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0 REALIZACE\201 TERMINÁL\VŘ STAVEBNÍ PRÁCE\DI 12\"/>
    </mc:Choice>
  </mc:AlternateContent>
  <bookViews>
    <workbookView xWindow="825" yWindow="195" windowWidth="17445" windowHeight="19920" activeTab="3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Pol'!$A$1:$X$306</definedName>
    <definedName name="_xlnm.Print_Area" localSheetId="4">'SO 02 2 Pol'!$A$1:$X$103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 l="1"/>
  <c r="I62" i="1"/>
  <c r="G43" i="1"/>
  <c r="F43" i="1"/>
  <c r="G42" i="1"/>
  <c r="F42" i="1"/>
  <c r="G93" i="13"/>
  <c r="BA26" i="13"/>
  <c r="BA23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G60" i="13"/>
  <c r="M60" i="13" s="1"/>
  <c r="I60" i="13"/>
  <c r="I59" i="13" s="1"/>
  <c r="K60" i="13"/>
  <c r="K59" i="13" s="1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O59" i="13" s="1"/>
  <c r="Q63" i="13"/>
  <c r="V63" i="13"/>
  <c r="G64" i="13"/>
  <c r="I64" i="13"/>
  <c r="K64" i="13"/>
  <c r="M64" i="13"/>
  <c r="O64" i="13"/>
  <c r="Q64" i="13"/>
  <c r="Q59" i="13" s="1"/>
  <c r="V64" i="13"/>
  <c r="V59" i="13" s="1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3" i="13"/>
  <c r="M83" i="13" s="1"/>
  <c r="I83" i="13"/>
  <c r="I82" i="13" s="1"/>
  <c r="K83" i="13"/>
  <c r="K82" i="13" s="1"/>
  <c r="O83" i="13"/>
  <c r="O82" i="13" s="1"/>
  <c r="Q83" i="13"/>
  <c r="Q82" i="13" s="1"/>
  <c r="V83" i="13"/>
  <c r="V82" i="13" s="1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V88" i="13"/>
  <c r="G89" i="13"/>
  <c r="G88" i="13" s="1"/>
  <c r="I89" i="13"/>
  <c r="I88" i="13" s="1"/>
  <c r="K89" i="13"/>
  <c r="K88" i="13" s="1"/>
  <c r="M89" i="13"/>
  <c r="M88" i="13" s="1"/>
  <c r="O89" i="13"/>
  <c r="O88" i="13" s="1"/>
  <c r="Q89" i="13"/>
  <c r="Q88" i="13" s="1"/>
  <c r="V89" i="13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AE93" i="13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I14" i="12" s="1"/>
  <c r="K15" i="12"/>
  <c r="O15" i="12"/>
  <c r="Q15" i="12"/>
  <c r="V15" i="12"/>
  <c r="G18" i="12"/>
  <c r="I18" i="12"/>
  <c r="K18" i="12"/>
  <c r="M18" i="12"/>
  <c r="O18" i="12"/>
  <c r="Q18" i="12"/>
  <c r="V18" i="12"/>
  <c r="G21" i="12"/>
  <c r="M21" i="12" s="1"/>
  <c r="I21" i="12"/>
  <c r="K21" i="12"/>
  <c r="K14" i="12" s="1"/>
  <c r="O21" i="12"/>
  <c r="Q21" i="12"/>
  <c r="V21" i="12"/>
  <c r="G24" i="12"/>
  <c r="M24" i="12" s="1"/>
  <c r="I24" i="12"/>
  <c r="K24" i="12"/>
  <c r="O24" i="12"/>
  <c r="Q24" i="12"/>
  <c r="V24" i="12"/>
  <c r="G29" i="12"/>
  <c r="M29" i="12" s="1"/>
  <c r="I29" i="12"/>
  <c r="K29" i="12"/>
  <c r="O29" i="12"/>
  <c r="Q29" i="12"/>
  <c r="V29" i="12"/>
  <c r="G34" i="12"/>
  <c r="I34" i="12"/>
  <c r="K34" i="12"/>
  <c r="M34" i="12"/>
  <c r="O34" i="12"/>
  <c r="Q34" i="12"/>
  <c r="V34" i="12"/>
  <c r="G40" i="12"/>
  <c r="I40" i="12"/>
  <c r="K40" i="12"/>
  <c r="O40" i="12"/>
  <c r="Q40" i="12"/>
  <c r="V40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51" i="12"/>
  <c r="M51" i="12" s="1"/>
  <c r="I51" i="12"/>
  <c r="K51" i="12"/>
  <c r="O51" i="12"/>
  <c r="Q51" i="12"/>
  <c r="V51" i="12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6" i="12"/>
  <c r="I66" i="12"/>
  <c r="K66" i="12"/>
  <c r="M66" i="12"/>
  <c r="O66" i="12"/>
  <c r="Q66" i="12"/>
  <c r="Q65" i="12" s="1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Q81" i="12"/>
  <c r="G82" i="12"/>
  <c r="I82" i="12"/>
  <c r="I81" i="12" s="1"/>
  <c r="K82" i="12"/>
  <c r="K81" i="12" s="1"/>
  <c r="M82" i="12"/>
  <c r="M81" i="12" s="1"/>
  <c r="O82" i="12"/>
  <c r="O81" i="12" s="1"/>
  <c r="Q82" i="12"/>
  <c r="V82" i="12"/>
  <c r="V81" i="12" s="1"/>
  <c r="G85" i="12"/>
  <c r="I54" i="1" s="1"/>
  <c r="G86" i="12"/>
  <c r="M86" i="12" s="1"/>
  <c r="I86" i="12"/>
  <c r="I85" i="12" s="1"/>
  <c r="K86" i="12"/>
  <c r="O86" i="12"/>
  <c r="Q86" i="12"/>
  <c r="V86" i="12"/>
  <c r="G93" i="12"/>
  <c r="I93" i="12"/>
  <c r="K93" i="12"/>
  <c r="M93" i="12"/>
  <c r="O93" i="12"/>
  <c r="Q93" i="12"/>
  <c r="V93" i="12"/>
  <c r="G101" i="12"/>
  <c r="M101" i="12" s="1"/>
  <c r="I101" i="12"/>
  <c r="K101" i="12"/>
  <c r="K85" i="12" s="1"/>
  <c r="O101" i="12"/>
  <c r="Q101" i="12"/>
  <c r="V101" i="12"/>
  <c r="G108" i="12"/>
  <c r="M108" i="12" s="1"/>
  <c r="I108" i="12"/>
  <c r="K108" i="12"/>
  <c r="O108" i="12"/>
  <c r="Q108" i="12"/>
  <c r="V108" i="12"/>
  <c r="G116" i="12"/>
  <c r="M116" i="12" s="1"/>
  <c r="I116" i="12"/>
  <c r="K116" i="12"/>
  <c r="O116" i="12"/>
  <c r="Q116" i="12"/>
  <c r="V116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7" i="12"/>
  <c r="M127" i="12" s="1"/>
  <c r="I127" i="12"/>
  <c r="K127" i="12"/>
  <c r="O127" i="12"/>
  <c r="Q127" i="12"/>
  <c r="V127" i="12"/>
  <c r="G130" i="12"/>
  <c r="I130" i="12"/>
  <c r="K130" i="12"/>
  <c r="M130" i="12"/>
  <c r="O130" i="12"/>
  <c r="Q130" i="12"/>
  <c r="V130" i="12"/>
  <c r="G135" i="12"/>
  <c r="G129" i="12" s="1"/>
  <c r="I55" i="1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7" i="12"/>
  <c r="M147" i="12" s="1"/>
  <c r="I147" i="12"/>
  <c r="K147" i="12"/>
  <c r="O147" i="12"/>
  <c r="Q147" i="12"/>
  <c r="V147" i="12"/>
  <c r="G150" i="12"/>
  <c r="I150" i="12"/>
  <c r="K150" i="12"/>
  <c r="M150" i="12"/>
  <c r="O150" i="12"/>
  <c r="Q150" i="12"/>
  <c r="V150" i="12"/>
  <c r="G156" i="12"/>
  <c r="M156" i="12" s="1"/>
  <c r="I156" i="12"/>
  <c r="K156" i="12"/>
  <c r="O156" i="12"/>
  <c r="Q156" i="12"/>
  <c r="V156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67" i="12"/>
  <c r="I167" i="12"/>
  <c r="K167" i="12"/>
  <c r="M167" i="12"/>
  <c r="O167" i="12"/>
  <c r="Q167" i="12"/>
  <c r="V167" i="12"/>
  <c r="G171" i="12"/>
  <c r="M171" i="12" s="1"/>
  <c r="I171" i="12"/>
  <c r="K171" i="12"/>
  <c r="O171" i="12"/>
  <c r="Q171" i="12"/>
  <c r="V171" i="12"/>
  <c r="G175" i="12"/>
  <c r="M175" i="12" s="1"/>
  <c r="I175" i="12"/>
  <c r="K175" i="12"/>
  <c r="O175" i="12"/>
  <c r="Q175" i="12"/>
  <c r="V175" i="12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4" i="12"/>
  <c r="I184" i="12"/>
  <c r="K184" i="12"/>
  <c r="M184" i="12"/>
  <c r="O184" i="12"/>
  <c r="Q184" i="12"/>
  <c r="V184" i="12"/>
  <c r="G189" i="12"/>
  <c r="M189" i="12" s="1"/>
  <c r="I189" i="12"/>
  <c r="K189" i="12"/>
  <c r="O189" i="12"/>
  <c r="Q189" i="12"/>
  <c r="V189" i="12"/>
  <c r="G192" i="12"/>
  <c r="I192" i="12"/>
  <c r="K192" i="12"/>
  <c r="M192" i="12"/>
  <c r="O192" i="12"/>
  <c r="Q192" i="12"/>
  <c r="V192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1" i="12"/>
  <c r="I201" i="12"/>
  <c r="K201" i="12"/>
  <c r="M201" i="12"/>
  <c r="O201" i="12"/>
  <c r="Q201" i="12"/>
  <c r="V201" i="12"/>
  <c r="G204" i="12"/>
  <c r="M204" i="12" s="1"/>
  <c r="I204" i="12"/>
  <c r="K204" i="12"/>
  <c r="O204" i="12"/>
  <c r="Q204" i="12"/>
  <c r="V204" i="12"/>
  <c r="G207" i="12"/>
  <c r="M207" i="12" s="1"/>
  <c r="I207" i="12"/>
  <c r="K207" i="12"/>
  <c r="O207" i="12"/>
  <c r="Q207" i="12"/>
  <c r="V207" i="12"/>
  <c r="G210" i="12"/>
  <c r="I210" i="12"/>
  <c r="K210" i="12"/>
  <c r="M210" i="12"/>
  <c r="O210" i="12"/>
  <c r="Q210" i="12"/>
  <c r="V210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22" i="12"/>
  <c r="G221" i="12" s="1"/>
  <c r="I56" i="1" s="1"/>
  <c r="I222" i="12"/>
  <c r="I221" i="12" s="1"/>
  <c r="K222" i="12"/>
  <c r="K221" i="12" s="1"/>
  <c r="O222" i="12"/>
  <c r="O221" i="12" s="1"/>
  <c r="Q222" i="12"/>
  <c r="Q221" i="12" s="1"/>
  <c r="V222" i="12"/>
  <c r="V221" i="12" s="1"/>
  <c r="O228" i="12"/>
  <c r="G229" i="12"/>
  <c r="G228" i="12" s="1"/>
  <c r="I57" i="1" s="1"/>
  <c r="I229" i="12"/>
  <c r="I228" i="12" s="1"/>
  <c r="K229" i="12"/>
  <c r="K228" i="12" s="1"/>
  <c r="M229" i="12"/>
  <c r="O229" i="12"/>
  <c r="Q229" i="12"/>
  <c r="Q228" i="12" s="1"/>
  <c r="V229" i="12"/>
  <c r="G230" i="12"/>
  <c r="M230" i="12" s="1"/>
  <c r="M228" i="12" s="1"/>
  <c r="I230" i="12"/>
  <c r="K230" i="12"/>
  <c r="O230" i="12"/>
  <c r="Q230" i="12"/>
  <c r="V230" i="12"/>
  <c r="G232" i="12"/>
  <c r="G231" i="12" s="1"/>
  <c r="I232" i="12"/>
  <c r="I231" i="12" s="1"/>
  <c r="K232" i="12"/>
  <c r="K231" i="12" s="1"/>
  <c r="O232" i="12"/>
  <c r="O231" i="12" s="1"/>
  <c r="Q232" i="12"/>
  <c r="Q231" i="12" s="1"/>
  <c r="V232" i="12"/>
  <c r="V231" i="12" s="1"/>
  <c r="G236" i="12"/>
  <c r="I236" i="12"/>
  <c r="K236" i="12"/>
  <c r="M236" i="12"/>
  <c r="O236" i="12"/>
  <c r="Q236" i="12"/>
  <c r="V236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4" i="12"/>
  <c r="I244" i="12"/>
  <c r="K244" i="12"/>
  <c r="M244" i="12"/>
  <c r="O244" i="12"/>
  <c r="Q244" i="12"/>
  <c r="V244" i="12"/>
  <c r="G247" i="12"/>
  <c r="M247" i="12" s="1"/>
  <c r="I247" i="12"/>
  <c r="K247" i="12"/>
  <c r="O247" i="12"/>
  <c r="Q247" i="12"/>
  <c r="V247" i="12"/>
  <c r="G250" i="12"/>
  <c r="I250" i="12"/>
  <c r="K250" i="12"/>
  <c r="M250" i="12"/>
  <c r="O250" i="12"/>
  <c r="Q250" i="12"/>
  <c r="V250" i="12"/>
  <c r="G253" i="12"/>
  <c r="M253" i="12" s="1"/>
  <c r="I253" i="12"/>
  <c r="K253" i="12"/>
  <c r="O253" i="12"/>
  <c r="Q253" i="12"/>
  <c r="V253" i="12"/>
  <c r="G256" i="12"/>
  <c r="I256" i="12"/>
  <c r="K256" i="12"/>
  <c r="M256" i="12"/>
  <c r="O256" i="12"/>
  <c r="Q256" i="12"/>
  <c r="V256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7" i="12"/>
  <c r="I267" i="12"/>
  <c r="K267" i="12"/>
  <c r="M267" i="12"/>
  <c r="O267" i="12"/>
  <c r="Q267" i="12"/>
  <c r="V267" i="12"/>
  <c r="G268" i="12"/>
  <c r="M268" i="12" s="1"/>
  <c r="I268" i="12"/>
  <c r="K268" i="12"/>
  <c r="O268" i="12"/>
  <c r="Q268" i="12"/>
  <c r="V268" i="12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I272" i="12"/>
  <c r="K272" i="12"/>
  <c r="M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I60" i="1" s="1"/>
  <c r="G275" i="12"/>
  <c r="I275" i="12"/>
  <c r="I274" i="12" s="1"/>
  <c r="K275" i="12"/>
  <c r="K274" i="12" s="1"/>
  <c r="M275" i="12"/>
  <c r="M274" i="12" s="1"/>
  <c r="O275" i="12"/>
  <c r="O274" i="12" s="1"/>
  <c r="Q275" i="12"/>
  <c r="Q274" i="12" s="1"/>
  <c r="V275" i="12"/>
  <c r="V274" i="12" s="1"/>
  <c r="G277" i="12"/>
  <c r="G276" i="12" s="1"/>
  <c r="I61" i="1" s="1"/>
  <c r="I17" i="1" s="1"/>
  <c r="I277" i="12"/>
  <c r="K277" i="12"/>
  <c r="O277" i="12"/>
  <c r="Q277" i="12"/>
  <c r="Q276" i="12" s="1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4" i="12"/>
  <c r="I284" i="12"/>
  <c r="K284" i="12"/>
  <c r="M284" i="12"/>
  <c r="O284" i="12"/>
  <c r="Q284" i="12"/>
  <c r="V284" i="12"/>
  <c r="G286" i="12"/>
  <c r="M286" i="12" s="1"/>
  <c r="I286" i="12"/>
  <c r="K286" i="12"/>
  <c r="K285" i="12" s="1"/>
  <c r="O286" i="12"/>
  <c r="Q286" i="12"/>
  <c r="V286" i="12"/>
  <c r="G287" i="12"/>
  <c r="M287" i="12" s="1"/>
  <c r="I287" i="12"/>
  <c r="K287" i="12"/>
  <c r="O287" i="12"/>
  <c r="Q287" i="12"/>
  <c r="V287" i="12"/>
  <c r="G288" i="12"/>
  <c r="I288" i="12"/>
  <c r="I285" i="12" s="1"/>
  <c r="K288" i="12"/>
  <c r="M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3" i="12"/>
  <c r="G292" i="12" s="1"/>
  <c r="I66" i="1" s="1"/>
  <c r="I20" i="1" s="1"/>
  <c r="I293" i="12"/>
  <c r="K293" i="12"/>
  <c r="K292" i="12" s="1"/>
  <c r="O293" i="12"/>
  <c r="O292" i="12" s="1"/>
  <c r="Q293" i="12"/>
  <c r="V293" i="12"/>
  <c r="V292" i="12" s="1"/>
  <c r="G294" i="12"/>
  <c r="I294" i="12"/>
  <c r="K294" i="12"/>
  <c r="M294" i="12"/>
  <c r="O294" i="12"/>
  <c r="Q294" i="12"/>
  <c r="V294" i="12"/>
  <c r="AE296" i="12"/>
  <c r="F41" i="1" s="1"/>
  <c r="H43" i="1"/>
  <c r="I43" i="1" s="1"/>
  <c r="H42" i="1"/>
  <c r="I42" i="1" s="1"/>
  <c r="I65" i="12" l="1"/>
  <c r="V39" i="12"/>
  <c r="G14" i="12"/>
  <c r="I59" i="1" s="1"/>
  <c r="Q292" i="12"/>
  <c r="I292" i="12"/>
  <c r="Q285" i="12"/>
  <c r="O276" i="12"/>
  <c r="O235" i="12"/>
  <c r="M222" i="12"/>
  <c r="M221" i="12" s="1"/>
  <c r="V129" i="12"/>
  <c r="K129" i="12"/>
  <c r="Q85" i="12"/>
  <c r="O65" i="12"/>
  <c r="Q39" i="12"/>
  <c r="I39" i="12"/>
  <c r="Q14" i="12"/>
  <c r="M14" i="12"/>
  <c r="O8" i="12"/>
  <c r="G8" i="12"/>
  <c r="I52" i="1" s="1"/>
  <c r="V285" i="12"/>
  <c r="V85" i="12"/>
  <c r="V14" i="12"/>
  <c r="K276" i="12"/>
  <c r="G235" i="12"/>
  <c r="I58" i="1" s="1"/>
  <c r="Q129" i="12"/>
  <c r="I129" i="12"/>
  <c r="O85" i="12"/>
  <c r="G65" i="12"/>
  <c r="I53" i="1" s="1"/>
  <c r="O39" i="12"/>
  <c r="G39" i="12"/>
  <c r="I51" i="1" s="1"/>
  <c r="O14" i="12"/>
  <c r="M8" i="12"/>
  <c r="Q235" i="12"/>
  <c r="K39" i="12"/>
  <c r="M293" i="12"/>
  <c r="M292" i="12" s="1"/>
  <c r="O285" i="12"/>
  <c r="V276" i="12"/>
  <c r="I276" i="12"/>
  <c r="I235" i="12"/>
  <c r="V235" i="12"/>
  <c r="K235" i="12"/>
  <c r="V228" i="12"/>
  <c r="O129" i="12"/>
  <c r="V65" i="12"/>
  <c r="K65" i="12"/>
  <c r="M40" i="12"/>
  <c r="M39" i="12" s="1"/>
  <c r="V8" i="12"/>
  <c r="K8" i="12"/>
  <c r="V72" i="12"/>
  <c r="K72" i="12"/>
  <c r="G72" i="12"/>
  <c r="Q72" i="12"/>
  <c r="I72" i="12"/>
  <c r="O72" i="12"/>
  <c r="AF296" i="12"/>
  <c r="G41" i="1" s="1"/>
  <c r="H41" i="1" s="1"/>
  <c r="I41" i="1" s="1"/>
  <c r="M72" i="12"/>
  <c r="I18" i="1"/>
  <c r="F40" i="1"/>
  <c r="I64" i="1"/>
  <c r="F39" i="1"/>
  <c r="M82" i="13"/>
  <c r="M59" i="13"/>
  <c r="AF93" i="13"/>
  <c r="M9" i="13"/>
  <c r="M8" i="13" s="1"/>
  <c r="G82" i="13"/>
  <c r="M85" i="12"/>
  <c r="M285" i="12"/>
  <c r="M235" i="12"/>
  <c r="M277" i="12"/>
  <c r="M276" i="12" s="1"/>
  <c r="M232" i="12"/>
  <c r="M231" i="12" s="1"/>
  <c r="M135" i="12"/>
  <c r="M129" i="12" s="1"/>
  <c r="M70" i="12"/>
  <c r="M65" i="12" s="1"/>
  <c r="G285" i="12"/>
  <c r="I65" i="1" s="1"/>
  <c r="I19" i="1" s="1"/>
  <c r="J28" i="1"/>
  <c r="J26" i="1"/>
  <c r="G38" i="1"/>
  <c r="F38" i="1"/>
  <c r="J23" i="1"/>
  <c r="J24" i="1"/>
  <c r="J25" i="1"/>
  <c r="J27" i="1"/>
  <c r="E24" i="1"/>
  <c r="E26" i="1"/>
  <c r="G296" i="12" l="1"/>
  <c r="G40" i="1"/>
  <c r="G39" i="1"/>
  <c r="G44" i="1" s="1"/>
  <c r="G25" i="1" s="1"/>
  <c r="A25" i="1" s="1"/>
  <c r="A26" i="1" s="1"/>
  <c r="I16" i="1"/>
  <c r="I21" i="1" s="1"/>
  <c r="I67" i="1"/>
  <c r="H40" i="1"/>
  <c r="I40" i="1" s="1"/>
  <c r="F44" i="1"/>
  <c r="H39" i="1" l="1"/>
  <c r="I39" i="1" s="1"/>
  <c r="I44" i="1" s="1"/>
  <c r="G26" i="1"/>
  <c r="J53" i="1"/>
  <c r="J62" i="1"/>
  <c r="J66" i="1"/>
  <c r="J55" i="1"/>
  <c r="J58" i="1"/>
  <c r="J61" i="1"/>
  <c r="J59" i="1"/>
  <c r="J51" i="1"/>
  <c r="J63" i="1"/>
  <c r="J65" i="1"/>
  <c r="J54" i="1"/>
  <c r="J57" i="1"/>
  <c r="J64" i="1"/>
  <c r="J60" i="1"/>
  <c r="J52" i="1"/>
  <c r="J56" i="1"/>
  <c r="G23" i="1"/>
  <c r="A23" i="1" s="1"/>
  <c r="G28" i="1"/>
  <c r="H44" i="1" l="1"/>
  <c r="G24" i="1"/>
  <c r="A27" i="1" s="1"/>
  <c r="A24" i="1"/>
  <c r="J41" i="1"/>
  <c r="J43" i="1"/>
  <c r="J39" i="1"/>
  <c r="J44" i="1" s="1"/>
  <c r="J40" i="1"/>
  <c r="J42" i="1"/>
  <c r="J67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Klus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<sst xmlns="http://schemas.openxmlformats.org/spreadsheetml/2006/main" count="1904" uniqueCount="644">
  <si>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</si>
  <si>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</si>
  <si>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</si>
  <si>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</si>
  <si>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</si>
  <si>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</si>
  <si>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</si>
  <si>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</si>
  <si>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</si>
  <si>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</si>
  <si>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</si>
  <si>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</si>
  <si>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</si>
  <si>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</si>
  <si>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</si>
  <si>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</si>
  <si>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</si>
  <si>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</si>
  <si>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</si>
  <si>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</si>
  <si>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</si>
  <si>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</si>
  <si>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</si>
  <si>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</si>
  <si>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</si>
  <si>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</si>
  <si>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</si>
  <si>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</si>
  <si>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</si>
  <si>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</si>
  <si>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</si>
  <si>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</si>
  <si>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</si>
  <si>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</si>
  <si>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</si>
  <si>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</si>
  <si>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</si>
  <si>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</si>
  <si>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</si>
  <si>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</si>
  <si>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</si>
  <si>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</si>
  <si>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</si>
  <si>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Pavel Klus</t>
  </si>
  <si>
    <t>042</t>
  </si>
  <si>
    <t>Parkovací stání na ul. Masyrykova v Bohumíně</t>
  </si>
  <si>
    <t>Město Bohumín</t>
  </si>
  <si>
    <t>Masarykova 158</t>
  </si>
  <si>
    <t>Bohumín-Nový Bohumín</t>
  </si>
  <si>
    <t>73581</t>
  </si>
  <si>
    <t>00297569</t>
  </si>
  <si>
    <t>CZ00297569</t>
  </si>
  <si>
    <t>Stavba</t>
  </si>
  <si>
    <t>SO 01</t>
  </si>
  <si>
    <t>Parkoviště</t>
  </si>
  <si>
    <t>1</t>
  </si>
  <si>
    <t>rozpočet Parkoviště</t>
  </si>
  <si>
    <t>SO 02</t>
  </si>
  <si>
    <t>Veřejné osvětlení</t>
  </si>
  <si>
    <t>2</t>
  </si>
  <si>
    <t>Rozpočet VO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</si>
  <si>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</si>
  <si>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</si>
  <si>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</si>
  <si>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</si>
  <si>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</si>
  <si>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</si>
  <si>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</si>
  <si>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18</t>
  </si>
  <si>
    <t>Povrchové úpravy terénu</t>
  </si>
  <si>
    <t>21</t>
  </si>
  <si>
    <t>Úprava podloží a základ.spáry</t>
  </si>
  <si>
    <t>5</t>
  </si>
  <si>
    <t>Komunikace</t>
  </si>
  <si>
    <t>56</t>
  </si>
  <si>
    <t>Podkladní vrstvy komunikací, letišť a ploch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</si>
  <si>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</si>
  <si>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</si>
  <si>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</si>
  <si>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</si>
  <si>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</si>
  <si>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</si>
  <si>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</si>
  <si>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Přesuny hmot a sutí</t>
  </si>
  <si>
    <t>767</t>
  </si>
  <si>
    <t>Konstrukce zámečnické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</si>
  <si>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</si>
  <si>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</si>
  <si>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</si>
  <si>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</si>
  <si>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</si>
  <si>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</si>
  <si>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</si>
  <si>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</si>
  <si>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</si>
  <si>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</si>
  <si>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</si>
  <si>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</si>
  <si>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</si>
  <si>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</si>
  <si>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</si>
  <si>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</si>
  <si>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</si>
  <si>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</si>
  <si>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</si>
  <si>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</si>
  <si>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</si>
  <si>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</si>
  <si>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</si>
  <si>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</si>
  <si>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</si>
  <si>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</si>
  <si>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</si>
  <si>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</si>
  <si>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</si>
  <si>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</si>
  <si>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</si>
  <si>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</si>
  <si>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</si>
  <si>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</si>
  <si>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</si>
  <si>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</si>
  <si>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</si>
  <si>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</si>
  <si>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</si>
  <si>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19/ II</t>
  </si>
  <si>
    <t>Práce</t>
  </si>
  <si>
    <t>POL1_1</t>
  </si>
  <si>
    <t xml:space="preserve">"viz. TZ a situace stavby"58 : </t>
  </si>
  <si>
    <t>VV</t>
  </si>
  <si>
    <t>58</t>
  </si>
  <si>
    <t>112101104R00</t>
  </si>
  <si>
    <t>Kácení stromů listnatých o průměru kmene 70-90 cm</t>
  </si>
  <si>
    <t>kus</t>
  </si>
  <si>
    <t>112201104R00</t>
  </si>
  <si>
    <t>Odstranění pařezů pod úrovní, o průměru 70 - 90 cm</t>
  </si>
  <si>
    <t>113106121R00</t>
  </si>
  <si>
    <t>Rozebrání dlažeb z betonových dlaždic na sucho</t>
  </si>
  <si>
    <t xml:space="preserve">"viz. situace stavby"109 : </t>
  </si>
  <si>
    <t>109</t>
  </si>
  <si>
    <t>113107530R00</t>
  </si>
  <si>
    <t>Odstranění podkladu pl. 50 m2,kam.drcené tl.30 cm</t>
  </si>
  <si>
    <t>113151119R00</t>
  </si>
  <si>
    <t>Fréz.živič.krytu pl.do 500 m2,pruh do 75cm,tl.10cm</t>
  </si>
  <si>
    <t xml:space="preserve">"viz. situace stavby"17 : </t>
  </si>
  <si>
    <t>17</t>
  </si>
  <si>
    <t>113202111R00</t>
  </si>
  <si>
    <t>Vytrhání obrub obrubníků silničních</t>
  </si>
  <si>
    <t>m</t>
  </si>
  <si>
    <t xml:space="preserve">"viz. TZa situace stavby- obrubník KS3"18 : </t>
  </si>
  <si>
    <t xml:space="preserve">"kamenný obrubník"36 : </t>
  </si>
  <si>
    <t xml:space="preserve">Součet : </t>
  </si>
  <si>
    <t>54</t>
  </si>
  <si>
    <t>120901121R00</t>
  </si>
  <si>
    <t>Bourání konstrukcí z prostého betonu v odkopávkách</t>
  </si>
  <si>
    <t>m3</t>
  </si>
  <si>
    <t xml:space="preserve">"viz. situace stavby"920*0,65*0,03 : </t>
  </si>
  <si>
    <t xml:space="preserve">"pro výměnnou vrstvu"920*0,25*0,03 : </t>
  </si>
  <si>
    <t>24,84</t>
  </si>
  <si>
    <t>120901123R00</t>
  </si>
  <si>
    <t>Bourání konstrukcí ze železobetonu v odkopávkách</t>
  </si>
  <si>
    <t xml:space="preserve">"viz. situace stavby"920*0,65*0,02 : </t>
  </si>
  <si>
    <t xml:space="preserve">"pro výměnnou vrstvu"920*0,25*0,02 : </t>
  </si>
  <si>
    <t>16,56</t>
  </si>
  <si>
    <t>122301101R00</t>
  </si>
  <si>
    <t>Odkopávky nezapažené v hor. 4 do 100 m3</t>
  </si>
  <si>
    <t xml:space="preserve">"viz. situace stavby"920*0,65*0,75 : </t>
  </si>
  <si>
    <t xml:space="preserve">"pro výměnnou vrstvu"920*0,25*0,75 : </t>
  </si>
  <si>
    <t>621</t>
  </si>
  <si>
    <t>122301109R00</t>
  </si>
  <si>
    <t>Příplatek za lepivost - odkopávky v hor. 4</t>
  </si>
  <si>
    <t>139601103R00</t>
  </si>
  <si>
    <t>Ruční výkop jam, rýh a šachet v hornině tř. 4</t>
  </si>
  <si>
    <t xml:space="preserve">"viz. situace stavby"920*0,65*0,2 : </t>
  </si>
  <si>
    <t xml:space="preserve">"pro výměnnou vrstvu"920*0,25*0,2 : </t>
  </si>
  <si>
    <t>165,6</t>
  </si>
  <si>
    <t>132303303R00</t>
  </si>
  <si>
    <t>Hloubení rýh pro drény, hloubky do 1,1 m, v hor.4</t>
  </si>
  <si>
    <t xml:space="preserve">"pro drenáž"103+24 : </t>
  </si>
  <si>
    <t>127</t>
  </si>
  <si>
    <t>162701105R00</t>
  </si>
  <si>
    <t>Vodorovné přemístění výkopku z hor.1-4 do 10000 m</t>
  </si>
  <si>
    <t xml:space="preserve">920*0,25+598+127 : </t>
  </si>
  <si>
    <t>955</t>
  </si>
  <si>
    <t>162701109R00</t>
  </si>
  <si>
    <t>Příplatek k vod. přemístění hor.1-4 za další 1 km</t>
  </si>
  <si>
    <t xml:space="preserve">"do 15 km"955*5 : </t>
  </si>
  <si>
    <t>4775</t>
  </si>
  <si>
    <t>167101102R00</t>
  </si>
  <si>
    <t>Nakládání výkopku z hor.1-4 v množství nad 100 m3</t>
  </si>
  <si>
    <t>171201201R00</t>
  </si>
  <si>
    <t>Uložení sypaniny na skl.-sypanina na výšku přes 2m</t>
  </si>
  <si>
    <t>199000005R00</t>
  </si>
  <si>
    <t>Poplatek za skládku zeminy 1- 4</t>
  </si>
  <si>
    <t>t</t>
  </si>
  <si>
    <t xml:space="preserve">955*1,8 : </t>
  </si>
  <si>
    <t>1719</t>
  </si>
  <si>
    <t>180402111R00</t>
  </si>
  <si>
    <t>Založení trávníku parkového výsevem v rovině</t>
  </si>
  <si>
    <t>00572400R</t>
  </si>
  <si>
    <t>Směs travní parková I. běžná zátěž PROFI á 25 kg</t>
  </si>
  <si>
    <t>kg</t>
  </si>
  <si>
    <t>SPCM</t>
  </si>
  <si>
    <t>Specifikace</t>
  </si>
  <si>
    <t>POL3_0</t>
  </si>
  <si>
    <t>181301101R00</t>
  </si>
  <si>
    <t>Rozprostření ornice, rovina, tl. do 10 cm do 500m2</t>
  </si>
  <si>
    <t>182001111R00</t>
  </si>
  <si>
    <t>Plošná úprava terénu, nerovnosti do 10 cm v rovině</t>
  </si>
  <si>
    <t>183402111R00</t>
  </si>
  <si>
    <t>Rozrušení půdy do 15 cm v rovině/svah 1:5</t>
  </si>
  <si>
    <t>183403153R00</t>
  </si>
  <si>
    <t>Obdělání půdy hrabáním, v rovině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</si>
  <si>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</si>
  <si>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</si>
  <si>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</si>
  <si>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</si>
  <si>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</si>
  <si>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</si>
  <si>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</si>
  <si>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</si>
  <si>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979081121R00</t>
  </si>
  <si>
    <t>Příplatek k odvozu za každý další 1 km</t>
  </si>
  <si>
    <t>979990001R00</t>
  </si>
  <si>
    <t>Poplatek za skládku stavební suti</t>
  </si>
  <si>
    <t>979990113R00</t>
  </si>
  <si>
    <t>Poplatek za skládku suti-obal.kam-asfalt nad 30x30</t>
  </si>
  <si>
    <t>POL1_</t>
  </si>
  <si>
    <t>10364200R</t>
  </si>
  <si>
    <t>Ornice pro pozemkové úpravy</t>
  </si>
  <si>
    <t>POL3_</t>
  </si>
  <si>
    <t xml:space="preserve">19*0,1 : </t>
  </si>
  <si>
    <t>1,9</t>
  </si>
  <si>
    <t>131100110RAD</t>
  </si>
  <si>
    <t>Hloubení zapažených jam v hornině1-4 pažení, odvoz do 15 km, uložení na skládku</t>
  </si>
  <si>
    <t>Agregovaná položka</t>
  </si>
  <si>
    <t>POL2_</t>
  </si>
  <si>
    <t xml:space="preserve">vsaky : </t>
  </si>
  <si>
    <t>VS1 : 2*1*3,5</t>
  </si>
  <si>
    <t>VS2 : 2*1*3,5</t>
  </si>
  <si>
    <t>VS3 : 2*1*3,5</t>
  </si>
  <si>
    <t>VS4 : 4*1*3,5</t>
  </si>
  <si>
    <t>VS5 : 3*1*3,5</t>
  </si>
  <si>
    <t>212572121R00</t>
  </si>
  <si>
    <t>Lože z kameniva drobného těženého</t>
  </si>
  <si>
    <t>Včetně vyčištění dna rýh.</t>
  </si>
  <si>
    <t>VS1 : 2*1*,2</t>
  </si>
  <si>
    <t>VS2 : 2*1*,2</t>
  </si>
  <si>
    <t>VS3 : 2*1*,2</t>
  </si>
  <si>
    <t>VS4 : 4*1*,2</t>
  </si>
  <si>
    <t>VS5 : 3*1*,2</t>
  </si>
  <si>
    <t>211571111R00</t>
  </si>
  <si>
    <t>Výplň odvodňovacích žeber štěrkopískem tříděným</t>
  </si>
  <si>
    <t>VS1 : 2*1*3,3</t>
  </si>
  <si>
    <t>VS2 : 2*1*3,3</t>
  </si>
  <si>
    <t>VS3 : 2*1*3,3</t>
  </si>
  <si>
    <t>VS4 : 4*1*3,3</t>
  </si>
  <si>
    <t>VS5 : 3*1*3,3</t>
  </si>
  <si>
    <t>213151121R00</t>
  </si>
  <si>
    <t>Obalení vsakovacích bloků geotextílií</t>
  </si>
  <si>
    <t>VS1-3 : (2+1+2+1)*3,5*3</t>
  </si>
  <si>
    <t>2*1*2*3</t>
  </si>
  <si>
    <t>VS4 : (4+1+4+1)*3,5</t>
  </si>
  <si>
    <t>4*1*2</t>
  </si>
  <si>
    <t>VS5 : (3+1+3+1)*3,5</t>
  </si>
  <si>
    <t>3*1*2</t>
  </si>
  <si>
    <t>69366198R</t>
  </si>
  <si>
    <t xml:space="preserve">Geotextilie </t>
  </si>
  <si>
    <t>Odkaz na mn. položky pořadí 34 : 152,00000*1,15</t>
  </si>
  <si>
    <t>199000002R00</t>
  </si>
  <si>
    <t>Poplatek za skládku horniny 1- 4</t>
  </si>
  <si>
    <t>Odkaz na mn. položky pořadí 31 : 45,50000</t>
  </si>
  <si>
    <t>211971110R00</t>
  </si>
  <si>
    <t>Opláštění žeber z geotextilie o sklonu do 1 : 2,5</t>
  </si>
  <si>
    <t xml:space="preserve">"drenáž"103*4*1,3 : </t>
  </si>
  <si>
    <t>535,6</t>
  </si>
  <si>
    <t>69366203R</t>
  </si>
  <si>
    <t>Geotextilie 400 g/m2 š. 200 cm PES</t>
  </si>
  <si>
    <t>212792112R00</t>
  </si>
  <si>
    <t>Montáž trativodů z flexibilních trubek, lože</t>
  </si>
  <si>
    <t xml:space="preserve">"vsakovací dren"103+24 : </t>
  </si>
  <si>
    <t>28611223.AR</t>
  </si>
  <si>
    <t>Trubka PVC drenážní flexibilní d 100 mm</t>
  </si>
  <si>
    <t>Odkaz na mn. položky pořadí 39 : 127,00000*1,03</t>
  </si>
  <si>
    <t>564251114R00</t>
  </si>
  <si>
    <t>Podklad ze štěrkopísku po zhutnění tloušťky 18 cm</t>
  </si>
  <si>
    <t xml:space="preserve">"viz. TZ a situace stavby- skladba parkoviště"415*1,1 : </t>
  </si>
  <si>
    <t xml:space="preserve">"parkoviště pro handicapované "91*1,1 : </t>
  </si>
  <si>
    <t>556,6</t>
  </si>
  <si>
    <t>564261111R00</t>
  </si>
  <si>
    <t>Podklad ze štěrkopísku po zhutnění tloušťky 20 cm</t>
  </si>
  <si>
    <t xml:space="preserve">"účelová komuikace"335 : </t>
  </si>
  <si>
    <t>335</t>
  </si>
  <si>
    <t>564801111R00</t>
  </si>
  <si>
    <t>Podklad ze štěrkodrti po zhutnění tloušťky 3 cm</t>
  </si>
  <si>
    <t xml:space="preserve">"viz. TZ a situace stavby-skladba chodníku"27 : </t>
  </si>
  <si>
    <t>27</t>
  </si>
  <si>
    <t>564801112R00</t>
  </si>
  <si>
    <t>Podklad ze štěrkodrti po zhutnění tloušťky 4 cm</t>
  </si>
  <si>
    <t xml:space="preserve">"parkoviště pro handicapované "91 : </t>
  </si>
  <si>
    <t xml:space="preserve">"viz. TZa  situace stavby - skladba parkoviště"415 : </t>
  </si>
  <si>
    <t xml:space="preserve">"účelová komunikace"335 : </t>
  </si>
  <si>
    <t>841</t>
  </si>
  <si>
    <t>564811111R00</t>
  </si>
  <si>
    <t>Podklad ze štěrkodrti po zhutnění tloušťky 5 cm</t>
  </si>
  <si>
    <t xml:space="preserve">"na záásyp zatr. dlažby - parkoviště"415 : </t>
  </si>
  <si>
    <t>415</t>
  </si>
  <si>
    <t>564861111RT4</t>
  </si>
  <si>
    <t>Podklad ze štěrkodrti po zhutnění tloušťky 20 cm štěrkodrť frakce 0-63 mm</t>
  </si>
  <si>
    <t xml:space="preserve">"viz. TZ a situace stavby-skldba parkoviště"415 : </t>
  </si>
  <si>
    <t xml:space="preserve">"skladba chodníku"27 : </t>
  </si>
  <si>
    <t>533</t>
  </si>
  <si>
    <t>565131111RT3</t>
  </si>
  <si>
    <t>Podklad z obal kamen. ACP 16+, š. do 3 m, tl. 5 cm plochy 101-200 m2</t>
  </si>
  <si>
    <t xml:space="preserve">"oprava stáv. asfaltového krytu "17 : </t>
  </si>
  <si>
    <t>631571005R00</t>
  </si>
  <si>
    <t>Násyp z kameniva těž. praného fr. 22-32 (kačírku)</t>
  </si>
  <si>
    <t xml:space="preserve">"viz. TZ a situace stavby"5+42+85 : </t>
  </si>
  <si>
    <t>132*,2</t>
  </si>
  <si>
    <t>573111111R00</t>
  </si>
  <si>
    <t>Postřik živičný infiltr.+ posyp, asfalt. 0,60kg/m2</t>
  </si>
  <si>
    <t xml:space="preserve">"oprava stáv. krytu"17 : </t>
  </si>
  <si>
    <t>573211111R00</t>
  </si>
  <si>
    <t>Postřik živičný spojovací z asfaltu 0,5-0,7 kg/m2</t>
  </si>
  <si>
    <t xml:space="preserve">"oprava stáv. asf. krytu"17 : </t>
  </si>
  <si>
    <t>577131111RT3</t>
  </si>
  <si>
    <t>Beton asfalt. ACO 11+ obrusný, š. do 3 m, tl. 4 cm plochy 101-200 m2</t>
  </si>
  <si>
    <t xml:space="preserve">"oprava st. asfaltového krytu"17 : </t>
  </si>
  <si>
    <t>596215021R00</t>
  </si>
  <si>
    <t>Kladení zámkové dlažby tl. 6 cm do drtě tl. 4 cm</t>
  </si>
  <si>
    <t xml:space="preserve">"viz. TZ a situace stvby-skladba chodníku"27 : </t>
  </si>
  <si>
    <t>59245020R</t>
  </si>
  <si>
    <t>Dlažba zámková 20x16,5x6 cm přírodní</t>
  </si>
  <si>
    <t xml:space="preserve">"viz. TZ a situace stavby - skladba chodníku"(27-0,6)*1,05 : </t>
  </si>
  <si>
    <t>27,72</t>
  </si>
  <si>
    <t>59245037R</t>
  </si>
  <si>
    <t>Dlažba zámková SLP 20x16,5x6 cm červená dlažba pro nevidomé</t>
  </si>
  <si>
    <t xml:space="preserve">"viz. TZ a situace stavby- skladba chodníku"1,5*0,4*1,05 : </t>
  </si>
  <si>
    <t>0,63</t>
  </si>
  <si>
    <t>596215041R00</t>
  </si>
  <si>
    <t>Kladení zámkové dlažby tl. 8 cm do drtě tl. 5 cm</t>
  </si>
  <si>
    <t xml:space="preserve">"viz. TZT a situace stvby - parkoviště pro handicapované "91 : </t>
  </si>
  <si>
    <t>426</t>
  </si>
  <si>
    <t>5924511910R</t>
  </si>
  <si>
    <t>Dlažba 20x20x8 cm přírodní</t>
  </si>
  <si>
    <t xml:space="preserve">"viz. TZT a situace stvby - parkoviště pro handicapované "(91-3,6-2,6)*1,05 : </t>
  </si>
  <si>
    <t>89,04</t>
  </si>
  <si>
    <t>592451187R</t>
  </si>
  <si>
    <t>Dlažba 8 cm přírodní</t>
  </si>
  <si>
    <t xml:space="preserve">"účelová komuikace"335*1,05 : </t>
  </si>
  <si>
    <t>351,75</t>
  </si>
  <si>
    <t>5924511911R</t>
  </si>
  <si>
    <t>Dlažba 20x20x8 cm červená</t>
  </si>
  <si>
    <t xml:space="preserve">"viz. TZT a situace stvby - parkoviště pro handicapované "3,6*1,05 : </t>
  </si>
  <si>
    <t>3,78</t>
  </si>
  <si>
    <t>592451158R</t>
  </si>
  <si>
    <t>Dlažba skladba 20x10x8 cm červená dlažba pro nevidomé</t>
  </si>
  <si>
    <t xml:space="preserve">"viz. TZT a situace stvby - parkoviště pro handicapované "2,6*1,05 : </t>
  </si>
  <si>
    <t>2,73</t>
  </si>
  <si>
    <t>596921113R00</t>
  </si>
  <si>
    <t>Kladení bet.veget. dlaždic,lože 30 mm,pl.do 500 m2</t>
  </si>
  <si>
    <t xml:space="preserve">"viz. TZ a situace stavby- skladba parkoviště "415 : </t>
  </si>
  <si>
    <t>592452570R</t>
  </si>
  <si>
    <t>Dlažba zatravňovací 20x20x8cm</t>
  </si>
  <si>
    <t xml:space="preserve">"viz. TZ a situace stavby- skladba parkoviště "(415-29,7)*1,05 : </t>
  </si>
  <si>
    <t>404,565</t>
  </si>
  <si>
    <t>592452572R</t>
  </si>
  <si>
    <t>Dlažba zatravňovací červená 20x20x8cm</t>
  </si>
  <si>
    <t xml:space="preserve">"viz. TZ a situace stavby- skladba parkoviště "29,7*1,05 : </t>
  </si>
  <si>
    <t>31,185</t>
  </si>
  <si>
    <t>4+18</t>
  </si>
  <si>
    <t>Předláždění st. dlažby : 4</t>
  </si>
  <si>
    <t>979054441R00</t>
  </si>
  <si>
    <t>Očištění vybour. dlaždic s výplní kamen. těženým</t>
  </si>
  <si>
    <t>Odkaz na mn. položky pořadí 63 : 22,00000</t>
  </si>
  <si>
    <t>Předláždění st. dlažby : 18</t>
  </si>
  <si>
    <t>639571311R00</t>
  </si>
  <si>
    <t>Textilie proti prorůstání 45g/m2</t>
  </si>
  <si>
    <t xml:space="preserve">132*1,3 : </t>
  </si>
  <si>
    <t>171,6</t>
  </si>
  <si>
    <t>564871111RT4</t>
  </si>
  <si>
    <t>Podklad ze štěrkodrti po zhutnění tloušťky 25 cm štěrkodrť frakce 0-63 mm</t>
  </si>
  <si>
    <t xml:space="preserve">"výměnná vrstva"335+27+101,1+456,5 : </t>
  </si>
  <si>
    <t xml:space="preserve">"chodník"27 : </t>
  </si>
  <si>
    <t>1281,6</t>
  </si>
  <si>
    <t>899331111R00</t>
  </si>
  <si>
    <t>Výšková úprava vstupu do 20 cm, zvýšení poklopu</t>
  </si>
  <si>
    <t>899431111R00</t>
  </si>
  <si>
    <t>Výšková úprava do 20 cm, zvýšení krytu šoupěte</t>
  </si>
  <si>
    <t>181101102R00</t>
  </si>
  <si>
    <t>Úprava pláně v zářezech v hor. 1-4, se zhutněním</t>
  </si>
  <si>
    <t xml:space="preserve">"viz. situace stavby"335+27+101,1+456,5+17+4+18 : </t>
  </si>
  <si>
    <t>958,6</t>
  </si>
  <si>
    <t>915711111R00</t>
  </si>
  <si>
    <t>Vodorovné značení dělicích čar 12 cm střík.barvou</t>
  </si>
  <si>
    <t xml:space="preserve">"viz. situace stavby "10 : </t>
  </si>
  <si>
    <t>10</t>
  </si>
  <si>
    <t>915721121R00</t>
  </si>
  <si>
    <t>Vodorovné značení stopčar,zeber atd.plastem,nehluč symbol vozíčkáře</t>
  </si>
  <si>
    <t>3*1,8</t>
  </si>
  <si>
    <t>916261111R00</t>
  </si>
  <si>
    <t>Osazení obruby z kostek drobných, s boční opěrou do lože z betonu prostého</t>
  </si>
  <si>
    <t xml:space="preserve">"viz. situace stavby"13 : </t>
  </si>
  <si>
    <t>13</t>
  </si>
  <si>
    <t>58380120R</t>
  </si>
  <si>
    <t>Kostka dlažební tř.1</t>
  </si>
  <si>
    <t xml:space="preserve">"viz. situace stavby"2,5 : </t>
  </si>
  <si>
    <t>2,5</t>
  </si>
  <si>
    <t>917862111R00</t>
  </si>
  <si>
    <t>Osazení stojat. obrub.bet. s opěrou,lože z C 12/15</t>
  </si>
  <si>
    <t xml:space="preserve">"viz. TZa  situace stavb"389 : </t>
  </si>
  <si>
    <t>389</t>
  </si>
  <si>
    <t>59217421R</t>
  </si>
  <si>
    <t>Obrubník chodníkový 14-10 1000/100/250 přírodní</t>
  </si>
  <si>
    <t xml:space="preserve">"viz. pol. montáže"389*1,01 : </t>
  </si>
  <si>
    <t>392,89</t>
  </si>
  <si>
    <t>918101111R00</t>
  </si>
  <si>
    <t>Lože pod obrubníky nebo obruby dlažeb z C 12/15</t>
  </si>
  <si>
    <t xml:space="preserve">(370+13)*0,25*0,25 : </t>
  </si>
  <si>
    <t>23,938</t>
  </si>
  <si>
    <t>568111111R00</t>
  </si>
  <si>
    <t>Zřízení vrstvy z geotextilie skl.do 1:5, š.do 3 m</t>
  </si>
  <si>
    <t xml:space="preserve">"výměnná vrstva"919,6*1,3 : </t>
  </si>
  <si>
    <t>1195,48</t>
  </si>
  <si>
    <t>69366199R</t>
  </si>
  <si>
    <t>Geotextilie 500 g/m2 š. 200cm 100% PP</t>
  </si>
  <si>
    <t>Odkaz na mn. položky pořadí 79 : 1195,48000*1,1</t>
  </si>
  <si>
    <t>919735112R00</t>
  </si>
  <si>
    <t>Řezání stávajícího živičného krytu tl. 5 - 10 cm</t>
  </si>
  <si>
    <t xml:space="preserve">"viz. situace stavby"19 : </t>
  </si>
  <si>
    <t>19</t>
  </si>
  <si>
    <t>457621412R00</t>
  </si>
  <si>
    <t>Těsnění z asfaltobet. úprava spár zálivkou 2 kg/m</t>
  </si>
  <si>
    <t xml:space="preserve">"viz. situace stavby "19 : </t>
  </si>
  <si>
    <t>R-9350013</t>
  </si>
  <si>
    <t>D+M Chránička vedení NN - (obnažení kabelů + půlená chránička AROT 110 + rezervní AROT DN 160, konce zatěsnit zapěnováním + geodeticky zaměřit):</t>
  </si>
  <si>
    <t>Vlastní</t>
  </si>
  <si>
    <t>Indiv</t>
  </si>
  <si>
    <t>R-9350014</t>
  </si>
  <si>
    <t>D+M Chránička vedení NN (drážní kabelové vedení):,Obnažení stávajícího vedení + uložení do betonového kabelového žlabu</t>
  </si>
  <si>
    <t>914001121R00</t>
  </si>
  <si>
    <t>Osaz.sloupku dopr.značky vč. bet.základu+Al patka</t>
  </si>
  <si>
    <t>914001125R00</t>
  </si>
  <si>
    <t>Osazení svislé dopr.značky na sloupek nebo konzolu</t>
  </si>
  <si>
    <t>40445029.AR</t>
  </si>
  <si>
    <t>Značka dopr příkazová C1-C14b 500 fól 1, EG 7letá</t>
  </si>
  <si>
    <t>40445151.AR</t>
  </si>
  <si>
    <t>Značka dopr dodat E 7, 500/500 fól 1, EG 7 letá</t>
  </si>
  <si>
    <t>404459507R</t>
  </si>
  <si>
    <t>Sloupek Fe pr.70 pozinkovaný, l= 2500 mm</t>
  </si>
  <si>
    <t>998223011R00</t>
  </si>
  <si>
    <t>Přesun hmot, pozemní komunikace, kryt dlážděný</t>
  </si>
  <si>
    <t>Přesun hmot</t>
  </si>
  <si>
    <t>POL7_</t>
  </si>
  <si>
    <t>767995107R00</t>
  </si>
  <si>
    <t>Výroba a montáž kov. atypických konstr. do 500 kg</t>
  </si>
  <si>
    <t>pasovina : 458</t>
  </si>
  <si>
    <t>767995101R00</t>
  </si>
  <si>
    <t>Výroba a montáž kov. atypických konstr. do 5 kg</t>
  </si>
  <si>
    <t>trny : 52*,5</t>
  </si>
  <si>
    <t>13611218R</t>
  </si>
  <si>
    <t>Plech hladký jakost S235  5x1000x2000 mm</t>
  </si>
  <si>
    <t>52*,2*,04*1,1</t>
  </si>
  <si>
    <t>31195201R</t>
  </si>
  <si>
    <t>Trn kotvící</t>
  </si>
  <si>
    <t>998767201R00</t>
  </si>
  <si>
    <t>Přesun hmot pro zámečnické konstr., výšky do 6 m</t>
  </si>
  <si>
    <t>999001</t>
  </si>
  <si>
    <t>Dočasné dopravní značení včetně dočasných lávek pro pěší (včetně aktualizace výkresů, projednání s dotčenými orgány státní správy)</t>
  </si>
  <si>
    <t>soubor</t>
  </si>
  <si>
    <t>VRN</t>
  </si>
  <si>
    <t>POL99_</t>
  </si>
  <si>
    <t>999003</t>
  </si>
  <si>
    <t>Vytýčení  a ochrana stávajících   inženýrských sítí</t>
  </si>
  <si>
    <t>999006</t>
  </si>
  <si>
    <t>Dokumentace skutečného provedení stavby</t>
  </si>
  <si>
    <t>999020</t>
  </si>
  <si>
    <t>Geodetické vytýčení stavby</t>
  </si>
  <si>
    <t>999021</t>
  </si>
  <si>
    <t>Geometrické zaměření stavby, zpracování geometrického plánu</t>
  </si>
  <si>
    <t>999024</t>
  </si>
  <si>
    <t>Statická zatěžkávací zkouška</t>
  </si>
  <si>
    <t>013254101</t>
  </si>
  <si>
    <t>Monitoring v průběhu výstavby</t>
  </si>
  <si>
    <t>Kalkul</t>
  </si>
  <si>
    <t>POL99_1</t>
  </si>
  <si>
    <t>032103000</t>
  </si>
  <si>
    <t>Zařízení staveniště - zřízení, provoz, odstranění</t>
  </si>
  <si>
    <t>SUM</t>
  </si>
  <si>
    <t>Poznámky uchazeče k zadání</t>
  </si>
  <si>
    <t>POPUZIV</t>
  </si>
  <si>
    <t>END</t>
  </si>
  <si>
    <t>210010123R00</t>
  </si>
  <si>
    <t>Trubka ochranná z PE, uložená volně, DN do 47 mm</t>
  </si>
  <si>
    <t>POL1_9</t>
  </si>
  <si>
    <t>345711595R</t>
  </si>
  <si>
    <t>Trubka elektroinst. ohebná CDP 50</t>
  </si>
  <si>
    <t>210010028RT2</t>
  </si>
  <si>
    <t xml:space="preserve">Trubka ohebná z PVC volně, vnější průměr 38 mm  včetně dodávky </t>
  </si>
  <si>
    <t>210010136R00</t>
  </si>
  <si>
    <t>Trubka ochranná z PE, uložená pevně, DN do 100 mm</t>
  </si>
  <si>
    <t>3457115965R</t>
  </si>
  <si>
    <t>Trubka elektroinst. ohebná DVK 90/94mm PE</t>
  </si>
  <si>
    <t>210020555RT1</t>
  </si>
  <si>
    <t>Lano ocelové pozinkované 1ks, D do 35 mm včetně dodávky lana 16</t>
  </si>
  <si>
    <t>210021012R00</t>
  </si>
  <si>
    <t>Otvor kruhový v plechu tl.4 mm, P 29 bez závitu</t>
  </si>
  <si>
    <t>210810005RT1</t>
  </si>
  <si>
    <t>Kabel CYKY-m 750 V 3 x 1,5 mm2 volně uložený včetně dodávky kabelu</t>
  </si>
  <si>
    <t>210810014RT1</t>
  </si>
  <si>
    <t>Kabel CYKY-m 750 V 4 žíly,16-25 mm2, volně uložený včetně dodávky kabelu 4x16 mm2</t>
  </si>
  <si>
    <t>210100001R00</t>
  </si>
  <si>
    <t>Ukončení vodičů v rozvaděči + zapojení do 2,5 mm2</t>
  </si>
  <si>
    <t>345604040001R</t>
  </si>
  <si>
    <t>Svorkovnice řadová 6035-10 1,5-4mm2</t>
  </si>
  <si>
    <t>210100252R00</t>
  </si>
  <si>
    <t>Ukončení celoplast. kabelů zákl./pás.do 4x25 mm2</t>
  </si>
  <si>
    <t>354329107R</t>
  </si>
  <si>
    <t>Oko kabelové lisovací  Cu 16mm2</t>
  </si>
  <si>
    <t>210204201R00</t>
  </si>
  <si>
    <t>Elektrovýzbroj stožáru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</si>
  <si>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</si>
  <si>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34562034</t>
  </si>
  <si>
    <t>Stožárová výzbr.zapouzdř.</t>
  </si>
  <si>
    <t xml:space="preserve">ks    </t>
  </si>
  <si>
    <t>210204202R00</t>
  </si>
  <si>
    <t>Elektrovýzbroj stožáru pro 2 okruhy</t>
  </si>
  <si>
    <t>34562035</t>
  </si>
  <si>
    <t>Stož. výzbr.zapouzdř. 2xok</t>
  </si>
  <si>
    <t>210120001R00</t>
  </si>
  <si>
    <t>Pojistka závitová do 500V E 27 do 25A</t>
  </si>
  <si>
    <t>35824714R</t>
  </si>
  <si>
    <t>Pojistky závitová E27/10A kompletní</t>
  </si>
  <si>
    <t>34523305R</t>
  </si>
  <si>
    <t>Hlavice pojistková E27 2300-00 16A</t>
  </si>
  <si>
    <t>210204002R00</t>
  </si>
  <si>
    <t>Stožár osvětlovací - ocelový</t>
  </si>
  <si>
    <t>Montáž stožárů, jejich rozvoz po trase, postavení, vyrovnání a definitivní zajištění v základu.</t>
  </si>
  <si>
    <t>31673011</t>
  </si>
  <si>
    <t>Stožár osvět bez pati BUD 8 6,8m žárově pozinkovaný</t>
  </si>
  <si>
    <t>210204105RS2</t>
  </si>
  <si>
    <t>Výložník ocelový 2ramenný do 70 kg včetně nákladů na montážní plošinu</t>
  </si>
  <si>
    <t>Montáž výložníku, jejich rozvoz po trase, postavení, vyrovnání a definitivní zajištění v poloze.</t>
  </si>
  <si>
    <t>31677041</t>
  </si>
  <si>
    <t>VYLOZNIK DVOJITY  90st UD žárově pozinkovaný</t>
  </si>
  <si>
    <t>783903812R00</t>
  </si>
  <si>
    <t>Odmaštění stožárů venkovního vedení na zemi</t>
  </si>
  <si>
    <t>220850291R00</t>
  </si>
  <si>
    <t xml:space="preserve">Malování písmen a číslic </t>
  </si>
  <si>
    <t>783222110R00</t>
  </si>
  <si>
    <t>Nátěr stožár a výložník do v.6m</t>
  </si>
  <si>
    <t>včetně pomocného lešení.</t>
  </si>
  <si>
    <t>24621510R</t>
  </si>
  <si>
    <t xml:space="preserve">Barva syntetic.základ.bílá S 2000/0100 </t>
  </si>
  <si>
    <t>24612222R</t>
  </si>
  <si>
    <t>Barva syntet šedá vrchní typ RAL 7022</t>
  </si>
  <si>
    <t>24642030R</t>
  </si>
  <si>
    <t>Ředidlo olejo-syntetické S 6006 á 9 l</t>
  </si>
  <si>
    <t>210100031R00</t>
  </si>
  <si>
    <t>Ukončení pasu na přístroji+zap.,Al pas do 32/10</t>
  </si>
  <si>
    <t>210020652R00</t>
  </si>
  <si>
    <t>Konstrukce ocelová nosná pro zařízení do 10 kg</t>
  </si>
  <si>
    <t>13231018R</t>
  </si>
  <si>
    <t>Úhelník rovnoramenný L jakost S235  25x25x3 mm 11375</t>
  </si>
  <si>
    <t>7400099100</t>
  </si>
  <si>
    <t>měření světelnětech. hodnot VO</t>
  </si>
  <si>
    <t>kpl</t>
  </si>
  <si>
    <t>210220022RT1</t>
  </si>
  <si>
    <t>Vedení uzemňovací v zemi FeZn, D 8 - 10 mm včetně drátu FeZn 10 mm</t>
  </si>
  <si>
    <t>včetně montáže svorek spojovacích, odbočných, upevňovacích a spojovacího materiálu.</t>
  </si>
  <si>
    <t>35441054R</t>
  </si>
  <si>
    <t>Svorka lanová pozink.- pr.lana 13 mm</t>
  </si>
  <si>
    <t>210220001RT1</t>
  </si>
  <si>
    <t>Vedení uzemňovací na povrchu FeZn do 120 mm2 včetně pásku FeZn 30 x 4 mm</t>
  </si>
  <si>
    <t>210220301R00</t>
  </si>
  <si>
    <t>Svorka hromosvodová do 2 šroubů /SS, SZ, SO/</t>
  </si>
  <si>
    <t>35441895R</t>
  </si>
  <si>
    <t>Svorka připojovací SP  kovových částí d 6-12 mm</t>
  </si>
  <si>
    <t>35441875R</t>
  </si>
  <si>
    <t>Svorka křížová SK pro vodič d 6-10 mm</t>
  </si>
  <si>
    <t>35441986R</t>
  </si>
  <si>
    <t>Svorka SR 2b pro pásek 30 x 4 mm</t>
  </si>
  <si>
    <t>210202111R00</t>
  </si>
  <si>
    <t>Svítidlo veřejného osvětlení na výložník</t>
  </si>
  <si>
    <t>34848121</t>
  </si>
  <si>
    <t>svítidlo venkovní BGP615 LED DX50 3600/24-25W NW CLO IP 66 IK09 reg.190V kompl</t>
  </si>
  <si>
    <t>460010024RT1</t>
  </si>
  <si>
    <t>Vytýčení kabelové trasy v zastavěném prostoru délka trasy do 100 m</t>
  </si>
  <si>
    <t>km</t>
  </si>
  <si>
    <t>460050704RT1</t>
  </si>
  <si>
    <t>Jáma do 2 m3 pro stožár veř.osvětlení, hor.4,ručně ruční výkop jámy</t>
  </si>
  <si>
    <t>460080002RT1</t>
  </si>
  <si>
    <t>Betonový základ do bednění uložení betonu do dřevěného bednění</t>
  </si>
  <si>
    <t>460100001RT1</t>
  </si>
  <si>
    <t>Pouzdrový základ 250x800 mm mimo osu trasy kompletní zhot.pouzdrového základu</t>
  </si>
  <si>
    <t>460120002RT1</t>
  </si>
  <si>
    <t>Zához jámy, hornina třídy 3 - 4 upěchování a úprava povrchu</t>
  </si>
  <si>
    <t>460120061RT1</t>
  </si>
  <si>
    <t>Odvoz zeminy odvoz zeminy včetně naložení</t>
  </si>
  <si>
    <t>460200304RT2</t>
  </si>
  <si>
    <t>Výkop kabelové rýhy 50/120 cm hor.4 ruční výkop rýhy</t>
  </si>
  <si>
    <t>460510001RT1</t>
  </si>
  <si>
    <t>Kabelový prostup z betonových trub,DN do 15 cm včetně dodávky trub TBP2-15</t>
  </si>
  <si>
    <t>460260011RT1</t>
  </si>
  <si>
    <t>Pevné spojení páskových zemničů naměření o čištění konců zemničů</t>
  </si>
  <si>
    <t>460570304R00</t>
  </si>
  <si>
    <t>Zához rýhy 50/120 cm, hornina tř. 4, se zhutněním</t>
  </si>
  <si>
    <t>46030022A</t>
  </si>
  <si>
    <t>Protlak stroj. vč. přípravy soupravy, zajištění  1-4 prům150 mm vč.chrániček DO 150 mm (DOD.90 MM)</t>
  </si>
  <si>
    <t>cenová nabídka spec.firmy včetně starovací a výstupní jámy, zajištění bezpečnosti</t>
  </si>
  <si>
    <t>460680043RT2</t>
  </si>
  <si>
    <t>Průraz zdivem v betonové zdi tloušťky 45 cm plochy do 0,25 m2</t>
  </si>
  <si>
    <t>460620006RT1</t>
  </si>
  <si>
    <t>Osetí povrchu trávou včetně dodávky osiva</t>
  </si>
  <si>
    <t>460620013RT1</t>
  </si>
  <si>
    <t>Provizorní úprava terénu v přírodní hornině 3 ruční vyrovnání a zhutnění</t>
  </si>
  <si>
    <t>460260001RT1</t>
  </si>
  <si>
    <t>Zatažení lana do kanálku nebo tvárnicové trasy odvinutí, napojení a zatažení lana</t>
  </si>
  <si>
    <t>460650016RT2</t>
  </si>
  <si>
    <t>Podkladová vrstva z betonu z betonu prostého C 8/10</t>
  </si>
  <si>
    <t>5*,1</t>
  </si>
  <si>
    <t>919735113R00</t>
  </si>
  <si>
    <t>Řezání stávajícího živičného krytu tl. 10 - 15 cm</t>
  </si>
  <si>
    <t>4600100AG</t>
  </si>
  <si>
    <t>Geodet. zaměření kabelových tras</t>
  </si>
  <si>
    <t>320410002R00</t>
  </si>
  <si>
    <t>Vých revize do 250000,-Kč</t>
  </si>
  <si>
    <t>RTS 14/ I</t>
  </si>
  <si>
    <t>320410010R00</t>
  </si>
  <si>
    <t>Izol zkouška sil kabelů do 4x 25mm2</t>
  </si>
  <si>
    <t>320410019R00</t>
  </si>
  <si>
    <t>Měr zemn odp - síť do  100m pásku</t>
  </si>
  <si>
    <t>320410016R00</t>
  </si>
  <si>
    <t>Měr odporu nul smyč 1fáz ved 220V</t>
  </si>
  <si>
    <t>VYPÍNÁNÍSÍT</t>
  </si>
  <si>
    <t>HZS pro montážní práce SME, práce na síti</t>
  </si>
  <si>
    <t>h</t>
  </si>
  <si>
    <t>HZS</t>
  </si>
  <si>
    <t>POL10_</t>
  </si>
  <si>
    <t>P.REVIZE 33</t>
  </si>
  <si>
    <t>Spolupráce s revizním technikem</t>
  </si>
  <si>
    <t>3402210</t>
  </si>
  <si>
    <t>kompletace elektrozařízení - připojování na stávající VO</t>
  </si>
  <si>
    <t>14*207,698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</si>
</sst>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49" fontId="16" fillId="0" borderId="6" xfId="0" applyNumberFormat="1" applyFont="1" applyBorder="1" applyAlignment="1">
      <alignment vertical="top"/>
    </xf>
    <xf numFmtId="0" fontId="16" fillId="0" borderId="18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0" fontId="18" fillId="0" borderId="6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6" t="s">
        <v>24</v>
      </c>
      <c r="C2" s="77"/>
      <c r="D2" s="78" t="s">
        <v>44</v>
      </c>
      <c r="E2" s="208" t="s">
        <v>45</v>
      </c>
      <c r="F2" s="209"/>
      <c r="G2" s="209"/>
      <c r="H2" s="209"/>
      <c r="I2" s="209"/>
      <c r="J2" s="210"/>
      <c r="O2" s="1"/>
    </row>
    <row r="3" spans="1:15" ht="27" hidden="1" customHeight="1" x14ac:dyDescent="0.2">
      <c r="A3" s="2"/>
      <c r="B3" s="79"/>
      <c r="C3" s="77"/>
      <c r="D3" s="80"/>
      <c r="E3" s="211"/>
      <c r="F3" s="212"/>
      <c r="G3" s="212"/>
      <c r="H3" s="212"/>
      <c r="I3" s="212"/>
      <c r="J3" s="213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 t="s">
        <v>46</v>
      </c>
      <c r="E5" s="226"/>
      <c r="F5" s="226"/>
      <c r="G5" s="226"/>
      <c r="H5" s="18" t="s">
        <v>42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27" t="s">
        <v>47</v>
      </c>
      <c r="E6" s="228"/>
      <c r="F6" s="228"/>
      <c r="G6" s="228"/>
      <c r="H6" s="18" t="s">
        <v>36</v>
      </c>
      <c r="I6" s="85" t="s">
        <v>51</v>
      </c>
      <c r="J6" s="8"/>
    </row>
    <row r="7" spans="1:15" ht="15.75" customHeight="1" x14ac:dyDescent="0.2">
      <c r="A7" s="2"/>
      <c r="B7" s="29"/>
      <c r="C7" s="56"/>
      <c r="D7" s="84" t="s">
        <v>49</v>
      </c>
      <c r="E7" s="229" t="s">
        <v>48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5"/>
      <c r="E11" s="215"/>
      <c r="F11" s="215"/>
      <c r="G11" s="215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SUMIF(F51:F66,A16,I51:I66)+SUMIF(F51:F66,"PSU",I51:I66)</f>
        <v>0</v>
      </c>
      <c r="J16" s="207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SUMIF(F51:F66,A17,I51:I66)</f>
        <v>0</v>
      </c>
      <c r="J17" s="207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SUMIF(F51:F66,A18,I51:I66)</f>
        <v>0</v>
      </c>
      <c r="J18" s="207"/>
    </row>
    <row r="19" spans="1:10" ht="23.25" customHeight="1" x14ac:dyDescent="0.2">
      <c r="A19" s="140" t="s">
        <v>93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SUMIF(F51:F66,A19,I51:I66)</f>
        <v>0</v>
      </c>
      <c r="J19" s="207"/>
    </row>
    <row r="20" spans="1:10" ht="23.25" customHeight="1" x14ac:dyDescent="0.2">
      <c r="A20" s="140" t="s">
        <v>94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SUMIF(F51:F66,A20,I51:I66)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19"/>
      <c r="G21" s="218"/>
      <c r="H21" s="219"/>
      <c r="I21" s="218">
        <f>SUM(I16:J20)</f>
        <v>0</v>
      </c>
      <c r="J21" s="23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4">
        <f>ZakladDPHSniVypocet</f>
        <v>0</v>
      </c>
      <c r="H23" s="235"/>
      <c r="I23" s="23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2">
        <f>A23</f>
        <v>0</v>
      </c>
      <c r="H24" s="233"/>
      <c r="I24" s="23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2">
        <f>A25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4">
        <f>CenaCelkem-(ZakladDPHSni+DPHSni+ZakladDPHZakl+DPHZakl)</f>
        <v>0</v>
      </c>
      <c r="H27" s="204"/>
      <c r="I27" s="20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8">
        <f>ZakladDPHSniVypocet+ZakladDPHZaklVypocet</f>
        <v>0</v>
      </c>
      <c r="H28" s="238"/>
      <c r="I28" s="238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7">
        <f>A27</f>
        <v>0</v>
      </c>
      <c r="H29" s="237"/>
      <c r="I29" s="237"/>
      <c r="J29" s="121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52</v>
      </c>
      <c r="C39" s="243"/>
      <c r="D39" s="243"/>
      <c r="E39" s="243"/>
      <c r="F39" s="101">
        <f>'SO 01 1 Pol'!AE296+'SO 02 2 Pol'!AE93</f>
        <v>0</v>
      </c>
      <c r="G39" s="102">
        <f>'SO 01 1 Pol'!AF296+'SO 02 2 Pol'!AF93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 t="s">
        <v>53</v>
      </c>
      <c r="C40" s="244" t="s">
        <v>54</v>
      </c>
      <c r="D40" s="244"/>
      <c r="E40" s="244"/>
      <c r="F40" s="106">
        <f>'SO 01 1 Pol'!AE296</f>
        <v>0</v>
      </c>
      <c r="G40" s="107">
        <f>'SO 01 1 Pol'!AF296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55</v>
      </c>
      <c r="C41" s="243" t="s">
        <v>56</v>
      </c>
      <c r="D41" s="243"/>
      <c r="E41" s="243"/>
      <c r="F41" s="110">
        <f>'SO 01 1 Pol'!AE296</f>
        <v>0</v>
      </c>
      <c r="G41" s="103">
        <f>'SO 01 1 Pol'!AF296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2</v>
      </c>
      <c r="B42" s="105" t="s">
        <v>57</v>
      </c>
      <c r="C42" s="244" t="s">
        <v>58</v>
      </c>
      <c r="D42" s="244"/>
      <c r="E42" s="244"/>
      <c r="F42" s="106">
        <f>'SO 02 2 Pol'!AE93</f>
        <v>0</v>
      </c>
      <c r="G42" s="107">
        <f>'SO 02 2 Pol'!AF93</f>
        <v>0</v>
      </c>
      <c r="H42" s="107">
        <f>(F42*SazbaDPH1/100)+(G42*SazbaDPH2/100)</f>
        <v>0</v>
      </c>
      <c r="I42" s="107">
        <f>F42+G42+H42</f>
        <v>0</v>
      </c>
      <c r="J42" s="108" t="str">
        <f>IF(CenaCelkemVypocet=0,"",I42/CenaCelkemVypocet*100)</f>
        <v/>
      </c>
    </row>
    <row r="43" spans="1:10" ht="25.5" customHeight="1" x14ac:dyDescent="0.2">
      <c r="A43" s="90">
        <v>3</v>
      </c>
      <c r="B43" s="109" t="s">
        <v>59</v>
      </c>
      <c r="C43" s="243" t="s">
        <v>60</v>
      </c>
      <c r="D43" s="243"/>
      <c r="E43" s="243"/>
      <c r="F43" s="110">
        <f>'SO 02 2 Pol'!AE93</f>
        <v>0</v>
      </c>
      <c r="G43" s="103">
        <f>'SO 02 2 Pol'!AF93</f>
        <v>0</v>
      </c>
      <c r="H43" s="103">
        <f>(F43*SazbaDPH1/100)+(G43*SazbaDPH2/100)</f>
        <v>0</v>
      </c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90"/>
      <c r="B44" s="245" t="s">
        <v>61</v>
      </c>
      <c r="C44" s="246"/>
      <c r="D44" s="246"/>
      <c r="E44" s="247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2">
        <f>SUMIF(A39:A43,"=1",I39:I43)</f>
        <v>0</v>
      </c>
      <c r="J44" s="113">
        <f>SUMIF(A39:A43,"=1",J39:J43)</f>
        <v>0</v>
      </c>
    </row>
    <row r="48" spans="1:10" ht="15.75" x14ac:dyDescent="0.25">
      <c r="B48" s="122" t="s">
        <v>63</v>
      </c>
    </row>
    <row r="50" spans="1:10" ht="25.5" customHeight="1" x14ac:dyDescent="0.2">
      <c r="A50" s="124"/>
      <c r="B50" s="127" t="s">
        <v>18</v>
      </c>
      <c r="C50" s="127" t="s">
        <v>6</v>
      </c>
      <c r="D50" s="128"/>
      <c r="E50" s="128"/>
      <c r="F50" s="129" t="s">
        <v>64</v>
      </c>
      <c r="G50" s="129"/>
      <c r="H50" s="129"/>
      <c r="I50" s="129" t="s">
        <v>31</v>
      </c>
      <c r="J50" s="129" t="s">
        <v>0</v>
      </c>
    </row>
    <row r="51" spans="1:10" ht="36.75" customHeight="1" x14ac:dyDescent="0.2">
      <c r="A51" s="125"/>
      <c r="B51" s="130" t="s">
        <v>55</v>
      </c>
      <c r="C51" s="248" t="s">
        <v>65</v>
      </c>
      <c r="D51" s="249"/>
      <c r="E51" s="249"/>
      <c r="F51" s="136" t="s">
        <v>26</v>
      </c>
      <c r="G51" s="137"/>
      <c r="H51" s="137"/>
      <c r="I51" s="137">
        <f>'SO 01 1 Pol'!G39+'SO 01 1 Pol'!G81</f>
        <v>0</v>
      </c>
      <c r="J51" s="134" t="str">
        <f>IF(I67=0,"",I51/I67*100)</f>
        <v/>
      </c>
    </row>
    <row r="52" spans="1:10" ht="36.75" customHeight="1" x14ac:dyDescent="0.2">
      <c r="A52" s="125"/>
      <c r="B52" s="130" t="s">
        <v>66</v>
      </c>
      <c r="C52" s="248" t="s">
        <v>67</v>
      </c>
      <c r="D52" s="249"/>
      <c r="E52" s="249"/>
      <c r="F52" s="136" t="s">
        <v>26</v>
      </c>
      <c r="G52" s="137"/>
      <c r="H52" s="137"/>
      <c r="I52" s="137">
        <f>'SO 01 1 Pol'!G8</f>
        <v>0</v>
      </c>
      <c r="J52" s="134" t="str">
        <f>IF(I67=0,"",I52/I67*100)</f>
        <v/>
      </c>
    </row>
    <row r="53" spans="1:10" ht="36.75" customHeight="1" x14ac:dyDescent="0.2">
      <c r="A53" s="125"/>
      <c r="B53" s="130" t="s">
        <v>68</v>
      </c>
      <c r="C53" s="248" t="s">
        <v>69</v>
      </c>
      <c r="D53" s="249"/>
      <c r="E53" s="249"/>
      <c r="F53" s="136" t="s">
        <v>26</v>
      </c>
      <c r="G53" s="137"/>
      <c r="H53" s="137"/>
      <c r="I53" s="137">
        <f>'SO 01 1 Pol'!G65+'SO 01 1 Pol'!G231</f>
        <v>0</v>
      </c>
      <c r="J53" s="134" t="str">
        <f>IF(I67=0,"",I53/I67*100)</f>
        <v/>
      </c>
    </row>
    <row r="54" spans="1:10" ht="36.75" customHeight="1" x14ac:dyDescent="0.2">
      <c r="A54" s="125"/>
      <c r="B54" s="130" t="s">
        <v>70</v>
      </c>
      <c r="C54" s="248" t="s">
        <v>71</v>
      </c>
      <c r="D54" s="249"/>
      <c r="E54" s="249"/>
      <c r="F54" s="136" t="s">
        <v>26</v>
      </c>
      <c r="G54" s="137"/>
      <c r="H54" s="137"/>
      <c r="I54" s="137">
        <f>'SO 01 1 Pol'!G85</f>
        <v>0</v>
      </c>
      <c r="J54" s="134" t="str">
        <f>IF(I67=0,"",I54/I67*100)</f>
        <v/>
      </c>
    </row>
    <row r="55" spans="1:10" ht="36.75" customHeight="1" x14ac:dyDescent="0.2">
      <c r="A55" s="125"/>
      <c r="B55" s="130" t="s">
        <v>72</v>
      </c>
      <c r="C55" s="248" t="s">
        <v>73</v>
      </c>
      <c r="D55" s="249"/>
      <c r="E55" s="249"/>
      <c r="F55" s="136" t="s">
        <v>26</v>
      </c>
      <c r="G55" s="137"/>
      <c r="H55" s="137"/>
      <c r="I55" s="137">
        <f>'SO 01 1 Pol'!G129</f>
        <v>0</v>
      </c>
      <c r="J55" s="134" t="str">
        <f>IF(I67=0,"",I55/I67*100)</f>
        <v/>
      </c>
    </row>
    <row r="56" spans="1:10" ht="36.75" customHeight="1" x14ac:dyDescent="0.2">
      <c r="A56" s="125"/>
      <c r="B56" s="130" t="s">
        <v>74</v>
      </c>
      <c r="C56" s="248" t="s">
        <v>75</v>
      </c>
      <c r="D56" s="249"/>
      <c r="E56" s="249"/>
      <c r="F56" s="136" t="s">
        <v>26</v>
      </c>
      <c r="G56" s="137"/>
      <c r="H56" s="137"/>
      <c r="I56" s="137">
        <f>'SO 01 1 Pol'!G221</f>
        <v>0</v>
      </c>
      <c r="J56" s="134" t="str">
        <f>IF(I67=0,"",I56/I67*100)</f>
        <v/>
      </c>
    </row>
    <row r="57" spans="1:10" ht="36.75" customHeight="1" x14ac:dyDescent="0.2">
      <c r="A57" s="125"/>
      <c r="B57" s="130" t="s">
        <v>76</v>
      </c>
      <c r="C57" s="248" t="s">
        <v>77</v>
      </c>
      <c r="D57" s="249"/>
      <c r="E57" s="249"/>
      <c r="F57" s="136" t="s">
        <v>26</v>
      </c>
      <c r="G57" s="137"/>
      <c r="H57" s="137"/>
      <c r="I57" s="137">
        <f>'SO 01 1 Pol'!G228</f>
        <v>0</v>
      </c>
      <c r="J57" s="134" t="str">
        <f>IF(I67=0,"",I57/I67*100)</f>
        <v/>
      </c>
    </row>
    <row r="58" spans="1:10" ht="36.75" customHeight="1" x14ac:dyDescent="0.2">
      <c r="A58" s="125"/>
      <c r="B58" s="130" t="s">
        <v>78</v>
      </c>
      <c r="C58" s="248" t="s">
        <v>79</v>
      </c>
      <c r="D58" s="249"/>
      <c r="E58" s="249"/>
      <c r="F58" s="136" t="s">
        <v>26</v>
      </c>
      <c r="G58" s="137"/>
      <c r="H58" s="137"/>
      <c r="I58" s="137">
        <f>'SO 01 1 Pol'!G235</f>
        <v>0</v>
      </c>
      <c r="J58" s="134" t="str">
        <f>IF(I67=0,"",I58/I67*100)</f>
        <v/>
      </c>
    </row>
    <row r="59" spans="1:10" ht="36.75" customHeight="1" x14ac:dyDescent="0.2">
      <c r="A59" s="125"/>
      <c r="B59" s="130" t="s">
        <v>80</v>
      </c>
      <c r="C59" s="248" t="s">
        <v>81</v>
      </c>
      <c r="D59" s="249"/>
      <c r="E59" s="249"/>
      <c r="F59" s="136" t="s">
        <v>26</v>
      </c>
      <c r="G59" s="137"/>
      <c r="H59" s="137"/>
      <c r="I59" s="137">
        <f>'SO 01 1 Pol'!G14</f>
        <v>0</v>
      </c>
      <c r="J59" s="134" t="str">
        <f>IF(I67=0,"",I59/I67*100)</f>
        <v/>
      </c>
    </row>
    <row r="60" spans="1:10" ht="36.75" customHeight="1" x14ac:dyDescent="0.2">
      <c r="A60" s="125"/>
      <c r="B60" s="130" t="s">
        <v>82</v>
      </c>
      <c r="C60" s="248" t="s">
        <v>83</v>
      </c>
      <c r="D60" s="249"/>
      <c r="E60" s="249"/>
      <c r="F60" s="136" t="s">
        <v>26</v>
      </c>
      <c r="G60" s="137"/>
      <c r="H60" s="137"/>
      <c r="I60" s="137">
        <f>'SO 01 1 Pol'!G274</f>
        <v>0</v>
      </c>
      <c r="J60" s="134" t="str">
        <f>IF(I67=0,"",I60/I67*100)</f>
        <v/>
      </c>
    </row>
    <row r="61" spans="1:10" ht="36.75" customHeight="1" x14ac:dyDescent="0.2">
      <c r="A61" s="125"/>
      <c r="B61" s="130" t="s">
        <v>84</v>
      </c>
      <c r="C61" s="248" t="s">
        <v>85</v>
      </c>
      <c r="D61" s="249"/>
      <c r="E61" s="249"/>
      <c r="F61" s="136" t="s">
        <v>27</v>
      </c>
      <c r="G61" s="137"/>
      <c r="H61" s="137"/>
      <c r="I61" s="137">
        <f>'SO 01 1 Pol'!G276</f>
        <v>0</v>
      </c>
      <c r="J61" s="134" t="str">
        <f>IF(I67=0,"",I61/I67*100)</f>
        <v/>
      </c>
    </row>
    <row r="62" spans="1:10" ht="36.75" customHeight="1" x14ac:dyDescent="0.2">
      <c r="A62" s="125"/>
      <c r="B62" s="130" t="s">
        <v>86</v>
      </c>
      <c r="C62" s="248" t="s">
        <v>87</v>
      </c>
      <c r="D62" s="249"/>
      <c r="E62" s="249"/>
      <c r="F62" s="136" t="s">
        <v>28</v>
      </c>
      <c r="G62" s="137"/>
      <c r="H62" s="137"/>
      <c r="I62" s="137">
        <f>'SO 02 2 Pol'!G8</f>
        <v>0</v>
      </c>
      <c r="J62" s="134" t="str">
        <f>IF(I67=0,"",I62/I67*100)</f>
        <v/>
      </c>
    </row>
    <row r="63" spans="1:10" ht="36.75" customHeight="1" x14ac:dyDescent="0.2">
      <c r="A63" s="125"/>
      <c r="B63" s="130" t="s">
        <v>88</v>
      </c>
      <c r="C63" s="248" t="s">
        <v>89</v>
      </c>
      <c r="D63" s="249"/>
      <c r="E63" s="249"/>
      <c r="F63" s="136" t="s">
        <v>28</v>
      </c>
      <c r="G63" s="137"/>
      <c r="H63" s="137"/>
      <c r="I63" s="137">
        <f>'SO 02 2 Pol'!G59</f>
        <v>0</v>
      </c>
      <c r="J63" s="134" t="str">
        <f>IF(I67=0,"",I63/I67*100)</f>
        <v/>
      </c>
    </row>
    <row r="64" spans="1:10" ht="36.75" customHeight="1" x14ac:dyDescent="0.2">
      <c r="A64" s="125"/>
      <c r="B64" s="130" t="s">
        <v>90</v>
      </c>
      <c r="C64" s="248" t="s">
        <v>91</v>
      </c>
      <c r="D64" s="249"/>
      <c r="E64" s="249"/>
      <c r="F64" s="136" t="s">
        <v>92</v>
      </c>
      <c r="G64" s="137"/>
      <c r="H64" s="137"/>
      <c r="I64" s="137">
        <f>'SO 01 1 Pol'!G72</f>
        <v>0</v>
      </c>
      <c r="J64" s="134" t="str">
        <f>IF(I67=0,"",I64/I67*100)</f>
        <v/>
      </c>
    </row>
    <row r="65" spans="1:10" ht="36.75" customHeight="1" x14ac:dyDescent="0.2">
      <c r="A65" s="125"/>
      <c r="B65" s="130" t="s">
        <v>93</v>
      </c>
      <c r="C65" s="248" t="s">
        <v>29</v>
      </c>
      <c r="D65" s="249"/>
      <c r="E65" s="249"/>
      <c r="F65" s="136" t="s">
        <v>93</v>
      </c>
      <c r="G65" s="137"/>
      <c r="H65" s="137"/>
      <c r="I65" s="137">
        <f>'SO 01 1 Pol'!G285+'SO 02 2 Pol'!G88</f>
        <v>0</v>
      </c>
      <c r="J65" s="134" t="str">
        <f>IF(I67=0,"",I65/I67*100)</f>
        <v/>
      </c>
    </row>
    <row r="66" spans="1:10" ht="36.75" customHeight="1" x14ac:dyDescent="0.2">
      <c r="A66" s="125"/>
      <c r="B66" s="130" t="s">
        <v>94</v>
      </c>
      <c r="C66" s="248" t="s">
        <v>30</v>
      </c>
      <c r="D66" s="249"/>
      <c r="E66" s="249"/>
      <c r="F66" s="136" t="s">
        <v>94</v>
      </c>
      <c r="G66" s="137"/>
      <c r="H66" s="137"/>
      <c r="I66" s="137">
        <f>'SO 01 1 Pol'!G292+'SO 02 2 Pol'!G82</f>
        <v>0</v>
      </c>
      <c r="J66" s="134" t="str">
        <f>IF(I67=0,"",I66/I67*100)</f>
        <v/>
      </c>
    </row>
    <row r="67" spans="1:10" ht="25.5" customHeight="1" x14ac:dyDescent="0.2">
      <c r="A67" s="126"/>
      <c r="B67" s="131" t="s">
        <v>1</v>
      </c>
      <c r="C67" s="132"/>
      <c r="D67" s="133"/>
      <c r="E67" s="133"/>
      <c r="F67" s="138"/>
      <c r="G67" s="139"/>
      <c r="H67" s="139"/>
      <c r="I67" s="139">
        <f>SUM(I51:I66)</f>
        <v>0</v>
      </c>
      <c r="J67" s="135">
        <f>SUM(J51:J66)</f>
        <v>0</v>
      </c>
    </row>
    <row r="68" spans="1:10" x14ac:dyDescent="0.2">
      <c r="F68" s="88"/>
      <c r="G68" s="88"/>
      <c r="H68" s="88"/>
      <c r="I68" s="88"/>
      <c r="J68" s="89"/>
    </row>
    <row r="69" spans="1:10" x14ac:dyDescent="0.2">
      <c r="F69" s="88"/>
      <c r="G69" s="88"/>
      <c r="H69" s="88"/>
      <c r="I69" s="88"/>
      <c r="J69" s="89"/>
    </row>
    <row r="70" spans="1:10" x14ac:dyDescent="0.2">
      <c r="F70" s="88"/>
      <c r="G70" s="88"/>
      <c r="H70" s="88"/>
      <c r="I70" s="88"/>
      <c r="J70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68" activePane="bottomLeft" state="frozen"/>
      <selection pane="bottomLeft" activeCell="C75" sqref="C75:G75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95</v>
      </c>
    </row>
    <row r="2" spans="1:60" ht="24.95" customHeight="1" x14ac:dyDescent="0.2">
      <c r="A2" s="141" t="s">
        <v>8</v>
      </c>
      <c r="B2" s="49" t="s">
        <v>44</v>
      </c>
      <c r="C2" s="269" t="s">
        <v>45</v>
      </c>
      <c r="D2" s="270"/>
      <c r="E2" s="270"/>
      <c r="F2" s="270"/>
      <c r="G2" s="271"/>
      <c r="AG2" t="s">
        <v>96</v>
      </c>
    </row>
    <row r="3" spans="1:60" ht="24.95" customHeight="1" x14ac:dyDescent="0.2">
      <c r="A3" s="141" t="s">
        <v>9</v>
      </c>
      <c r="B3" s="49" t="s">
        <v>53</v>
      </c>
      <c r="C3" s="269" t="s">
        <v>54</v>
      </c>
      <c r="D3" s="270"/>
      <c r="E3" s="270"/>
      <c r="F3" s="270"/>
      <c r="G3" s="271"/>
      <c r="AC3" s="123" t="s">
        <v>96</v>
      </c>
      <c r="AG3" t="s">
        <v>97</v>
      </c>
    </row>
    <row r="4" spans="1:60" ht="24.95" customHeight="1" x14ac:dyDescent="0.2">
      <c r="A4" s="142" t="s">
        <v>10</v>
      </c>
      <c r="B4" s="143" t="s">
        <v>55</v>
      </c>
      <c r="C4" s="272" t="s">
        <v>56</v>
      </c>
      <c r="D4" s="273"/>
      <c r="E4" s="273"/>
      <c r="F4" s="273"/>
      <c r="G4" s="274"/>
      <c r="AG4" t="s">
        <v>98</v>
      </c>
    </row>
    <row r="5" spans="1:60" x14ac:dyDescent="0.2">
      <c r="D5" s="10"/>
    </row>
    <row r="6" spans="1:60" ht="38.25" x14ac:dyDescent="0.2">
      <c r="A6" s="145" t="s">
        <v>99</v>
      </c>
      <c r="B6" s="147" t="s">
        <v>100</v>
      </c>
      <c r="C6" s="147" t="s">
        <v>101</v>
      </c>
      <c r="D6" s="146" t="s">
        <v>102</v>
      </c>
      <c r="E6" s="145" t="s">
        <v>103</v>
      </c>
      <c r="F6" s="144" t="s">
        <v>104</v>
      </c>
      <c r="G6" s="145" t="s">
        <v>31</v>
      </c>
      <c r="H6" s="148" t="s">
        <v>32</v>
      </c>
      <c r="I6" s="148" t="s">
        <v>105</v>
      </c>
      <c r="J6" s="148" t="s">
        <v>33</v>
      </c>
      <c r="K6" s="148" t="s">
        <v>106</v>
      </c>
      <c r="L6" s="148" t="s">
        <v>107</v>
      </c>
      <c r="M6" s="148" t="s">
        <v>108</v>
      </c>
      <c r="N6" s="148" t="s">
        <v>109</v>
      </c>
      <c r="O6" s="148" t="s">
        <v>110</v>
      </c>
      <c r="P6" s="148" t="s">
        <v>111</v>
      </c>
      <c r="Q6" s="148" t="s">
        <v>112</v>
      </c>
      <c r="R6" s="148" t="s">
        <v>113</v>
      </c>
      <c r="S6" s="148" t="s">
        <v>114</v>
      </c>
      <c r="T6" s="148" t="s">
        <v>115</v>
      </c>
      <c r="U6" s="148" t="s">
        <v>116</v>
      </c>
      <c r="V6" s="148" t="s">
        <v>117</v>
      </c>
      <c r="W6" s="148" t="s">
        <v>118</v>
      </c>
      <c r="X6" s="148" t="s">
        <v>119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120</v>
      </c>
      <c r="B8" s="165" t="s">
        <v>66</v>
      </c>
      <c r="C8" s="184" t="s">
        <v>67</v>
      </c>
      <c r="D8" s="166"/>
      <c r="E8" s="167"/>
      <c r="F8" s="168"/>
      <c r="G8" s="169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3"/>
      <c r="S8" s="163"/>
      <c r="T8" s="163"/>
      <c r="U8" s="163"/>
      <c r="V8" s="163">
        <f>SUM(V9:V13)</f>
        <v>23.13</v>
      </c>
      <c r="W8" s="163"/>
      <c r="X8" s="163"/>
      <c r="AG8" t="s">
        <v>121</v>
      </c>
    </row>
    <row r="9" spans="1:60" outlineLevel="1" x14ac:dyDescent="0.2">
      <c r="A9" s="170">
        <v>1</v>
      </c>
      <c r="B9" s="171" t="s">
        <v>122</v>
      </c>
      <c r="C9" s="185" t="s">
        <v>123</v>
      </c>
      <c r="D9" s="172" t="s">
        <v>124</v>
      </c>
      <c r="E9" s="173">
        <v>58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125</v>
      </c>
      <c r="T9" s="159" t="s">
        <v>125</v>
      </c>
      <c r="U9" s="159">
        <v>0.17199999999999999</v>
      </c>
      <c r="V9" s="159">
        <f>ROUND(E9*U9,2)</f>
        <v>9.98</v>
      </c>
      <c r="W9" s="159"/>
      <c r="X9" s="159" t="s">
        <v>126</v>
      </c>
      <c r="Y9" s="149"/>
      <c r="Z9" s="149"/>
      <c r="AA9" s="149"/>
      <c r="AB9" s="149"/>
      <c r="AC9" s="149"/>
      <c r="AD9" s="149"/>
      <c r="AE9" s="149"/>
      <c r="AF9" s="149"/>
      <c r="AG9" s="149" t="s">
        <v>127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6" t="s">
        <v>128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129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6" t="s">
        <v>130</v>
      </c>
      <c r="D11" s="161"/>
      <c r="E11" s="162">
        <v>58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129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6">
        <v>2</v>
      </c>
      <c r="B12" s="177" t="s">
        <v>131</v>
      </c>
      <c r="C12" s="187" t="s">
        <v>132</v>
      </c>
      <c r="D12" s="178" t="s">
        <v>133</v>
      </c>
      <c r="E12" s="179">
        <v>2</v>
      </c>
      <c r="F12" s="180"/>
      <c r="G12" s="181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125</v>
      </c>
      <c r="T12" s="159" t="s">
        <v>125</v>
      </c>
      <c r="U12" s="159">
        <v>2.02</v>
      </c>
      <c r="V12" s="159">
        <f>ROUND(E12*U12,2)</f>
        <v>4.04</v>
      </c>
      <c r="W12" s="159"/>
      <c r="X12" s="159" t="s">
        <v>126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127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3</v>
      </c>
      <c r="B13" s="177" t="s">
        <v>134</v>
      </c>
      <c r="C13" s="187" t="s">
        <v>135</v>
      </c>
      <c r="D13" s="178" t="s">
        <v>133</v>
      </c>
      <c r="E13" s="179">
        <v>2</v>
      </c>
      <c r="F13" s="180"/>
      <c r="G13" s="181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1E-4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125</v>
      </c>
      <c r="T13" s="159" t="s">
        <v>125</v>
      </c>
      <c r="U13" s="159">
        <v>4.5529999999999999</v>
      </c>
      <c r="V13" s="159">
        <f>ROUND(E13*U13,2)</f>
        <v>9.11</v>
      </c>
      <c r="W13" s="159"/>
      <c r="X13" s="159" t="s">
        <v>126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127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4" t="s">
        <v>120</v>
      </c>
      <c r="B14" s="165" t="s">
        <v>80</v>
      </c>
      <c r="C14" s="184" t="s">
        <v>81</v>
      </c>
      <c r="D14" s="166"/>
      <c r="E14" s="167"/>
      <c r="F14" s="168"/>
      <c r="G14" s="169">
        <f>SUMIF(AG15:AG38,"&lt;&gt;NOR",G15:G38)</f>
        <v>0</v>
      </c>
      <c r="H14" s="163"/>
      <c r="I14" s="163">
        <f>SUM(I15:I38)</f>
        <v>0</v>
      </c>
      <c r="J14" s="163"/>
      <c r="K14" s="163">
        <f>SUM(K15:K38)</f>
        <v>0</v>
      </c>
      <c r="L14" s="163"/>
      <c r="M14" s="163">
        <f>SUM(M15:M38)</f>
        <v>0</v>
      </c>
      <c r="N14" s="163"/>
      <c r="O14" s="163">
        <f>SUM(O15:O38)</f>
        <v>0</v>
      </c>
      <c r="P14" s="163"/>
      <c r="Q14" s="163">
        <f>SUM(Q15:Q38)</f>
        <v>204.66</v>
      </c>
      <c r="R14" s="163"/>
      <c r="S14" s="163"/>
      <c r="T14" s="163"/>
      <c r="U14" s="163"/>
      <c r="V14" s="163">
        <f>SUM(V15:V38)</f>
        <v>1051.99</v>
      </c>
      <c r="W14" s="163"/>
      <c r="X14" s="163"/>
      <c r="AG14" t="s">
        <v>121</v>
      </c>
    </row>
    <row r="15" spans="1:60" outlineLevel="1" x14ac:dyDescent="0.2">
      <c r="A15" s="170">
        <v>4</v>
      </c>
      <c r="B15" s="171" t="s">
        <v>136</v>
      </c>
      <c r="C15" s="185" t="s">
        <v>137</v>
      </c>
      <c r="D15" s="172" t="s">
        <v>124</v>
      </c>
      <c r="E15" s="173">
        <v>109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0.13800000000000001</v>
      </c>
      <c r="Q15" s="159">
        <f>ROUND(E15*P15,2)</f>
        <v>15.04</v>
      </c>
      <c r="R15" s="159"/>
      <c r="S15" s="159" t="s">
        <v>125</v>
      </c>
      <c r="T15" s="159" t="s">
        <v>125</v>
      </c>
      <c r="U15" s="159">
        <v>0.16</v>
      </c>
      <c r="V15" s="159">
        <f>ROUND(E15*U15,2)</f>
        <v>17.440000000000001</v>
      </c>
      <c r="W15" s="159"/>
      <c r="X15" s="159" t="s">
        <v>126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127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6" t="s">
        <v>138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129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6" t="s">
        <v>139</v>
      </c>
      <c r="D17" s="161"/>
      <c r="E17" s="162">
        <v>109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129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0">
        <v>5</v>
      </c>
      <c r="B18" s="171" t="s">
        <v>140</v>
      </c>
      <c r="C18" s="185" t="s">
        <v>141</v>
      </c>
      <c r="D18" s="172" t="s">
        <v>124</v>
      </c>
      <c r="E18" s="173">
        <v>109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0.66</v>
      </c>
      <c r="Q18" s="159">
        <f>ROUND(E18*P18,2)</f>
        <v>71.94</v>
      </c>
      <c r="R18" s="159"/>
      <c r="S18" s="159" t="s">
        <v>125</v>
      </c>
      <c r="T18" s="159" t="s">
        <v>125</v>
      </c>
      <c r="U18" s="159">
        <v>1.0529999999999999</v>
      </c>
      <c r="V18" s="159">
        <f>ROUND(E18*U18,2)</f>
        <v>114.78</v>
      </c>
      <c r="W18" s="159"/>
      <c r="X18" s="159" t="s">
        <v>126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127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6" t="s">
        <v>138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129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6" t="s">
        <v>139</v>
      </c>
      <c r="D20" s="161"/>
      <c r="E20" s="162">
        <v>109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129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0">
        <v>6</v>
      </c>
      <c r="B21" s="171" t="s">
        <v>142</v>
      </c>
      <c r="C21" s="185" t="s">
        <v>143</v>
      </c>
      <c r="D21" s="172" t="s">
        <v>124</v>
      </c>
      <c r="E21" s="173">
        <v>17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0.22</v>
      </c>
      <c r="Q21" s="159">
        <f>ROUND(E21*P21,2)</f>
        <v>3.74</v>
      </c>
      <c r="R21" s="159"/>
      <c r="S21" s="159" t="s">
        <v>125</v>
      </c>
      <c r="T21" s="159" t="s">
        <v>125</v>
      </c>
      <c r="U21" s="159">
        <v>0.12</v>
      </c>
      <c r="V21" s="159">
        <f>ROUND(E21*U21,2)</f>
        <v>2.04</v>
      </c>
      <c r="W21" s="159"/>
      <c r="X21" s="159" t="s">
        <v>126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127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6" t="s">
        <v>144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129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6" t="s">
        <v>145</v>
      </c>
      <c r="D23" s="161"/>
      <c r="E23" s="162">
        <v>17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129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0">
        <v>7</v>
      </c>
      <c r="B24" s="171" t="s">
        <v>146</v>
      </c>
      <c r="C24" s="185" t="s">
        <v>147</v>
      </c>
      <c r="D24" s="172" t="s">
        <v>148</v>
      </c>
      <c r="E24" s="173">
        <v>54</v>
      </c>
      <c r="F24" s="174"/>
      <c r="G24" s="175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0.27</v>
      </c>
      <c r="Q24" s="159">
        <f>ROUND(E24*P24,2)</f>
        <v>14.58</v>
      </c>
      <c r="R24" s="159"/>
      <c r="S24" s="159" t="s">
        <v>125</v>
      </c>
      <c r="T24" s="159" t="s">
        <v>125</v>
      </c>
      <c r="U24" s="159">
        <v>0.123</v>
      </c>
      <c r="V24" s="159">
        <f>ROUND(E24*U24,2)</f>
        <v>6.64</v>
      </c>
      <c r="W24" s="159"/>
      <c r="X24" s="159" t="s">
        <v>126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127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6" t="s">
        <v>149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129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6" t="s">
        <v>150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129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6" t="s">
        <v>151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129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6" t="s">
        <v>152</v>
      </c>
      <c r="D28" s="161"/>
      <c r="E28" s="162">
        <v>54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129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0">
        <v>8</v>
      </c>
      <c r="B29" s="171" t="s">
        <v>153</v>
      </c>
      <c r="C29" s="185" t="s">
        <v>154</v>
      </c>
      <c r="D29" s="172" t="s">
        <v>155</v>
      </c>
      <c r="E29" s="173">
        <v>24.84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2.4</v>
      </c>
      <c r="Q29" s="159">
        <f>ROUND(E29*P29,2)</f>
        <v>59.62</v>
      </c>
      <c r="R29" s="159"/>
      <c r="S29" s="159" t="s">
        <v>125</v>
      </c>
      <c r="T29" s="159" t="s">
        <v>125</v>
      </c>
      <c r="U29" s="159">
        <v>16.54</v>
      </c>
      <c r="V29" s="159">
        <f>ROUND(E29*U29,2)</f>
        <v>410.85</v>
      </c>
      <c r="W29" s="159"/>
      <c r="X29" s="159" t="s">
        <v>126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127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6" t="s">
        <v>156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129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6" t="s">
        <v>157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129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6" t="s">
        <v>151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129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6" t="s">
        <v>158</v>
      </c>
      <c r="D33" s="161"/>
      <c r="E33" s="162">
        <v>24.84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129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0">
        <v>9</v>
      </c>
      <c r="B34" s="171" t="s">
        <v>159</v>
      </c>
      <c r="C34" s="185" t="s">
        <v>160</v>
      </c>
      <c r="D34" s="172" t="s">
        <v>155</v>
      </c>
      <c r="E34" s="173">
        <v>16.559999999999999</v>
      </c>
      <c r="F34" s="174"/>
      <c r="G34" s="175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2.4</v>
      </c>
      <c r="Q34" s="159">
        <f>ROUND(E34*P34,2)</f>
        <v>39.74</v>
      </c>
      <c r="R34" s="159"/>
      <c r="S34" s="159" t="s">
        <v>125</v>
      </c>
      <c r="T34" s="159" t="s">
        <v>125</v>
      </c>
      <c r="U34" s="159">
        <v>30.207999999999998</v>
      </c>
      <c r="V34" s="159">
        <f>ROUND(E34*U34,2)</f>
        <v>500.24</v>
      </c>
      <c r="W34" s="159"/>
      <c r="X34" s="159" t="s">
        <v>126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127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6" t="s">
        <v>161</v>
      </c>
      <c r="D35" s="161"/>
      <c r="E35" s="162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129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6" t="s">
        <v>162</v>
      </c>
      <c r="D36" s="161"/>
      <c r="E36" s="162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129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6" t="s">
        <v>151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129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6" t="s">
        <v>163</v>
      </c>
      <c r="D38" s="161"/>
      <c r="E38" s="162">
        <v>16.559999999999999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129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4" t="s">
        <v>120</v>
      </c>
      <c r="B39" s="165" t="s">
        <v>55</v>
      </c>
      <c r="C39" s="184" t="s">
        <v>65</v>
      </c>
      <c r="D39" s="166"/>
      <c r="E39" s="167"/>
      <c r="F39" s="168"/>
      <c r="G39" s="169">
        <f>SUMIF(AG40:AG64,"&lt;&gt;NOR",G40:G64)</f>
        <v>0</v>
      </c>
      <c r="H39" s="163"/>
      <c r="I39" s="163">
        <f>SUM(I40:I64)</f>
        <v>0</v>
      </c>
      <c r="J39" s="163"/>
      <c r="K39" s="163">
        <f>SUM(K40:K64)</f>
        <v>0</v>
      </c>
      <c r="L39" s="163"/>
      <c r="M39" s="163">
        <f>SUM(M40:M64)</f>
        <v>0</v>
      </c>
      <c r="N39" s="163"/>
      <c r="O39" s="163">
        <f>SUM(O40:O64)</f>
        <v>0</v>
      </c>
      <c r="P39" s="163"/>
      <c r="Q39" s="163">
        <f>SUM(Q40:Q64)</f>
        <v>0</v>
      </c>
      <c r="R39" s="163"/>
      <c r="S39" s="163"/>
      <c r="T39" s="163"/>
      <c r="U39" s="163"/>
      <c r="V39" s="163">
        <f>SUM(V40:V64)</f>
        <v>1295.2699999999998</v>
      </c>
      <c r="W39" s="163"/>
      <c r="X39" s="163"/>
      <c r="AG39" t="s">
        <v>121</v>
      </c>
    </row>
    <row r="40" spans="1:60" outlineLevel="1" x14ac:dyDescent="0.2">
      <c r="A40" s="170">
        <v>10</v>
      </c>
      <c r="B40" s="171" t="s">
        <v>164</v>
      </c>
      <c r="C40" s="185" t="s">
        <v>165</v>
      </c>
      <c r="D40" s="172" t="s">
        <v>155</v>
      </c>
      <c r="E40" s="173">
        <v>621</v>
      </c>
      <c r="F40" s="174"/>
      <c r="G40" s="175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59"/>
      <c r="S40" s="159" t="s">
        <v>125</v>
      </c>
      <c r="T40" s="159" t="s">
        <v>125</v>
      </c>
      <c r="U40" s="159">
        <v>0.626</v>
      </c>
      <c r="V40" s="159">
        <f>ROUND(E40*U40,2)</f>
        <v>388.75</v>
      </c>
      <c r="W40" s="159"/>
      <c r="X40" s="159" t="s">
        <v>126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127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6" t="s">
        <v>166</v>
      </c>
      <c r="D41" s="161"/>
      <c r="E41" s="162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129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6" t="s">
        <v>167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129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6" t="s">
        <v>151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129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6" t="s">
        <v>168</v>
      </c>
      <c r="D44" s="161"/>
      <c r="E44" s="162">
        <v>621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129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11</v>
      </c>
      <c r="B45" s="177" t="s">
        <v>169</v>
      </c>
      <c r="C45" s="187" t="s">
        <v>170</v>
      </c>
      <c r="D45" s="178" t="s">
        <v>155</v>
      </c>
      <c r="E45" s="179">
        <v>621</v>
      </c>
      <c r="F45" s="180"/>
      <c r="G45" s="181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125</v>
      </c>
      <c r="T45" s="159" t="s">
        <v>125</v>
      </c>
      <c r="U45" s="159">
        <v>8.1000000000000003E-2</v>
      </c>
      <c r="V45" s="159">
        <f>ROUND(E45*U45,2)</f>
        <v>50.3</v>
      </c>
      <c r="W45" s="159"/>
      <c r="X45" s="159" t="s">
        <v>126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127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0">
        <v>12</v>
      </c>
      <c r="B46" s="171" t="s">
        <v>171</v>
      </c>
      <c r="C46" s="185" t="s">
        <v>172</v>
      </c>
      <c r="D46" s="172" t="s">
        <v>155</v>
      </c>
      <c r="E46" s="173">
        <v>165.6</v>
      </c>
      <c r="F46" s="174"/>
      <c r="G46" s="175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125</v>
      </c>
      <c r="T46" s="159" t="s">
        <v>125</v>
      </c>
      <c r="U46" s="159">
        <v>4.6550000000000002</v>
      </c>
      <c r="V46" s="159">
        <f>ROUND(E46*U46,2)</f>
        <v>770.87</v>
      </c>
      <c r="W46" s="159"/>
      <c r="X46" s="159" t="s">
        <v>126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127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6" t="s">
        <v>173</v>
      </c>
      <c r="D47" s="161"/>
      <c r="E47" s="162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129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6" t="s">
        <v>174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129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6" t="s">
        <v>151</v>
      </c>
      <c r="D49" s="161"/>
      <c r="E49" s="162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129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6" t="s">
        <v>175</v>
      </c>
      <c r="D50" s="161"/>
      <c r="E50" s="162">
        <v>165.6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129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0">
        <v>13</v>
      </c>
      <c r="B51" s="171" t="s">
        <v>176</v>
      </c>
      <c r="C51" s="185" t="s">
        <v>177</v>
      </c>
      <c r="D51" s="172" t="s">
        <v>148</v>
      </c>
      <c r="E51" s="173">
        <v>127</v>
      </c>
      <c r="F51" s="174"/>
      <c r="G51" s="175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59"/>
      <c r="S51" s="159" t="s">
        <v>125</v>
      </c>
      <c r="T51" s="159" t="s">
        <v>125</v>
      </c>
      <c r="U51" s="159">
        <v>0.123</v>
      </c>
      <c r="V51" s="159">
        <f>ROUND(E51*U51,2)</f>
        <v>15.62</v>
      </c>
      <c r="W51" s="159"/>
      <c r="X51" s="159" t="s">
        <v>126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127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6" t="s">
        <v>178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129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6" t="s">
        <v>179</v>
      </c>
      <c r="D53" s="161"/>
      <c r="E53" s="162">
        <v>127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129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0">
        <v>14</v>
      </c>
      <c r="B54" s="171" t="s">
        <v>180</v>
      </c>
      <c r="C54" s="185" t="s">
        <v>181</v>
      </c>
      <c r="D54" s="172" t="s">
        <v>155</v>
      </c>
      <c r="E54" s="173">
        <v>955</v>
      </c>
      <c r="F54" s="174"/>
      <c r="G54" s="175">
        <f>ROUND(E54*F54,2)</f>
        <v>0</v>
      </c>
      <c r="H54" s="160"/>
      <c r="I54" s="159">
        <f>ROUND(E54*H54,2)</f>
        <v>0</v>
      </c>
      <c r="J54" s="160"/>
      <c r="K54" s="159">
        <f>ROUND(E54*J54,2)</f>
        <v>0</v>
      </c>
      <c r="L54" s="159">
        <v>21</v>
      </c>
      <c r="M54" s="159">
        <f>G54*(1+L54/100)</f>
        <v>0</v>
      </c>
      <c r="N54" s="159">
        <v>0</v>
      </c>
      <c r="O54" s="159">
        <f>ROUND(E54*N54,2)</f>
        <v>0</v>
      </c>
      <c r="P54" s="159">
        <v>0</v>
      </c>
      <c r="Q54" s="159">
        <f>ROUND(E54*P54,2)</f>
        <v>0</v>
      </c>
      <c r="R54" s="159"/>
      <c r="S54" s="159" t="s">
        <v>125</v>
      </c>
      <c r="T54" s="159" t="s">
        <v>125</v>
      </c>
      <c r="U54" s="159">
        <v>1.0999999999999999E-2</v>
      </c>
      <c r="V54" s="159">
        <f>ROUND(E54*U54,2)</f>
        <v>10.51</v>
      </c>
      <c r="W54" s="159"/>
      <c r="X54" s="159" t="s">
        <v>126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127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6" t="s">
        <v>182</v>
      </c>
      <c r="D55" s="161"/>
      <c r="E55" s="162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129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6" t="s">
        <v>183</v>
      </c>
      <c r="D56" s="161"/>
      <c r="E56" s="162">
        <v>955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129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0">
        <v>15</v>
      </c>
      <c r="B57" s="171" t="s">
        <v>184</v>
      </c>
      <c r="C57" s="185" t="s">
        <v>185</v>
      </c>
      <c r="D57" s="172" t="s">
        <v>155</v>
      </c>
      <c r="E57" s="173">
        <v>4775</v>
      </c>
      <c r="F57" s="174"/>
      <c r="G57" s="175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59"/>
      <c r="S57" s="159" t="s">
        <v>125</v>
      </c>
      <c r="T57" s="159" t="s">
        <v>125</v>
      </c>
      <c r="U57" s="159">
        <v>0</v>
      </c>
      <c r="V57" s="159">
        <f>ROUND(E57*U57,2)</f>
        <v>0</v>
      </c>
      <c r="W57" s="159"/>
      <c r="X57" s="159" t="s">
        <v>126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127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6" t="s">
        <v>186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129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6" t="s">
        <v>187</v>
      </c>
      <c r="D59" s="161"/>
      <c r="E59" s="162">
        <v>4775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129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6">
        <v>16</v>
      </c>
      <c r="B60" s="177" t="s">
        <v>188</v>
      </c>
      <c r="C60" s="187" t="s">
        <v>189</v>
      </c>
      <c r="D60" s="178" t="s">
        <v>155</v>
      </c>
      <c r="E60" s="179">
        <v>955</v>
      </c>
      <c r="F60" s="180"/>
      <c r="G60" s="181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59"/>
      <c r="S60" s="159" t="s">
        <v>125</v>
      </c>
      <c r="T60" s="159" t="s">
        <v>125</v>
      </c>
      <c r="U60" s="159">
        <v>5.2999999999999999E-2</v>
      </c>
      <c r="V60" s="159">
        <f>ROUND(E60*U60,2)</f>
        <v>50.62</v>
      </c>
      <c r="W60" s="159"/>
      <c r="X60" s="159" t="s">
        <v>126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127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6">
        <v>17</v>
      </c>
      <c r="B61" s="177" t="s">
        <v>190</v>
      </c>
      <c r="C61" s="187" t="s">
        <v>191</v>
      </c>
      <c r="D61" s="178" t="s">
        <v>155</v>
      </c>
      <c r="E61" s="179">
        <v>955</v>
      </c>
      <c r="F61" s="180"/>
      <c r="G61" s="181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 t="s">
        <v>125</v>
      </c>
      <c r="T61" s="159" t="s">
        <v>125</v>
      </c>
      <c r="U61" s="159">
        <v>8.9999999999999993E-3</v>
      </c>
      <c r="V61" s="159">
        <f>ROUND(E61*U61,2)</f>
        <v>8.6</v>
      </c>
      <c r="W61" s="159"/>
      <c r="X61" s="159" t="s">
        <v>126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127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0">
        <v>18</v>
      </c>
      <c r="B62" s="171" t="s">
        <v>192</v>
      </c>
      <c r="C62" s="185" t="s">
        <v>193</v>
      </c>
      <c r="D62" s="172" t="s">
        <v>194</v>
      </c>
      <c r="E62" s="173">
        <v>1719</v>
      </c>
      <c r="F62" s="174"/>
      <c r="G62" s="175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125</v>
      </c>
      <c r="T62" s="159" t="s">
        <v>125</v>
      </c>
      <c r="U62" s="159">
        <v>0</v>
      </c>
      <c r="V62" s="159">
        <f>ROUND(E62*U62,2)</f>
        <v>0</v>
      </c>
      <c r="W62" s="159"/>
      <c r="X62" s="159" t="s">
        <v>126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127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6" t="s">
        <v>195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129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6" t="s">
        <v>196</v>
      </c>
      <c r="D64" s="161"/>
      <c r="E64" s="162">
        <v>1719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129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4" t="s">
        <v>120</v>
      </c>
      <c r="B65" s="165" t="s">
        <v>68</v>
      </c>
      <c r="C65" s="184" t="s">
        <v>69</v>
      </c>
      <c r="D65" s="166"/>
      <c r="E65" s="167"/>
      <c r="F65" s="168"/>
      <c r="G65" s="169">
        <f>SUMIF(AG66:AG71,"&lt;&gt;NOR",G66:G71)</f>
        <v>0</v>
      </c>
      <c r="H65" s="163"/>
      <c r="I65" s="163">
        <f>SUM(I66:I71)</f>
        <v>0</v>
      </c>
      <c r="J65" s="163"/>
      <c r="K65" s="163">
        <f>SUM(K66:K71)</f>
        <v>0</v>
      </c>
      <c r="L65" s="163"/>
      <c r="M65" s="163">
        <f>SUM(M66:M71)</f>
        <v>0</v>
      </c>
      <c r="N65" s="163"/>
      <c r="O65" s="163">
        <f>SUM(O66:O71)</f>
        <v>0</v>
      </c>
      <c r="P65" s="163"/>
      <c r="Q65" s="163">
        <f>SUM(Q66:Q71)</f>
        <v>0</v>
      </c>
      <c r="R65" s="163"/>
      <c r="S65" s="163"/>
      <c r="T65" s="163"/>
      <c r="U65" s="163"/>
      <c r="V65" s="163">
        <f>SUM(V66:V71)</f>
        <v>69.150000000000006</v>
      </c>
      <c r="W65" s="163"/>
      <c r="X65" s="163"/>
      <c r="AG65" t="s">
        <v>121</v>
      </c>
    </row>
    <row r="66" spans="1:60" outlineLevel="1" x14ac:dyDescent="0.2">
      <c r="A66" s="176">
        <v>19</v>
      </c>
      <c r="B66" s="177" t="s">
        <v>197</v>
      </c>
      <c r="C66" s="187" t="s">
        <v>198</v>
      </c>
      <c r="D66" s="178" t="s">
        <v>124</v>
      </c>
      <c r="E66" s="179">
        <v>191</v>
      </c>
      <c r="F66" s="180"/>
      <c r="G66" s="181">
        <f t="shared" ref="G66:G71" si="0">ROUND(E66*F66,2)</f>
        <v>0</v>
      </c>
      <c r="H66" s="160"/>
      <c r="I66" s="159">
        <f t="shared" ref="I66:I71" si="1">ROUND(E66*H66,2)</f>
        <v>0</v>
      </c>
      <c r="J66" s="160"/>
      <c r="K66" s="159">
        <f t="shared" ref="K66:K71" si="2">ROUND(E66*J66,2)</f>
        <v>0</v>
      </c>
      <c r="L66" s="159">
        <v>21</v>
      </c>
      <c r="M66" s="159">
        <f t="shared" ref="M66:M71" si="3">G66*(1+L66/100)</f>
        <v>0</v>
      </c>
      <c r="N66" s="159">
        <v>0</v>
      </c>
      <c r="O66" s="159">
        <f t="shared" ref="O66:O71" si="4">ROUND(E66*N66,2)</f>
        <v>0</v>
      </c>
      <c r="P66" s="159">
        <v>0</v>
      </c>
      <c r="Q66" s="159">
        <f t="shared" ref="Q66:Q71" si="5">ROUND(E66*P66,2)</f>
        <v>0</v>
      </c>
      <c r="R66" s="159"/>
      <c r="S66" s="159" t="s">
        <v>125</v>
      </c>
      <c r="T66" s="159" t="s">
        <v>125</v>
      </c>
      <c r="U66" s="159">
        <v>0.06</v>
      </c>
      <c r="V66" s="159">
        <f t="shared" ref="V66:V71" si="6">ROUND(E66*U66,2)</f>
        <v>11.46</v>
      </c>
      <c r="W66" s="159"/>
      <c r="X66" s="159" t="s">
        <v>126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127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6">
        <v>20</v>
      </c>
      <c r="B67" s="177" t="s">
        <v>199</v>
      </c>
      <c r="C67" s="187" t="s">
        <v>200</v>
      </c>
      <c r="D67" s="178" t="s">
        <v>201</v>
      </c>
      <c r="E67" s="179">
        <v>4</v>
      </c>
      <c r="F67" s="180"/>
      <c r="G67" s="181">
        <f t="shared" si="0"/>
        <v>0</v>
      </c>
      <c r="H67" s="160"/>
      <c r="I67" s="159">
        <f t="shared" si="1"/>
        <v>0</v>
      </c>
      <c r="J67" s="160"/>
      <c r="K67" s="159">
        <f t="shared" si="2"/>
        <v>0</v>
      </c>
      <c r="L67" s="159">
        <v>21</v>
      </c>
      <c r="M67" s="159">
        <f t="shared" si="3"/>
        <v>0</v>
      </c>
      <c r="N67" s="159">
        <v>1E-3</v>
      </c>
      <c r="O67" s="159">
        <f t="shared" si="4"/>
        <v>0</v>
      </c>
      <c r="P67" s="159">
        <v>0</v>
      </c>
      <c r="Q67" s="159">
        <f t="shared" si="5"/>
        <v>0</v>
      </c>
      <c r="R67" s="159" t="s">
        <v>202</v>
      </c>
      <c r="S67" s="159" t="s">
        <v>125</v>
      </c>
      <c r="T67" s="159" t="s">
        <v>125</v>
      </c>
      <c r="U67" s="159">
        <v>0</v>
      </c>
      <c r="V67" s="159">
        <f t="shared" si="6"/>
        <v>0</v>
      </c>
      <c r="W67" s="159"/>
      <c r="X67" s="159" t="s">
        <v>203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6">
        <v>21</v>
      </c>
      <c r="B68" s="177" t="s">
        <v>205</v>
      </c>
      <c r="C68" s="187" t="s">
        <v>206</v>
      </c>
      <c r="D68" s="178" t="s">
        <v>124</v>
      </c>
      <c r="E68" s="179">
        <v>191</v>
      </c>
      <c r="F68" s="180"/>
      <c r="G68" s="181">
        <f t="shared" si="0"/>
        <v>0</v>
      </c>
      <c r="H68" s="160"/>
      <c r="I68" s="159">
        <f t="shared" si="1"/>
        <v>0</v>
      </c>
      <c r="J68" s="160"/>
      <c r="K68" s="159">
        <f t="shared" si="2"/>
        <v>0</v>
      </c>
      <c r="L68" s="159">
        <v>21</v>
      </c>
      <c r="M68" s="159">
        <f t="shared" si="3"/>
        <v>0</v>
      </c>
      <c r="N68" s="159">
        <v>0</v>
      </c>
      <c r="O68" s="159">
        <f t="shared" si="4"/>
        <v>0</v>
      </c>
      <c r="P68" s="159">
        <v>0</v>
      </c>
      <c r="Q68" s="159">
        <f t="shared" si="5"/>
        <v>0</v>
      </c>
      <c r="R68" s="159"/>
      <c r="S68" s="159" t="s">
        <v>125</v>
      </c>
      <c r="T68" s="159" t="s">
        <v>125</v>
      </c>
      <c r="U68" s="159">
        <v>0.13</v>
      </c>
      <c r="V68" s="159">
        <f t="shared" si="6"/>
        <v>24.83</v>
      </c>
      <c r="W68" s="159"/>
      <c r="X68" s="159" t="s">
        <v>126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127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6">
        <v>22</v>
      </c>
      <c r="B69" s="177" t="s">
        <v>207</v>
      </c>
      <c r="C69" s="187" t="s">
        <v>208</v>
      </c>
      <c r="D69" s="178" t="s">
        <v>124</v>
      </c>
      <c r="E69" s="179">
        <v>191</v>
      </c>
      <c r="F69" s="180"/>
      <c r="G69" s="181">
        <f t="shared" si="0"/>
        <v>0</v>
      </c>
      <c r="H69" s="160"/>
      <c r="I69" s="159">
        <f t="shared" si="1"/>
        <v>0</v>
      </c>
      <c r="J69" s="160"/>
      <c r="K69" s="159">
        <f t="shared" si="2"/>
        <v>0</v>
      </c>
      <c r="L69" s="159">
        <v>21</v>
      </c>
      <c r="M69" s="159">
        <f t="shared" si="3"/>
        <v>0</v>
      </c>
      <c r="N69" s="159">
        <v>0</v>
      </c>
      <c r="O69" s="159">
        <f t="shared" si="4"/>
        <v>0</v>
      </c>
      <c r="P69" s="159">
        <v>0</v>
      </c>
      <c r="Q69" s="159">
        <f t="shared" si="5"/>
        <v>0</v>
      </c>
      <c r="R69" s="159"/>
      <c r="S69" s="159" t="s">
        <v>125</v>
      </c>
      <c r="T69" s="159" t="s">
        <v>125</v>
      </c>
      <c r="U69" s="159">
        <v>0.09</v>
      </c>
      <c r="V69" s="159">
        <f t="shared" si="6"/>
        <v>17.190000000000001</v>
      </c>
      <c r="W69" s="159"/>
      <c r="X69" s="159" t="s">
        <v>126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127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23</v>
      </c>
      <c r="B70" s="177" t="s">
        <v>209</v>
      </c>
      <c r="C70" s="187" t="s">
        <v>210</v>
      </c>
      <c r="D70" s="178" t="s">
        <v>124</v>
      </c>
      <c r="E70" s="179">
        <v>191</v>
      </c>
      <c r="F70" s="180"/>
      <c r="G70" s="181">
        <f t="shared" si="0"/>
        <v>0</v>
      </c>
      <c r="H70" s="160"/>
      <c r="I70" s="159">
        <f t="shared" si="1"/>
        <v>0</v>
      </c>
      <c r="J70" s="160"/>
      <c r="K70" s="159">
        <f t="shared" si="2"/>
        <v>0</v>
      </c>
      <c r="L70" s="159">
        <v>21</v>
      </c>
      <c r="M70" s="159">
        <f t="shared" si="3"/>
        <v>0</v>
      </c>
      <c r="N70" s="159">
        <v>0</v>
      </c>
      <c r="O70" s="159">
        <f t="shared" si="4"/>
        <v>0</v>
      </c>
      <c r="P70" s="159">
        <v>0</v>
      </c>
      <c r="Q70" s="159">
        <f t="shared" si="5"/>
        <v>0</v>
      </c>
      <c r="R70" s="159"/>
      <c r="S70" s="159" t="s">
        <v>125</v>
      </c>
      <c r="T70" s="159" t="s">
        <v>125</v>
      </c>
      <c r="U70" s="159">
        <v>6.7000000000000004E-2</v>
      </c>
      <c r="V70" s="159">
        <f t="shared" si="6"/>
        <v>12.8</v>
      </c>
      <c r="W70" s="159"/>
      <c r="X70" s="159" t="s">
        <v>126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127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6">
        <v>24</v>
      </c>
      <c r="B71" s="177" t="s">
        <v>211</v>
      </c>
      <c r="C71" s="187" t="s">
        <v>212</v>
      </c>
      <c r="D71" s="178" t="s">
        <v>124</v>
      </c>
      <c r="E71" s="179">
        <v>191</v>
      </c>
      <c r="F71" s="180"/>
      <c r="G71" s="181">
        <f t="shared" si="0"/>
        <v>0</v>
      </c>
      <c r="H71" s="160"/>
      <c r="I71" s="159">
        <f t="shared" si="1"/>
        <v>0</v>
      </c>
      <c r="J71" s="160"/>
      <c r="K71" s="159">
        <f t="shared" si="2"/>
        <v>0</v>
      </c>
      <c r="L71" s="159">
        <v>21</v>
      </c>
      <c r="M71" s="159">
        <f t="shared" si="3"/>
        <v>0</v>
      </c>
      <c r="N71" s="159">
        <v>0</v>
      </c>
      <c r="O71" s="159">
        <f t="shared" si="4"/>
        <v>0</v>
      </c>
      <c r="P71" s="159">
        <v>0</v>
      </c>
      <c r="Q71" s="159">
        <f t="shared" si="5"/>
        <v>0</v>
      </c>
      <c r="R71" s="159"/>
      <c r="S71" s="159" t="s">
        <v>125</v>
      </c>
      <c r="T71" s="159" t="s">
        <v>125</v>
      </c>
      <c r="U71" s="159">
        <v>1.4999999999999999E-2</v>
      </c>
      <c r="V71" s="159">
        <f t="shared" si="6"/>
        <v>2.87</v>
      </c>
      <c r="W71" s="159"/>
      <c r="X71" s="159" t="s">
        <v>126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127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4" t="s">
        <v>120</v>
      </c>
      <c r="B72" s="165" t="s">
        <v>90</v>
      </c>
      <c r="C72" s="184" t="s">
        <v>91</v>
      </c>
      <c r="D72" s="166"/>
      <c r="E72" s="167"/>
      <c r="F72" s="168"/>
      <c r="G72" s="169">
        <f>SUMIF(AG73:AG80,"&lt;&gt;NOR",G73:G80)</f>
        <v>0</v>
      </c>
      <c r="H72" s="163"/>
      <c r="I72" s="163">
        <f>SUM(I73:I80)</f>
        <v>0</v>
      </c>
      <c r="J72" s="163"/>
      <c r="K72" s="163">
        <f>SUM(K73:K80)</f>
        <v>0</v>
      </c>
      <c r="L72" s="163"/>
      <c r="M72" s="163">
        <f>SUM(M73:M80)</f>
        <v>0</v>
      </c>
      <c r="N72" s="163"/>
      <c r="O72" s="163">
        <f>SUM(O73:O80)</f>
        <v>0</v>
      </c>
      <c r="P72" s="163"/>
      <c r="Q72" s="163">
        <f>SUM(Q73:Q80)</f>
        <v>0</v>
      </c>
      <c r="R72" s="163"/>
      <c r="S72" s="163"/>
      <c r="T72" s="163"/>
      <c r="U72" s="163"/>
      <c r="V72" s="163">
        <f>SUM(V73:V80)</f>
        <v>122.33</v>
      </c>
      <c r="W72" s="163"/>
      <c r="X72" s="163"/>
      <c r="AG72" t="s">
        <v>121</v>
      </c>
    </row>
    <row r="73" spans="1:60" outlineLevel="1" x14ac:dyDescent="0.2">
      <c r="A73" s="176">
        <v>25</v>
      </c>
      <c r="B73" s="177" t="s">
        <v>213</v>
      </c>
      <c r="C73" s="187" t="s">
        <v>214</v>
      </c>
      <c r="D73" s="178" t="s">
        <v>194</v>
      </c>
      <c r="E73" s="179">
        <v>207.69800000000001</v>
      </c>
      <c r="F73" s="180"/>
      <c r="G73" s="181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59"/>
      <c r="S73" s="159" t="s">
        <v>125</v>
      </c>
      <c r="T73" s="159" t="s">
        <v>125</v>
      </c>
      <c r="U73" s="159">
        <v>9.9000000000000005E-2</v>
      </c>
      <c r="V73" s="159">
        <f>ROUND(E73*U73,2)</f>
        <v>20.56</v>
      </c>
      <c r="W73" s="159"/>
      <c r="X73" s="159" t="s">
        <v>215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216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0">
        <v>26</v>
      </c>
      <c r="B74" s="171" t="s">
        <v>217</v>
      </c>
      <c r="C74" s="185" t="s">
        <v>218</v>
      </c>
      <c r="D74" s="172" t="s">
        <v>194</v>
      </c>
      <c r="E74" s="173">
        <v>207.69800000000001</v>
      </c>
      <c r="F74" s="174"/>
      <c r="G74" s="175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59"/>
      <c r="S74" s="159" t="s">
        <v>125</v>
      </c>
      <c r="T74" s="159" t="s">
        <v>125</v>
      </c>
      <c r="U74" s="159">
        <v>0.49</v>
      </c>
      <c r="V74" s="159">
        <f>ROUND(E74*U74,2)</f>
        <v>101.77</v>
      </c>
      <c r="W74" s="159"/>
      <c r="X74" s="159" t="s">
        <v>215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216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94"/>
      <c r="B75" s="195"/>
      <c r="C75" s="266" t="s">
        <v>219</v>
      </c>
      <c r="D75" s="267"/>
      <c r="E75" s="267"/>
      <c r="F75" s="267"/>
      <c r="G75" s="267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220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0">
        <v>27</v>
      </c>
      <c r="B76" s="171" t="s">
        <v>221</v>
      </c>
      <c r="C76" s="185" t="s">
        <v>222</v>
      </c>
      <c r="D76" s="172" t="s">
        <v>194</v>
      </c>
      <c r="E76" s="173">
        <v>2907.7719999999999</v>
      </c>
      <c r="F76" s="174"/>
      <c r="G76" s="175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9">
        <v>0</v>
      </c>
      <c r="O76" s="159">
        <f>ROUND(E76*N76,2)</f>
        <v>0</v>
      </c>
      <c r="P76" s="159">
        <v>0</v>
      </c>
      <c r="Q76" s="159">
        <f>ROUND(E76*P76,2)</f>
        <v>0</v>
      </c>
      <c r="R76" s="159"/>
      <c r="S76" s="159" t="s">
        <v>125</v>
      </c>
      <c r="T76" s="159" t="s">
        <v>125</v>
      </c>
      <c r="U76" s="159">
        <v>0</v>
      </c>
      <c r="V76" s="159">
        <f>ROUND(E76*U76,2)</f>
        <v>0</v>
      </c>
      <c r="W76" s="159"/>
      <c r="X76" s="159" t="s">
        <v>215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6" t="s">
        <v>643</v>
      </c>
      <c r="D77" s="161"/>
      <c r="E77" s="162"/>
      <c r="F77" s="197"/>
      <c r="G77" s="197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93"/>
      <c r="C78" s="186">
        <v>2907.7719999999999</v>
      </c>
      <c r="D78" s="161"/>
      <c r="E78" s="162">
        <v>2907.7719999999999</v>
      </c>
      <c r="F78" s="196"/>
      <c r="G78" s="196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6">
        <v>28</v>
      </c>
      <c r="B79" s="177" t="s">
        <v>223</v>
      </c>
      <c r="C79" s="187" t="s">
        <v>224</v>
      </c>
      <c r="D79" s="178" t="s">
        <v>194</v>
      </c>
      <c r="E79" s="179">
        <v>207.69800000000001</v>
      </c>
      <c r="F79" s="180"/>
      <c r="G79" s="181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59"/>
      <c r="S79" s="159" t="s">
        <v>125</v>
      </c>
      <c r="T79" s="159" t="s">
        <v>125</v>
      </c>
      <c r="U79" s="159">
        <v>0</v>
      </c>
      <c r="V79" s="159">
        <f>ROUND(E79*U79,2)</f>
        <v>0</v>
      </c>
      <c r="W79" s="159"/>
      <c r="X79" s="159" t="s">
        <v>215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216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6">
        <v>29</v>
      </c>
      <c r="B80" s="177" t="s">
        <v>225</v>
      </c>
      <c r="C80" s="187" t="s">
        <v>226</v>
      </c>
      <c r="D80" s="178" t="s">
        <v>194</v>
      </c>
      <c r="E80" s="179">
        <v>3.74</v>
      </c>
      <c r="F80" s="180"/>
      <c r="G80" s="181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59"/>
      <c r="S80" s="159" t="s">
        <v>125</v>
      </c>
      <c r="T80" s="159" t="s">
        <v>125</v>
      </c>
      <c r="U80" s="159">
        <v>0</v>
      </c>
      <c r="V80" s="159">
        <f>ROUND(E80*U80,2)</f>
        <v>0</v>
      </c>
      <c r="W80" s="159"/>
      <c r="X80" s="159" t="s">
        <v>126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227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4" t="s">
        <v>120</v>
      </c>
      <c r="B81" s="165" t="s">
        <v>55</v>
      </c>
      <c r="C81" s="184" t="s">
        <v>65</v>
      </c>
      <c r="D81" s="166"/>
      <c r="E81" s="167"/>
      <c r="F81" s="168"/>
      <c r="G81" s="169">
        <f>SUMIF(AG82:AG84,"&lt;&gt;NOR",G82:G84)</f>
        <v>0</v>
      </c>
      <c r="H81" s="163"/>
      <c r="I81" s="163">
        <f>SUM(I82:I84)</f>
        <v>0</v>
      </c>
      <c r="J81" s="163"/>
      <c r="K81" s="163">
        <f>SUM(K82:K84)</f>
        <v>0</v>
      </c>
      <c r="L81" s="163"/>
      <c r="M81" s="163">
        <f>SUM(M82:M84)</f>
        <v>0</v>
      </c>
      <c r="N81" s="163"/>
      <c r="O81" s="163">
        <f>SUM(O82:O84)</f>
        <v>3.17</v>
      </c>
      <c r="P81" s="163"/>
      <c r="Q81" s="163">
        <f>SUM(Q82:Q84)</f>
        <v>0</v>
      </c>
      <c r="R81" s="163"/>
      <c r="S81" s="163"/>
      <c r="T81" s="163"/>
      <c r="U81" s="163"/>
      <c r="V81" s="163">
        <f>SUM(V82:V84)</f>
        <v>0</v>
      </c>
      <c r="W81" s="163"/>
      <c r="X81" s="163"/>
      <c r="AG81" t="s">
        <v>121</v>
      </c>
    </row>
    <row r="82" spans="1:60" outlineLevel="1" x14ac:dyDescent="0.2">
      <c r="A82" s="170">
        <v>30</v>
      </c>
      <c r="B82" s="171" t="s">
        <v>228</v>
      </c>
      <c r="C82" s="185" t="s">
        <v>229</v>
      </c>
      <c r="D82" s="172" t="s">
        <v>155</v>
      </c>
      <c r="E82" s="173">
        <v>1.9</v>
      </c>
      <c r="F82" s="174"/>
      <c r="G82" s="175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9">
        <v>1.67</v>
      </c>
      <c r="O82" s="159">
        <f>ROUND(E82*N82,2)</f>
        <v>3.17</v>
      </c>
      <c r="P82" s="159">
        <v>0</v>
      </c>
      <c r="Q82" s="159">
        <f>ROUND(E82*P82,2)</f>
        <v>0</v>
      </c>
      <c r="R82" s="159" t="s">
        <v>202</v>
      </c>
      <c r="S82" s="159" t="s">
        <v>125</v>
      </c>
      <c r="T82" s="159" t="s">
        <v>125</v>
      </c>
      <c r="U82" s="159">
        <v>0</v>
      </c>
      <c r="V82" s="159">
        <f>ROUND(E82*U82,2)</f>
        <v>0</v>
      </c>
      <c r="W82" s="159"/>
      <c r="X82" s="159" t="s">
        <v>203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230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6" t="s">
        <v>231</v>
      </c>
      <c r="D83" s="161"/>
      <c r="E83" s="162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129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6" t="s">
        <v>232</v>
      </c>
      <c r="D84" s="161"/>
      <c r="E84" s="162">
        <v>1.9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129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4" t="s">
        <v>120</v>
      </c>
      <c r="B85" s="165" t="s">
        <v>70</v>
      </c>
      <c r="C85" s="184" t="s">
        <v>71</v>
      </c>
      <c r="D85" s="166"/>
      <c r="E85" s="167"/>
      <c r="F85" s="168"/>
      <c r="G85" s="169">
        <f>SUMIF(AG86:AG128,"&lt;&gt;NOR",G86:G128)</f>
        <v>0</v>
      </c>
      <c r="H85" s="163"/>
      <c r="I85" s="163">
        <f>SUM(I86:I128)</f>
        <v>0</v>
      </c>
      <c r="J85" s="163"/>
      <c r="K85" s="163">
        <f>SUM(K86:K128)</f>
        <v>0</v>
      </c>
      <c r="L85" s="163"/>
      <c r="M85" s="163">
        <f>SUM(M86:M128)</f>
        <v>0</v>
      </c>
      <c r="N85" s="163"/>
      <c r="O85" s="163">
        <f>SUM(O86:O128)</f>
        <v>115.99</v>
      </c>
      <c r="P85" s="163"/>
      <c r="Q85" s="163">
        <f>SUM(Q86:Q128)</f>
        <v>0</v>
      </c>
      <c r="R85" s="163"/>
      <c r="S85" s="163"/>
      <c r="T85" s="163"/>
      <c r="U85" s="163"/>
      <c r="V85" s="163">
        <f>SUM(V86:V128)</f>
        <v>205.5</v>
      </c>
      <c r="W85" s="163"/>
      <c r="X85" s="163"/>
      <c r="AG85" t="s">
        <v>121</v>
      </c>
    </row>
    <row r="86" spans="1:60" ht="22.5" outlineLevel="1" x14ac:dyDescent="0.2">
      <c r="A86" s="170">
        <v>31</v>
      </c>
      <c r="B86" s="171" t="s">
        <v>233</v>
      </c>
      <c r="C86" s="185" t="s">
        <v>234</v>
      </c>
      <c r="D86" s="172" t="s">
        <v>155</v>
      </c>
      <c r="E86" s="173">
        <v>45.5</v>
      </c>
      <c r="F86" s="174"/>
      <c r="G86" s="175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9">
        <v>6.3000000000000003E-4</v>
      </c>
      <c r="O86" s="159">
        <f>ROUND(E86*N86,2)</f>
        <v>0.03</v>
      </c>
      <c r="P86" s="159">
        <v>0</v>
      </c>
      <c r="Q86" s="159">
        <f>ROUND(E86*P86,2)</f>
        <v>0</v>
      </c>
      <c r="R86" s="159"/>
      <c r="S86" s="159" t="s">
        <v>125</v>
      </c>
      <c r="T86" s="159" t="s">
        <v>125</v>
      </c>
      <c r="U86" s="159">
        <v>2.1096400000000002</v>
      </c>
      <c r="V86" s="159">
        <f>ROUND(E86*U86,2)</f>
        <v>95.99</v>
      </c>
      <c r="W86" s="159"/>
      <c r="X86" s="159" t="s">
        <v>235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236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6" t="s">
        <v>237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129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6" t="s">
        <v>238</v>
      </c>
      <c r="D88" s="161"/>
      <c r="E88" s="162">
        <v>7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129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6" t="s">
        <v>239</v>
      </c>
      <c r="D89" s="161"/>
      <c r="E89" s="162">
        <v>7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129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6" t="s">
        <v>240</v>
      </c>
      <c r="D90" s="161"/>
      <c r="E90" s="162">
        <v>7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129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6" t="s">
        <v>241</v>
      </c>
      <c r="D91" s="161"/>
      <c r="E91" s="162">
        <v>14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129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6" t="s">
        <v>242</v>
      </c>
      <c r="D92" s="161"/>
      <c r="E92" s="162">
        <v>10.5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129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0">
        <v>32</v>
      </c>
      <c r="B93" s="171" t="s">
        <v>243</v>
      </c>
      <c r="C93" s="185" t="s">
        <v>244</v>
      </c>
      <c r="D93" s="172" t="s">
        <v>155</v>
      </c>
      <c r="E93" s="173">
        <v>2.6</v>
      </c>
      <c r="F93" s="174"/>
      <c r="G93" s="175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9">
        <v>1.9205000000000001</v>
      </c>
      <c r="O93" s="159">
        <f>ROUND(E93*N93,2)</f>
        <v>4.99</v>
      </c>
      <c r="P93" s="159">
        <v>0</v>
      </c>
      <c r="Q93" s="159">
        <f>ROUND(E93*P93,2)</f>
        <v>0</v>
      </c>
      <c r="R93" s="159"/>
      <c r="S93" s="159" t="s">
        <v>125</v>
      </c>
      <c r="T93" s="159" t="s">
        <v>125</v>
      </c>
      <c r="U93" s="159">
        <v>1.5840000000000001</v>
      </c>
      <c r="V93" s="159">
        <f>ROUND(E93*U93,2)</f>
        <v>4.12</v>
      </c>
      <c r="W93" s="159"/>
      <c r="X93" s="159" t="s">
        <v>126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227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66" t="s">
        <v>245</v>
      </c>
      <c r="D94" s="267"/>
      <c r="E94" s="267"/>
      <c r="F94" s="267"/>
      <c r="G94" s="267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220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6" t="s">
        <v>237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129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6" t="s">
        <v>246</v>
      </c>
      <c r="D96" s="161"/>
      <c r="E96" s="162">
        <v>0.4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129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6" t="s">
        <v>247</v>
      </c>
      <c r="D97" s="161"/>
      <c r="E97" s="162">
        <v>0.4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129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6" t="s">
        <v>248</v>
      </c>
      <c r="D98" s="161"/>
      <c r="E98" s="162">
        <v>0.4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129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6" t="s">
        <v>249</v>
      </c>
      <c r="D99" s="161"/>
      <c r="E99" s="162">
        <v>0.8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129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6" t="s">
        <v>250</v>
      </c>
      <c r="D100" s="161"/>
      <c r="E100" s="162">
        <v>0.6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129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0">
        <v>33</v>
      </c>
      <c r="B101" s="171" t="s">
        <v>251</v>
      </c>
      <c r="C101" s="185" t="s">
        <v>252</v>
      </c>
      <c r="D101" s="172" t="s">
        <v>155</v>
      </c>
      <c r="E101" s="173">
        <v>42.9</v>
      </c>
      <c r="F101" s="174"/>
      <c r="G101" s="175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9">
        <v>1.9205000000000001</v>
      </c>
      <c r="O101" s="159">
        <f>ROUND(E101*N101,2)</f>
        <v>82.39</v>
      </c>
      <c r="P101" s="159">
        <v>0</v>
      </c>
      <c r="Q101" s="159">
        <f>ROUND(E101*P101,2)</f>
        <v>0</v>
      </c>
      <c r="R101" s="159"/>
      <c r="S101" s="159" t="s">
        <v>125</v>
      </c>
      <c r="T101" s="159" t="s">
        <v>125</v>
      </c>
      <c r="U101" s="159">
        <v>0.76</v>
      </c>
      <c r="V101" s="159">
        <f>ROUND(E101*U101,2)</f>
        <v>32.6</v>
      </c>
      <c r="W101" s="159"/>
      <c r="X101" s="159" t="s">
        <v>126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227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6" t="s">
        <v>237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129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6" t="s">
        <v>253</v>
      </c>
      <c r="D103" s="161"/>
      <c r="E103" s="162">
        <v>6.6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129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6" t="s">
        <v>254</v>
      </c>
      <c r="D104" s="161"/>
      <c r="E104" s="162">
        <v>6.6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129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6" t="s">
        <v>255</v>
      </c>
      <c r="D105" s="161"/>
      <c r="E105" s="162">
        <v>6.6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129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6" t="s">
        <v>256</v>
      </c>
      <c r="D106" s="161"/>
      <c r="E106" s="162">
        <v>13.2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129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6" t="s">
        <v>257</v>
      </c>
      <c r="D107" s="161"/>
      <c r="E107" s="162">
        <v>9.9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129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0">
        <v>34</v>
      </c>
      <c r="B108" s="171" t="s">
        <v>258</v>
      </c>
      <c r="C108" s="185" t="s">
        <v>259</v>
      </c>
      <c r="D108" s="172" t="s">
        <v>124</v>
      </c>
      <c r="E108" s="173">
        <v>152</v>
      </c>
      <c r="F108" s="174"/>
      <c r="G108" s="175">
        <f>ROUND(E108*F108,2)</f>
        <v>0</v>
      </c>
      <c r="H108" s="160"/>
      <c r="I108" s="159">
        <f>ROUND(E108*H108,2)</f>
        <v>0</v>
      </c>
      <c r="J108" s="160"/>
      <c r="K108" s="159">
        <f>ROUND(E108*J108,2)</f>
        <v>0</v>
      </c>
      <c r="L108" s="159">
        <v>21</v>
      </c>
      <c r="M108" s="159">
        <f>G108*(1+L108/100)</f>
        <v>0</v>
      </c>
      <c r="N108" s="159">
        <v>4.0000000000000003E-5</v>
      </c>
      <c r="O108" s="159">
        <f>ROUND(E108*N108,2)</f>
        <v>0.01</v>
      </c>
      <c r="P108" s="159">
        <v>0</v>
      </c>
      <c r="Q108" s="159">
        <f>ROUND(E108*P108,2)</f>
        <v>0</v>
      </c>
      <c r="R108" s="159"/>
      <c r="S108" s="159" t="s">
        <v>125</v>
      </c>
      <c r="T108" s="159" t="s">
        <v>125</v>
      </c>
      <c r="U108" s="159">
        <v>0.06</v>
      </c>
      <c r="V108" s="159">
        <f>ROUND(E108*U108,2)</f>
        <v>9.1199999999999992</v>
      </c>
      <c r="W108" s="159"/>
      <c r="X108" s="159" t="s">
        <v>126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227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6" t="s">
        <v>237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129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6" t="s">
        <v>260</v>
      </c>
      <c r="D110" s="161"/>
      <c r="E110" s="162">
        <v>63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129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6" t="s">
        <v>261</v>
      </c>
      <c r="D111" s="161"/>
      <c r="E111" s="162">
        <v>12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129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6" t="s">
        <v>262</v>
      </c>
      <c r="D112" s="161"/>
      <c r="E112" s="162">
        <v>35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129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6" t="s">
        <v>263</v>
      </c>
      <c r="D113" s="161"/>
      <c r="E113" s="162">
        <v>8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129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6" t="s">
        <v>264</v>
      </c>
      <c r="D114" s="161"/>
      <c r="E114" s="162">
        <v>28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129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6" t="s">
        <v>265</v>
      </c>
      <c r="D115" s="161"/>
      <c r="E115" s="162">
        <v>6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129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0">
        <v>35</v>
      </c>
      <c r="B116" s="171" t="s">
        <v>266</v>
      </c>
      <c r="C116" s="185" t="s">
        <v>267</v>
      </c>
      <c r="D116" s="172" t="s">
        <v>124</v>
      </c>
      <c r="E116" s="173">
        <v>174.8</v>
      </c>
      <c r="F116" s="174"/>
      <c r="G116" s="175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21</v>
      </c>
      <c r="M116" s="159">
        <f>G116*(1+L116/100)</f>
        <v>0</v>
      </c>
      <c r="N116" s="159">
        <v>2.9999999999999997E-4</v>
      </c>
      <c r="O116" s="159">
        <f>ROUND(E116*N116,2)</f>
        <v>0.05</v>
      </c>
      <c r="P116" s="159">
        <v>0</v>
      </c>
      <c r="Q116" s="159">
        <f>ROUND(E116*P116,2)</f>
        <v>0</v>
      </c>
      <c r="R116" s="159" t="s">
        <v>202</v>
      </c>
      <c r="S116" s="159" t="s">
        <v>125</v>
      </c>
      <c r="T116" s="159" t="s">
        <v>125</v>
      </c>
      <c r="U116" s="159">
        <v>0</v>
      </c>
      <c r="V116" s="159">
        <f>ROUND(E116*U116,2)</f>
        <v>0</v>
      </c>
      <c r="W116" s="159"/>
      <c r="X116" s="159" t="s">
        <v>203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230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6" t="s">
        <v>268</v>
      </c>
      <c r="D117" s="161"/>
      <c r="E117" s="162">
        <v>174.8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129</v>
      </c>
      <c r="AH117" s="149">
        <v>5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0">
        <v>36</v>
      </c>
      <c r="B118" s="171" t="s">
        <v>269</v>
      </c>
      <c r="C118" s="185" t="s">
        <v>270</v>
      </c>
      <c r="D118" s="172" t="s">
        <v>155</v>
      </c>
      <c r="E118" s="173">
        <v>45.5</v>
      </c>
      <c r="F118" s="174"/>
      <c r="G118" s="175">
        <f>ROUND(E118*F118,2)</f>
        <v>0</v>
      </c>
      <c r="H118" s="160"/>
      <c r="I118" s="159">
        <f>ROUND(E118*H118,2)</f>
        <v>0</v>
      </c>
      <c r="J118" s="160"/>
      <c r="K118" s="159">
        <f>ROUND(E118*J118,2)</f>
        <v>0</v>
      </c>
      <c r="L118" s="159">
        <v>21</v>
      </c>
      <c r="M118" s="159">
        <f>G118*(1+L118/100)</f>
        <v>0</v>
      </c>
      <c r="N118" s="159">
        <v>0</v>
      </c>
      <c r="O118" s="159">
        <f>ROUND(E118*N118,2)</f>
        <v>0</v>
      </c>
      <c r="P118" s="159">
        <v>0</v>
      </c>
      <c r="Q118" s="159">
        <f>ROUND(E118*P118,2)</f>
        <v>0</v>
      </c>
      <c r="R118" s="159"/>
      <c r="S118" s="159" t="s">
        <v>125</v>
      </c>
      <c r="T118" s="159" t="s">
        <v>125</v>
      </c>
      <c r="U118" s="159">
        <v>0</v>
      </c>
      <c r="V118" s="159">
        <f>ROUND(E118*U118,2)</f>
        <v>0</v>
      </c>
      <c r="W118" s="159"/>
      <c r="X118" s="159" t="s">
        <v>126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227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6" t="s">
        <v>271</v>
      </c>
      <c r="D119" s="161"/>
      <c r="E119" s="162">
        <v>45.5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129</v>
      </c>
      <c r="AH119" s="149">
        <v>5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0">
        <v>37</v>
      </c>
      <c r="B120" s="171" t="s">
        <v>272</v>
      </c>
      <c r="C120" s="185" t="s">
        <v>273</v>
      </c>
      <c r="D120" s="172" t="s">
        <v>124</v>
      </c>
      <c r="E120" s="173">
        <v>535.6</v>
      </c>
      <c r="F120" s="174"/>
      <c r="G120" s="175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9">
        <v>1.8000000000000001E-4</v>
      </c>
      <c r="O120" s="159">
        <f>ROUND(E120*N120,2)</f>
        <v>0.1</v>
      </c>
      <c r="P120" s="159">
        <v>0</v>
      </c>
      <c r="Q120" s="159">
        <f>ROUND(E120*P120,2)</f>
        <v>0</v>
      </c>
      <c r="R120" s="159"/>
      <c r="S120" s="159" t="s">
        <v>125</v>
      </c>
      <c r="T120" s="159" t="s">
        <v>125</v>
      </c>
      <c r="U120" s="159">
        <v>7.4999999999999997E-2</v>
      </c>
      <c r="V120" s="159">
        <f>ROUND(E120*U120,2)</f>
        <v>40.17</v>
      </c>
      <c r="W120" s="159"/>
      <c r="X120" s="159" t="s">
        <v>126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127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6" t="s">
        <v>274</v>
      </c>
      <c r="D121" s="161"/>
      <c r="E121" s="162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129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6" t="s">
        <v>275</v>
      </c>
      <c r="D122" s="161"/>
      <c r="E122" s="162">
        <v>535.6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129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6">
        <v>38</v>
      </c>
      <c r="B123" s="177" t="s">
        <v>276</v>
      </c>
      <c r="C123" s="187" t="s">
        <v>277</v>
      </c>
      <c r="D123" s="178" t="s">
        <v>124</v>
      </c>
      <c r="E123" s="179">
        <v>696.28</v>
      </c>
      <c r="F123" s="180"/>
      <c r="G123" s="181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9">
        <v>4.0000000000000002E-4</v>
      </c>
      <c r="O123" s="159">
        <f>ROUND(E123*N123,2)</f>
        <v>0.28000000000000003</v>
      </c>
      <c r="P123" s="159">
        <v>0</v>
      </c>
      <c r="Q123" s="159">
        <f>ROUND(E123*P123,2)</f>
        <v>0</v>
      </c>
      <c r="R123" s="159" t="s">
        <v>202</v>
      </c>
      <c r="S123" s="159" t="s">
        <v>125</v>
      </c>
      <c r="T123" s="159" t="s">
        <v>125</v>
      </c>
      <c r="U123" s="159">
        <v>0</v>
      </c>
      <c r="V123" s="159">
        <f>ROUND(E123*U123,2)</f>
        <v>0</v>
      </c>
      <c r="W123" s="159"/>
      <c r="X123" s="159" t="s">
        <v>203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204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0">
        <v>39</v>
      </c>
      <c r="B124" s="171" t="s">
        <v>278</v>
      </c>
      <c r="C124" s="185" t="s">
        <v>279</v>
      </c>
      <c r="D124" s="172" t="s">
        <v>148</v>
      </c>
      <c r="E124" s="173">
        <v>127</v>
      </c>
      <c r="F124" s="174"/>
      <c r="G124" s="175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21</v>
      </c>
      <c r="M124" s="159">
        <f>G124*(1+L124/100)</f>
        <v>0</v>
      </c>
      <c r="N124" s="159">
        <v>0.22106999999999999</v>
      </c>
      <c r="O124" s="159">
        <f>ROUND(E124*N124,2)</f>
        <v>28.08</v>
      </c>
      <c r="P124" s="159">
        <v>0</v>
      </c>
      <c r="Q124" s="159">
        <f>ROUND(E124*P124,2)</f>
        <v>0</v>
      </c>
      <c r="R124" s="159"/>
      <c r="S124" s="159" t="s">
        <v>125</v>
      </c>
      <c r="T124" s="159" t="s">
        <v>125</v>
      </c>
      <c r="U124" s="159">
        <v>0.185</v>
      </c>
      <c r="V124" s="159">
        <f>ROUND(E124*U124,2)</f>
        <v>23.5</v>
      </c>
      <c r="W124" s="159"/>
      <c r="X124" s="159" t="s">
        <v>126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127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6" t="s">
        <v>280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129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6" t="s">
        <v>179</v>
      </c>
      <c r="D126" s="161"/>
      <c r="E126" s="162">
        <v>127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129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0">
        <v>40</v>
      </c>
      <c r="B127" s="171" t="s">
        <v>281</v>
      </c>
      <c r="C127" s="185" t="s">
        <v>282</v>
      </c>
      <c r="D127" s="172" t="s">
        <v>148</v>
      </c>
      <c r="E127" s="173">
        <v>130.81</v>
      </c>
      <c r="F127" s="174"/>
      <c r="G127" s="175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21</v>
      </c>
      <c r="M127" s="159">
        <f>G127*(1+L127/100)</f>
        <v>0</v>
      </c>
      <c r="N127" s="159">
        <v>4.8000000000000001E-4</v>
      </c>
      <c r="O127" s="159">
        <f>ROUND(E127*N127,2)</f>
        <v>0.06</v>
      </c>
      <c r="P127" s="159">
        <v>0</v>
      </c>
      <c r="Q127" s="159">
        <f>ROUND(E127*P127,2)</f>
        <v>0</v>
      </c>
      <c r="R127" s="159" t="s">
        <v>202</v>
      </c>
      <c r="S127" s="159" t="s">
        <v>125</v>
      </c>
      <c r="T127" s="159" t="s">
        <v>125</v>
      </c>
      <c r="U127" s="159">
        <v>0</v>
      </c>
      <c r="V127" s="159">
        <f>ROUND(E127*U127,2)</f>
        <v>0</v>
      </c>
      <c r="W127" s="159"/>
      <c r="X127" s="159" t="s">
        <v>203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230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6" t="s">
        <v>283</v>
      </c>
      <c r="D128" s="161"/>
      <c r="E128" s="162">
        <v>130.81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129</v>
      </c>
      <c r="AH128" s="149">
        <v>5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A129" s="164" t="s">
        <v>120</v>
      </c>
      <c r="B129" s="165" t="s">
        <v>72</v>
      </c>
      <c r="C129" s="184" t="s">
        <v>73</v>
      </c>
      <c r="D129" s="166"/>
      <c r="E129" s="167"/>
      <c r="F129" s="168"/>
      <c r="G129" s="169">
        <f>SUMIF(AG130:AG220,"&lt;&gt;NOR",G130:G220)</f>
        <v>0</v>
      </c>
      <c r="H129" s="163"/>
      <c r="I129" s="163">
        <f>SUM(I130:I220)</f>
        <v>0</v>
      </c>
      <c r="J129" s="163"/>
      <c r="K129" s="163">
        <f>SUM(K130:K220)</f>
        <v>0</v>
      </c>
      <c r="L129" s="163"/>
      <c r="M129" s="163">
        <f>SUM(M130:M220)</f>
        <v>0</v>
      </c>
      <c r="N129" s="163"/>
      <c r="O129" s="163">
        <f>SUM(O130:O220)</f>
        <v>956.1</v>
      </c>
      <c r="P129" s="163"/>
      <c r="Q129" s="163">
        <f>SUM(Q130:Q220)</f>
        <v>3.04</v>
      </c>
      <c r="R129" s="163"/>
      <c r="S129" s="163"/>
      <c r="T129" s="163"/>
      <c r="U129" s="163"/>
      <c r="V129" s="163">
        <f>SUM(V130:V220)</f>
        <v>583.16999999999996</v>
      </c>
      <c r="W129" s="163"/>
      <c r="X129" s="163"/>
      <c r="AG129" t="s">
        <v>121</v>
      </c>
    </row>
    <row r="130" spans="1:60" outlineLevel="1" x14ac:dyDescent="0.2">
      <c r="A130" s="170">
        <v>41</v>
      </c>
      <c r="B130" s="171" t="s">
        <v>284</v>
      </c>
      <c r="C130" s="185" t="s">
        <v>285</v>
      </c>
      <c r="D130" s="172" t="s">
        <v>124</v>
      </c>
      <c r="E130" s="173">
        <v>556.6</v>
      </c>
      <c r="F130" s="174"/>
      <c r="G130" s="175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9">
        <v>0.36432999999999999</v>
      </c>
      <c r="O130" s="159">
        <f>ROUND(E130*N130,2)</f>
        <v>202.79</v>
      </c>
      <c r="P130" s="159">
        <v>0</v>
      </c>
      <c r="Q130" s="159">
        <f>ROUND(E130*P130,2)</f>
        <v>0</v>
      </c>
      <c r="R130" s="159"/>
      <c r="S130" s="159" t="s">
        <v>125</v>
      </c>
      <c r="T130" s="159" t="s">
        <v>125</v>
      </c>
      <c r="U130" s="159">
        <v>1.7999999999999999E-2</v>
      </c>
      <c r="V130" s="159">
        <f>ROUND(E130*U130,2)</f>
        <v>10.02</v>
      </c>
      <c r="W130" s="159"/>
      <c r="X130" s="159" t="s">
        <v>126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127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56"/>
      <c r="B131" s="157"/>
      <c r="C131" s="186" t="s">
        <v>286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129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6" t="s">
        <v>287</v>
      </c>
      <c r="D132" s="161"/>
      <c r="E132" s="162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129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6" t="s">
        <v>151</v>
      </c>
      <c r="D133" s="161"/>
      <c r="E133" s="162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129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6" t="s">
        <v>288</v>
      </c>
      <c r="D134" s="161"/>
      <c r="E134" s="162">
        <v>556.6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129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0">
        <v>42</v>
      </c>
      <c r="B135" s="171" t="s">
        <v>289</v>
      </c>
      <c r="C135" s="185" t="s">
        <v>290</v>
      </c>
      <c r="D135" s="172" t="s">
        <v>124</v>
      </c>
      <c r="E135" s="173">
        <v>335</v>
      </c>
      <c r="F135" s="174"/>
      <c r="G135" s="175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9">
        <v>0.40481</v>
      </c>
      <c r="O135" s="159">
        <f>ROUND(E135*N135,2)</f>
        <v>135.61000000000001</v>
      </c>
      <c r="P135" s="159">
        <v>0</v>
      </c>
      <c r="Q135" s="159">
        <f>ROUND(E135*P135,2)</f>
        <v>0</v>
      </c>
      <c r="R135" s="159"/>
      <c r="S135" s="159" t="s">
        <v>125</v>
      </c>
      <c r="T135" s="159" t="s">
        <v>125</v>
      </c>
      <c r="U135" s="159">
        <v>1.9E-2</v>
      </c>
      <c r="V135" s="159">
        <f>ROUND(E135*U135,2)</f>
        <v>6.37</v>
      </c>
      <c r="W135" s="159"/>
      <c r="X135" s="159" t="s">
        <v>126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127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6" t="s">
        <v>291</v>
      </c>
      <c r="D136" s="161"/>
      <c r="E136" s="162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129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6" t="s">
        <v>292</v>
      </c>
      <c r="D137" s="161"/>
      <c r="E137" s="162">
        <v>335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129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0">
        <v>43</v>
      </c>
      <c r="B138" s="171" t="s">
        <v>293</v>
      </c>
      <c r="C138" s="185" t="s">
        <v>294</v>
      </c>
      <c r="D138" s="172" t="s">
        <v>124</v>
      </c>
      <c r="E138" s="173">
        <v>27</v>
      </c>
      <c r="F138" s="174"/>
      <c r="G138" s="175">
        <f>ROUND(E138*F138,2)</f>
        <v>0</v>
      </c>
      <c r="H138" s="160"/>
      <c r="I138" s="159">
        <f>ROUND(E138*H138,2)</f>
        <v>0</v>
      </c>
      <c r="J138" s="160"/>
      <c r="K138" s="159">
        <f>ROUND(E138*J138,2)</f>
        <v>0</v>
      </c>
      <c r="L138" s="159">
        <v>21</v>
      </c>
      <c r="M138" s="159">
        <f>G138*(1+L138/100)</f>
        <v>0</v>
      </c>
      <c r="N138" s="159">
        <v>7.5600000000000001E-2</v>
      </c>
      <c r="O138" s="159">
        <f>ROUND(E138*N138,2)</f>
        <v>2.04</v>
      </c>
      <c r="P138" s="159">
        <v>0</v>
      </c>
      <c r="Q138" s="159">
        <f>ROUND(E138*P138,2)</f>
        <v>0</v>
      </c>
      <c r="R138" s="159"/>
      <c r="S138" s="159" t="s">
        <v>125</v>
      </c>
      <c r="T138" s="159" t="s">
        <v>125</v>
      </c>
      <c r="U138" s="159">
        <v>2.5000000000000001E-2</v>
      </c>
      <c r="V138" s="159">
        <f>ROUND(E138*U138,2)</f>
        <v>0.68</v>
      </c>
      <c r="W138" s="159"/>
      <c r="X138" s="159" t="s">
        <v>126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127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6" t="s">
        <v>295</v>
      </c>
      <c r="D139" s="161"/>
      <c r="E139" s="162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129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6" t="s">
        <v>296</v>
      </c>
      <c r="D140" s="161"/>
      <c r="E140" s="162">
        <v>27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129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0">
        <v>44</v>
      </c>
      <c r="B141" s="171" t="s">
        <v>297</v>
      </c>
      <c r="C141" s="185" t="s">
        <v>298</v>
      </c>
      <c r="D141" s="172" t="s">
        <v>124</v>
      </c>
      <c r="E141" s="173">
        <v>841</v>
      </c>
      <c r="F141" s="174"/>
      <c r="G141" s="175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9">
        <v>0.1008</v>
      </c>
      <c r="O141" s="159">
        <f>ROUND(E141*N141,2)</f>
        <v>84.77</v>
      </c>
      <c r="P141" s="159">
        <v>0</v>
      </c>
      <c r="Q141" s="159">
        <f>ROUND(E141*P141,2)</f>
        <v>0</v>
      </c>
      <c r="R141" s="159"/>
      <c r="S141" s="159" t="s">
        <v>125</v>
      </c>
      <c r="T141" s="159" t="s">
        <v>125</v>
      </c>
      <c r="U141" s="159">
        <v>2.5000000000000001E-2</v>
      </c>
      <c r="V141" s="159">
        <f>ROUND(E141*U141,2)</f>
        <v>21.03</v>
      </c>
      <c r="W141" s="159"/>
      <c r="X141" s="159" t="s">
        <v>126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127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6" t="s">
        <v>299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129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6" t="s">
        <v>300</v>
      </c>
      <c r="D143" s="161"/>
      <c r="E143" s="162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129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86" t="s">
        <v>301</v>
      </c>
      <c r="D144" s="161"/>
      <c r="E144" s="162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129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86" t="s">
        <v>151</v>
      </c>
      <c r="D145" s="161"/>
      <c r="E145" s="162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129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6" t="s">
        <v>302</v>
      </c>
      <c r="D146" s="161"/>
      <c r="E146" s="162">
        <v>841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129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0">
        <v>45</v>
      </c>
      <c r="B147" s="171" t="s">
        <v>303</v>
      </c>
      <c r="C147" s="185" t="s">
        <v>304</v>
      </c>
      <c r="D147" s="172" t="s">
        <v>124</v>
      </c>
      <c r="E147" s="173">
        <v>415</v>
      </c>
      <c r="F147" s="174"/>
      <c r="G147" s="175">
        <f>ROUND(E147*F147,2)</f>
        <v>0</v>
      </c>
      <c r="H147" s="160"/>
      <c r="I147" s="159">
        <f>ROUND(E147*H147,2)</f>
        <v>0</v>
      </c>
      <c r="J147" s="160"/>
      <c r="K147" s="159">
        <f>ROUND(E147*J147,2)</f>
        <v>0</v>
      </c>
      <c r="L147" s="159">
        <v>21</v>
      </c>
      <c r="M147" s="159">
        <f>G147*(1+L147/100)</f>
        <v>0</v>
      </c>
      <c r="N147" s="159">
        <v>0.126</v>
      </c>
      <c r="O147" s="159">
        <f>ROUND(E147*N147,2)</f>
        <v>52.29</v>
      </c>
      <c r="P147" s="159">
        <v>0</v>
      </c>
      <c r="Q147" s="159">
        <f>ROUND(E147*P147,2)</f>
        <v>0</v>
      </c>
      <c r="R147" s="159"/>
      <c r="S147" s="159" t="s">
        <v>125</v>
      </c>
      <c r="T147" s="159" t="s">
        <v>125</v>
      </c>
      <c r="U147" s="159">
        <v>2.1000000000000001E-2</v>
      </c>
      <c r="V147" s="159">
        <f>ROUND(E147*U147,2)</f>
        <v>8.7200000000000006</v>
      </c>
      <c r="W147" s="159"/>
      <c r="X147" s="159" t="s">
        <v>126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127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6" t="s">
        <v>305</v>
      </c>
      <c r="D148" s="161"/>
      <c r="E148" s="162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129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6" t="s">
        <v>306</v>
      </c>
      <c r="D149" s="161"/>
      <c r="E149" s="162">
        <v>415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129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70">
        <v>46</v>
      </c>
      <c r="B150" s="171" t="s">
        <v>307</v>
      </c>
      <c r="C150" s="185" t="s">
        <v>308</v>
      </c>
      <c r="D150" s="172" t="s">
        <v>124</v>
      </c>
      <c r="E150" s="173">
        <v>533</v>
      </c>
      <c r="F150" s="174"/>
      <c r="G150" s="175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9">
        <v>0.441</v>
      </c>
      <c r="O150" s="159">
        <f>ROUND(E150*N150,2)</f>
        <v>235.05</v>
      </c>
      <c r="P150" s="159">
        <v>0</v>
      </c>
      <c r="Q150" s="159">
        <f>ROUND(E150*P150,2)</f>
        <v>0</v>
      </c>
      <c r="R150" s="159"/>
      <c r="S150" s="159" t="s">
        <v>125</v>
      </c>
      <c r="T150" s="159" t="s">
        <v>125</v>
      </c>
      <c r="U150" s="159">
        <v>2.9000000000000001E-2</v>
      </c>
      <c r="V150" s="159">
        <f>ROUND(E150*U150,2)</f>
        <v>15.46</v>
      </c>
      <c r="W150" s="159"/>
      <c r="X150" s="159" t="s">
        <v>126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127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6" t="s">
        <v>309</v>
      </c>
      <c r="D151" s="161"/>
      <c r="E151" s="162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129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6" t="s">
        <v>299</v>
      </c>
      <c r="D152" s="161"/>
      <c r="E152" s="162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129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6" t="s">
        <v>310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129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6" t="s">
        <v>151</v>
      </c>
      <c r="D154" s="161"/>
      <c r="E154" s="162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129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6" t="s">
        <v>311</v>
      </c>
      <c r="D155" s="161"/>
      <c r="E155" s="162">
        <v>533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129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70">
        <v>47</v>
      </c>
      <c r="B156" s="171" t="s">
        <v>312</v>
      </c>
      <c r="C156" s="185" t="s">
        <v>313</v>
      </c>
      <c r="D156" s="172" t="s">
        <v>124</v>
      </c>
      <c r="E156" s="173">
        <v>17</v>
      </c>
      <c r="F156" s="174"/>
      <c r="G156" s="175">
        <f>ROUND(E156*F156,2)</f>
        <v>0</v>
      </c>
      <c r="H156" s="160"/>
      <c r="I156" s="159">
        <f>ROUND(E156*H156,2)</f>
        <v>0</v>
      </c>
      <c r="J156" s="160"/>
      <c r="K156" s="159">
        <f>ROUND(E156*J156,2)</f>
        <v>0</v>
      </c>
      <c r="L156" s="159">
        <v>21</v>
      </c>
      <c r="M156" s="159">
        <f>G156*(1+L156/100)</f>
        <v>0</v>
      </c>
      <c r="N156" s="159">
        <v>0.13188</v>
      </c>
      <c r="O156" s="159">
        <f>ROUND(E156*N156,2)</f>
        <v>2.2400000000000002</v>
      </c>
      <c r="P156" s="159">
        <v>0</v>
      </c>
      <c r="Q156" s="159">
        <f>ROUND(E156*P156,2)</f>
        <v>0</v>
      </c>
      <c r="R156" s="159"/>
      <c r="S156" s="159" t="s">
        <v>125</v>
      </c>
      <c r="T156" s="159" t="s">
        <v>125</v>
      </c>
      <c r="U156" s="159">
        <v>4.9000000000000002E-2</v>
      </c>
      <c r="V156" s="159">
        <f>ROUND(E156*U156,2)</f>
        <v>0.83</v>
      </c>
      <c r="W156" s="159"/>
      <c r="X156" s="159" t="s">
        <v>126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127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6" t="s">
        <v>314</v>
      </c>
      <c r="D157" s="161"/>
      <c r="E157" s="162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129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6" t="s">
        <v>151</v>
      </c>
      <c r="D158" s="161"/>
      <c r="E158" s="162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129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6" t="s">
        <v>145</v>
      </c>
      <c r="D159" s="161"/>
      <c r="E159" s="162">
        <v>17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129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0">
        <v>48</v>
      </c>
      <c r="B160" s="171" t="s">
        <v>315</v>
      </c>
      <c r="C160" s="185" t="s">
        <v>316</v>
      </c>
      <c r="D160" s="172" t="s">
        <v>155</v>
      </c>
      <c r="E160" s="173">
        <v>26.4</v>
      </c>
      <c r="F160" s="174"/>
      <c r="G160" s="175">
        <f>ROUND(E160*F160,2)</f>
        <v>0</v>
      </c>
      <c r="H160" s="160"/>
      <c r="I160" s="159">
        <f>ROUND(E160*H160,2)</f>
        <v>0</v>
      </c>
      <c r="J160" s="160"/>
      <c r="K160" s="159">
        <f>ROUND(E160*J160,2)</f>
        <v>0</v>
      </c>
      <c r="L160" s="159">
        <v>21</v>
      </c>
      <c r="M160" s="159">
        <f>G160*(1+L160/100)</f>
        <v>0</v>
      </c>
      <c r="N160" s="159">
        <v>1.6</v>
      </c>
      <c r="O160" s="159">
        <f>ROUND(E160*N160,2)</f>
        <v>42.24</v>
      </c>
      <c r="P160" s="159">
        <v>0</v>
      </c>
      <c r="Q160" s="159">
        <f>ROUND(E160*P160,2)</f>
        <v>0</v>
      </c>
      <c r="R160" s="159"/>
      <c r="S160" s="159" t="s">
        <v>125</v>
      </c>
      <c r="T160" s="159" t="s">
        <v>125</v>
      </c>
      <c r="U160" s="159">
        <v>1.8360000000000001</v>
      </c>
      <c r="V160" s="159">
        <f>ROUND(E160*U160,2)</f>
        <v>48.47</v>
      </c>
      <c r="W160" s="159"/>
      <c r="X160" s="159" t="s">
        <v>126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127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6" t="s">
        <v>317</v>
      </c>
      <c r="D161" s="161"/>
      <c r="E161" s="162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129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6" t="s">
        <v>318</v>
      </c>
      <c r="D162" s="161"/>
      <c r="E162" s="162">
        <v>26.4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129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0">
        <v>49</v>
      </c>
      <c r="B163" s="171" t="s">
        <v>319</v>
      </c>
      <c r="C163" s="185" t="s">
        <v>320</v>
      </c>
      <c r="D163" s="172" t="s">
        <v>124</v>
      </c>
      <c r="E163" s="173">
        <v>17</v>
      </c>
      <c r="F163" s="174"/>
      <c r="G163" s="175">
        <f>ROUND(E163*F163,2)</f>
        <v>0</v>
      </c>
      <c r="H163" s="160"/>
      <c r="I163" s="159">
        <f>ROUND(E163*H163,2)</f>
        <v>0</v>
      </c>
      <c r="J163" s="160"/>
      <c r="K163" s="159">
        <f>ROUND(E163*J163,2)</f>
        <v>0</v>
      </c>
      <c r="L163" s="159">
        <v>21</v>
      </c>
      <c r="M163" s="159">
        <f>G163*(1+L163/100)</f>
        <v>0</v>
      </c>
      <c r="N163" s="159">
        <v>5.6100000000000004E-3</v>
      </c>
      <c r="O163" s="159">
        <f>ROUND(E163*N163,2)</f>
        <v>0.1</v>
      </c>
      <c r="P163" s="159">
        <v>0</v>
      </c>
      <c r="Q163" s="159">
        <f>ROUND(E163*P163,2)</f>
        <v>0</v>
      </c>
      <c r="R163" s="159"/>
      <c r="S163" s="159" t="s">
        <v>125</v>
      </c>
      <c r="T163" s="159" t="s">
        <v>125</v>
      </c>
      <c r="U163" s="159">
        <v>4.0000000000000001E-3</v>
      </c>
      <c r="V163" s="159">
        <f>ROUND(E163*U163,2)</f>
        <v>7.0000000000000007E-2</v>
      </c>
      <c r="W163" s="159"/>
      <c r="X163" s="159" t="s">
        <v>126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127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86" t="s">
        <v>321</v>
      </c>
      <c r="D164" s="161"/>
      <c r="E164" s="16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129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6" t="s">
        <v>151</v>
      </c>
      <c r="D165" s="161"/>
      <c r="E165" s="162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129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6" t="s">
        <v>145</v>
      </c>
      <c r="D166" s="161"/>
      <c r="E166" s="162">
        <v>17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129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0">
        <v>50</v>
      </c>
      <c r="B167" s="171" t="s">
        <v>322</v>
      </c>
      <c r="C167" s="185" t="s">
        <v>323</v>
      </c>
      <c r="D167" s="172" t="s">
        <v>124</v>
      </c>
      <c r="E167" s="173">
        <v>17</v>
      </c>
      <c r="F167" s="174"/>
      <c r="G167" s="175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9">
        <v>6.0999999999999997E-4</v>
      </c>
      <c r="O167" s="159">
        <f>ROUND(E167*N167,2)</f>
        <v>0.01</v>
      </c>
      <c r="P167" s="159">
        <v>0</v>
      </c>
      <c r="Q167" s="159">
        <f>ROUND(E167*P167,2)</f>
        <v>0</v>
      </c>
      <c r="R167" s="159"/>
      <c r="S167" s="159" t="s">
        <v>125</v>
      </c>
      <c r="T167" s="159" t="s">
        <v>125</v>
      </c>
      <c r="U167" s="159">
        <v>2E-3</v>
      </c>
      <c r="V167" s="159">
        <f>ROUND(E167*U167,2)</f>
        <v>0.03</v>
      </c>
      <c r="W167" s="159"/>
      <c r="X167" s="159" t="s">
        <v>126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127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86" t="s">
        <v>324</v>
      </c>
      <c r="D168" s="161"/>
      <c r="E168" s="162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129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6" t="s">
        <v>151</v>
      </c>
      <c r="D169" s="161"/>
      <c r="E169" s="162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129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6" t="s">
        <v>145</v>
      </c>
      <c r="D170" s="161"/>
      <c r="E170" s="162">
        <v>17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129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70">
        <v>51</v>
      </c>
      <c r="B171" s="171" t="s">
        <v>325</v>
      </c>
      <c r="C171" s="185" t="s">
        <v>326</v>
      </c>
      <c r="D171" s="172" t="s">
        <v>124</v>
      </c>
      <c r="E171" s="173">
        <v>17</v>
      </c>
      <c r="F171" s="174"/>
      <c r="G171" s="175">
        <f>ROUND(E171*F171,2)</f>
        <v>0</v>
      </c>
      <c r="H171" s="160"/>
      <c r="I171" s="159">
        <f>ROUND(E171*H171,2)</f>
        <v>0</v>
      </c>
      <c r="J171" s="160"/>
      <c r="K171" s="159">
        <f>ROUND(E171*J171,2)</f>
        <v>0</v>
      </c>
      <c r="L171" s="159">
        <v>21</v>
      </c>
      <c r="M171" s="159">
        <f>G171*(1+L171/100)</f>
        <v>0</v>
      </c>
      <c r="N171" s="159">
        <v>0.10373</v>
      </c>
      <c r="O171" s="159">
        <f>ROUND(E171*N171,2)</f>
        <v>1.76</v>
      </c>
      <c r="P171" s="159">
        <v>0</v>
      </c>
      <c r="Q171" s="159">
        <f>ROUND(E171*P171,2)</f>
        <v>0</v>
      </c>
      <c r="R171" s="159"/>
      <c r="S171" s="159" t="s">
        <v>125</v>
      </c>
      <c r="T171" s="159" t="s">
        <v>125</v>
      </c>
      <c r="U171" s="159">
        <v>6.4000000000000001E-2</v>
      </c>
      <c r="V171" s="159">
        <f>ROUND(E171*U171,2)</f>
        <v>1.0900000000000001</v>
      </c>
      <c r="W171" s="159"/>
      <c r="X171" s="159" t="s">
        <v>126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127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86" t="s">
        <v>327</v>
      </c>
      <c r="D172" s="161"/>
      <c r="E172" s="162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129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6" t="s">
        <v>151</v>
      </c>
      <c r="D173" s="161"/>
      <c r="E173" s="162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129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86" t="s">
        <v>145</v>
      </c>
      <c r="D174" s="161"/>
      <c r="E174" s="162">
        <v>17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129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0">
        <v>52</v>
      </c>
      <c r="B175" s="171" t="s">
        <v>328</v>
      </c>
      <c r="C175" s="185" t="s">
        <v>329</v>
      </c>
      <c r="D175" s="172" t="s">
        <v>124</v>
      </c>
      <c r="E175" s="173">
        <v>27</v>
      </c>
      <c r="F175" s="174"/>
      <c r="G175" s="175">
        <f>ROUND(E175*F175,2)</f>
        <v>0</v>
      </c>
      <c r="H175" s="160"/>
      <c r="I175" s="159">
        <f>ROUND(E175*H175,2)</f>
        <v>0</v>
      </c>
      <c r="J175" s="160"/>
      <c r="K175" s="159">
        <f>ROUND(E175*J175,2)</f>
        <v>0</v>
      </c>
      <c r="L175" s="159">
        <v>21</v>
      </c>
      <c r="M175" s="159">
        <f>G175*(1+L175/100)</f>
        <v>0</v>
      </c>
      <c r="N175" s="159">
        <v>7.3899999999999993E-2</v>
      </c>
      <c r="O175" s="159">
        <f>ROUND(E175*N175,2)</f>
        <v>2</v>
      </c>
      <c r="P175" s="159">
        <v>0</v>
      </c>
      <c r="Q175" s="159">
        <f>ROUND(E175*P175,2)</f>
        <v>0</v>
      </c>
      <c r="R175" s="159"/>
      <c r="S175" s="159" t="s">
        <v>125</v>
      </c>
      <c r="T175" s="159" t="s">
        <v>125</v>
      </c>
      <c r="U175" s="159">
        <v>0.45200000000000001</v>
      </c>
      <c r="V175" s="159">
        <f>ROUND(E175*U175,2)</f>
        <v>12.2</v>
      </c>
      <c r="W175" s="159"/>
      <c r="X175" s="159" t="s">
        <v>126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127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6" t="s">
        <v>330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129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6" t="s">
        <v>296</v>
      </c>
      <c r="D177" s="161"/>
      <c r="E177" s="162">
        <v>27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129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0">
        <v>53</v>
      </c>
      <c r="B178" s="171" t="s">
        <v>331</v>
      </c>
      <c r="C178" s="185" t="s">
        <v>332</v>
      </c>
      <c r="D178" s="172" t="s">
        <v>124</v>
      </c>
      <c r="E178" s="173">
        <v>27.72</v>
      </c>
      <c r="F178" s="174"/>
      <c r="G178" s="175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0.12959999999999999</v>
      </c>
      <c r="O178" s="159">
        <f>ROUND(E178*N178,2)</f>
        <v>3.59</v>
      </c>
      <c r="P178" s="159">
        <v>0</v>
      </c>
      <c r="Q178" s="159">
        <f>ROUND(E178*P178,2)</f>
        <v>0</v>
      </c>
      <c r="R178" s="159" t="s">
        <v>202</v>
      </c>
      <c r="S178" s="159" t="s">
        <v>125</v>
      </c>
      <c r="T178" s="159" t="s">
        <v>125</v>
      </c>
      <c r="U178" s="159">
        <v>0</v>
      </c>
      <c r="V178" s="159">
        <f>ROUND(E178*U178,2)</f>
        <v>0</v>
      </c>
      <c r="W178" s="159"/>
      <c r="X178" s="159" t="s">
        <v>203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204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56"/>
      <c r="B179" s="157"/>
      <c r="C179" s="186" t="s">
        <v>333</v>
      </c>
      <c r="D179" s="161"/>
      <c r="E179" s="162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129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6" t="s">
        <v>334</v>
      </c>
      <c r="D180" s="161"/>
      <c r="E180" s="162">
        <v>27.72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129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0">
        <v>54</v>
      </c>
      <c r="B181" s="171" t="s">
        <v>335</v>
      </c>
      <c r="C181" s="185" t="s">
        <v>336</v>
      </c>
      <c r="D181" s="172" t="s">
        <v>124</v>
      </c>
      <c r="E181" s="173">
        <v>0.63</v>
      </c>
      <c r="F181" s="174"/>
      <c r="G181" s="175">
        <f>ROUND(E181*F181,2)</f>
        <v>0</v>
      </c>
      <c r="H181" s="160"/>
      <c r="I181" s="159">
        <f>ROUND(E181*H181,2)</f>
        <v>0</v>
      </c>
      <c r="J181" s="160"/>
      <c r="K181" s="159">
        <f>ROUND(E181*J181,2)</f>
        <v>0</v>
      </c>
      <c r="L181" s="159">
        <v>21</v>
      </c>
      <c r="M181" s="159">
        <f>G181*(1+L181/100)</f>
        <v>0</v>
      </c>
      <c r="N181" s="159">
        <v>0.13150000000000001</v>
      </c>
      <c r="O181" s="159">
        <f>ROUND(E181*N181,2)</f>
        <v>0.08</v>
      </c>
      <c r="P181" s="159">
        <v>0</v>
      </c>
      <c r="Q181" s="159">
        <f>ROUND(E181*P181,2)</f>
        <v>0</v>
      </c>
      <c r="R181" s="159" t="s">
        <v>202</v>
      </c>
      <c r="S181" s="159" t="s">
        <v>125</v>
      </c>
      <c r="T181" s="159" t="s">
        <v>125</v>
      </c>
      <c r="U181" s="159">
        <v>0</v>
      </c>
      <c r="V181" s="159">
        <f>ROUND(E181*U181,2)</f>
        <v>0</v>
      </c>
      <c r="W181" s="159"/>
      <c r="X181" s="159" t="s">
        <v>203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204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56"/>
      <c r="B182" s="157"/>
      <c r="C182" s="186" t="s">
        <v>337</v>
      </c>
      <c r="D182" s="161"/>
      <c r="E182" s="162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129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6" t="s">
        <v>338</v>
      </c>
      <c r="D183" s="161"/>
      <c r="E183" s="162">
        <v>0.63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129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0">
        <v>55</v>
      </c>
      <c r="B184" s="171" t="s">
        <v>339</v>
      </c>
      <c r="C184" s="185" t="s">
        <v>340</v>
      </c>
      <c r="D184" s="172" t="s">
        <v>124</v>
      </c>
      <c r="E184" s="173">
        <v>426</v>
      </c>
      <c r="F184" s="174"/>
      <c r="G184" s="175">
        <f>ROUND(E184*F184,2)</f>
        <v>0</v>
      </c>
      <c r="H184" s="160"/>
      <c r="I184" s="159">
        <f>ROUND(E184*H184,2)</f>
        <v>0</v>
      </c>
      <c r="J184" s="160"/>
      <c r="K184" s="159">
        <f>ROUND(E184*J184,2)</f>
        <v>0</v>
      </c>
      <c r="L184" s="159">
        <v>21</v>
      </c>
      <c r="M184" s="159">
        <f>G184*(1+L184/100)</f>
        <v>0</v>
      </c>
      <c r="N184" s="159">
        <v>9.2799999999999994E-2</v>
      </c>
      <c r="O184" s="159">
        <f>ROUND(E184*N184,2)</f>
        <v>39.53</v>
      </c>
      <c r="P184" s="159">
        <v>0</v>
      </c>
      <c r="Q184" s="159">
        <f>ROUND(E184*P184,2)</f>
        <v>0</v>
      </c>
      <c r="R184" s="159"/>
      <c r="S184" s="159" t="s">
        <v>125</v>
      </c>
      <c r="T184" s="159" t="s">
        <v>125</v>
      </c>
      <c r="U184" s="159">
        <v>0.47799999999999998</v>
      </c>
      <c r="V184" s="159">
        <f>ROUND(E184*U184,2)</f>
        <v>203.63</v>
      </c>
      <c r="W184" s="159"/>
      <c r="X184" s="159" t="s">
        <v>126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127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56"/>
      <c r="B185" s="157"/>
      <c r="C185" s="186" t="s">
        <v>341</v>
      </c>
      <c r="D185" s="161"/>
      <c r="E185" s="162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129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6" t="s">
        <v>301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129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6" t="s">
        <v>151</v>
      </c>
      <c r="D187" s="161"/>
      <c r="E187" s="162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129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6" t="s">
        <v>342</v>
      </c>
      <c r="D188" s="161"/>
      <c r="E188" s="162">
        <v>426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129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0">
        <v>56</v>
      </c>
      <c r="B189" s="171" t="s">
        <v>343</v>
      </c>
      <c r="C189" s="185" t="s">
        <v>344</v>
      </c>
      <c r="D189" s="172" t="s">
        <v>124</v>
      </c>
      <c r="E189" s="173">
        <v>89.04</v>
      </c>
      <c r="F189" s="174"/>
      <c r="G189" s="175">
        <f>ROUND(E189*F189,2)</f>
        <v>0</v>
      </c>
      <c r="H189" s="160"/>
      <c r="I189" s="159">
        <f>ROUND(E189*H189,2)</f>
        <v>0</v>
      </c>
      <c r="J189" s="160"/>
      <c r="K189" s="159">
        <f>ROUND(E189*J189,2)</f>
        <v>0</v>
      </c>
      <c r="L189" s="159">
        <v>21</v>
      </c>
      <c r="M189" s="159">
        <f>G189*(1+L189/100)</f>
        <v>0</v>
      </c>
      <c r="N189" s="159">
        <v>0.17499999999999999</v>
      </c>
      <c r="O189" s="159">
        <f>ROUND(E189*N189,2)</f>
        <v>15.58</v>
      </c>
      <c r="P189" s="159">
        <v>0</v>
      </c>
      <c r="Q189" s="159">
        <f>ROUND(E189*P189,2)</f>
        <v>0</v>
      </c>
      <c r="R189" s="159" t="s">
        <v>202</v>
      </c>
      <c r="S189" s="159" t="s">
        <v>125</v>
      </c>
      <c r="T189" s="159" t="s">
        <v>125</v>
      </c>
      <c r="U189" s="159">
        <v>0</v>
      </c>
      <c r="V189" s="159">
        <f>ROUND(E189*U189,2)</f>
        <v>0</v>
      </c>
      <c r="W189" s="159"/>
      <c r="X189" s="159" t="s">
        <v>203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204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56"/>
      <c r="B190" s="157"/>
      <c r="C190" s="186" t="s">
        <v>345</v>
      </c>
      <c r="D190" s="161"/>
      <c r="E190" s="162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129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6" t="s">
        <v>346</v>
      </c>
      <c r="D191" s="161"/>
      <c r="E191" s="162">
        <v>89.04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129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0">
        <v>57</v>
      </c>
      <c r="B192" s="171" t="s">
        <v>347</v>
      </c>
      <c r="C192" s="185" t="s">
        <v>348</v>
      </c>
      <c r="D192" s="172" t="s">
        <v>124</v>
      </c>
      <c r="E192" s="173">
        <v>351.75</v>
      </c>
      <c r="F192" s="174"/>
      <c r="G192" s="175">
        <f>ROUND(E192*F192,2)</f>
        <v>0</v>
      </c>
      <c r="H192" s="160"/>
      <c r="I192" s="159">
        <f>ROUND(E192*H192,2)</f>
        <v>0</v>
      </c>
      <c r="J192" s="160"/>
      <c r="K192" s="159">
        <f>ROUND(E192*J192,2)</f>
        <v>0</v>
      </c>
      <c r="L192" s="159">
        <v>21</v>
      </c>
      <c r="M192" s="159">
        <f>G192*(1+L192/100)</f>
        <v>0</v>
      </c>
      <c r="N192" s="159">
        <v>0.17297999999999999</v>
      </c>
      <c r="O192" s="159">
        <f>ROUND(E192*N192,2)</f>
        <v>60.85</v>
      </c>
      <c r="P192" s="159">
        <v>0</v>
      </c>
      <c r="Q192" s="159">
        <f>ROUND(E192*P192,2)</f>
        <v>0</v>
      </c>
      <c r="R192" s="159" t="s">
        <v>202</v>
      </c>
      <c r="S192" s="159" t="s">
        <v>125</v>
      </c>
      <c r="T192" s="159" t="s">
        <v>125</v>
      </c>
      <c r="U192" s="159">
        <v>0</v>
      </c>
      <c r="V192" s="159">
        <f>ROUND(E192*U192,2)</f>
        <v>0</v>
      </c>
      <c r="W192" s="159"/>
      <c r="X192" s="159" t="s">
        <v>203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204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6" t="s">
        <v>349</v>
      </c>
      <c r="D193" s="161"/>
      <c r="E193" s="162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129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6" t="s">
        <v>350</v>
      </c>
      <c r="D194" s="161"/>
      <c r="E194" s="162">
        <v>351.75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129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0">
        <v>58</v>
      </c>
      <c r="B195" s="171" t="s">
        <v>351</v>
      </c>
      <c r="C195" s="185" t="s">
        <v>352</v>
      </c>
      <c r="D195" s="172" t="s">
        <v>124</v>
      </c>
      <c r="E195" s="173">
        <v>3.78</v>
      </c>
      <c r="F195" s="174"/>
      <c r="G195" s="175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21</v>
      </c>
      <c r="M195" s="159">
        <f>G195*(1+L195/100)</f>
        <v>0</v>
      </c>
      <c r="N195" s="159">
        <v>0.17499999999999999</v>
      </c>
      <c r="O195" s="159">
        <f>ROUND(E195*N195,2)</f>
        <v>0.66</v>
      </c>
      <c r="P195" s="159">
        <v>0</v>
      </c>
      <c r="Q195" s="159">
        <f>ROUND(E195*P195,2)</f>
        <v>0</v>
      </c>
      <c r="R195" s="159" t="s">
        <v>202</v>
      </c>
      <c r="S195" s="159" t="s">
        <v>125</v>
      </c>
      <c r="T195" s="159" t="s">
        <v>125</v>
      </c>
      <c r="U195" s="159">
        <v>0</v>
      </c>
      <c r="V195" s="159">
        <f>ROUND(E195*U195,2)</f>
        <v>0</v>
      </c>
      <c r="W195" s="159"/>
      <c r="X195" s="159" t="s">
        <v>203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204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56"/>
      <c r="B196" s="157"/>
      <c r="C196" s="186" t="s">
        <v>353</v>
      </c>
      <c r="D196" s="161"/>
      <c r="E196" s="162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129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6" t="s">
        <v>354</v>
      </c>
      <c r="D197" s="161"/>
      <c r="E197" s="162">
        <v>3.78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129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70">
        <v>59</v>
      </c>
      <c r="B198" s="171" t="s">
        <v>355</v>
      </c>
      <c r="C198" s="185" t="s">
        <v>356</v>
      </c>
      <c r="D198" s="172" t="s">
        <v>124</v>
      </c>
      <c r="E198" s="173">
        <v>2.73</v>
      </c>
      <c r="F198" s="174"/>
      <c r="G198" s="175">
        <f>ROUND(E198*F198,2)</f>
        <v>0</v>
      </c>
      <c r="H198" s="160"/>
      <c r="I198" s="159">
        <f>ROUND(E198*H198,2)</f>
        <v>0</v>
      </c>
      <c r="J198" s="160"/>
      <c r="K198" s="159">
        <f>ROUND(E198*J198,2)</f>
        <v>0</v>
      </c>
      <c r="L198" s="159">
        <v>21</v>
      </c>
      <c r="M198" s="159">
        <f>G198*(1+L198/100)</f>
        <v>0</v>
      </c>
      <c r="N198" s="159">
        <v>0.17824000000000001</v>
      </c>
      <c r="O198" s="159">
        <f>ROUND(E198*N198,2)</f>
        <v>0.49</v>
      </c>
      <c r="P198" s="159">
        <v>0</v>
      </c>
      <c r="Q198" s="159">
        <f>ROUND(E198*P198,2)</f>
        <v>0</v>
      </c>
      <c r="R198" s="159" t="s">
        <v>202</v>
      </c>
      <c r="S198" s="159" t="s">
        <v>125</v>
      </c>
      <c r="T198" s="159" t="s">
        <v>125</v>
      </c>
      <c r="U198" s="159">
        <v>0</v>
      </c>
      <c r="V198" s="159">
        <f>ROUND(E198*U198,2)</f>
        <v>0</v>
      </c>
      <c r="W198" s="159"/>
      <c r="X198" s="159" t="s">
        <v>203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204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56"/>
      <c r="B199" s="157"/>
      <c r="C199" s="186" t="s">
        <v>357</v>
      </c>
      <c r="D199" s="161"/>
      <c r="E199" s="162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129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6" t="s">
        <v>358</v>
      </c>
      <c r="D200" s="161"/>
      <c r="E200" s="162">
        <v>2.73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129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0">
        <v>60</v>
      </c>
      <c r="B201" s="171" t="s">
        <v>359</v>
      </c>
      <c r="C201" s="185" t="s">
        <v>360</v>
      </c>
      <c r="D201" s="172" t="s">
        <v>124</v>
      </c>
      <c r="E201" s="173">
        <v>415</v>
      </c>
      <c r="F201" s="174"/>
      <c r="G201" s="175">
        <f>ROUND(E201*F201,2)</f>
        <v>0</v>
      </c>
      <c r="H201" s="160"/>
      <c r="I201" s="159">
        <f>ROUND(E201*H201,2)</f>
        <v>0</v>
      </c>
      <c r="J201" s="160"/>
      <c r="K201" s="159">
        <f>ROUND(E201*J201,2)</f>
        <v>0</v>
      </c>
      <c r="L201" s="159">
        <v>21</v>
      </c>
      <c r="M201" s="159">
        <f>G201*(1+L201/100)</f>
        <v>0</v>
      </c>
      <c r="N201" s="159">
        <v>3.15E-2</v>
      </c>
      <c r="O201" s="159">
        <f>ROUND(E201*N201,2)</f>
        <v>13.07</v>
      </c>
      <c r="P201" s="159">
        <v>0</v>
      </c>
      <c r="Q201" s="159">
        <f>ROUND(E201*P201,2)</f>
        <v>0</v>
      </c>
      <c r="R201" s="159"/>
      <c r="S201" s="159" t="s">
        <v>125</v>
      </c>
      <c r="T201" s="159" t="s">
        <v>125</v>
      </c>
      <c r="U201" s="159">
        <v>0.52</v>
      </c>
      <c r="V201" s="159">
        <f>ROUND(E201*U201,2)</f>
        <v>215.8</v>
      </c>
      <c r="W201" s="159"/>
      <c r="X201" s="159" t="s">
        <v>126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127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86" t="s">
        <v>361</v>
      </c>
      <c r="D202" s="161"/>
      <c r="E202" s="162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129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6" t="s">
        <v>306</v>
      </c>
      <c r="D203" s="161"/>
      <c r="E203" s="162">
        <v>415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129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0">
        <v>61</v>
      </c>
      <c r="B204" s="171" t="s">
        <v>362</v>
      </c>
      <c r="C204" s="185" t="s">
        <v>363</v>
      </c>
      <c r="D204" s="172" t="s">
        <v>124</v>
      </c>
      <c r="E204" s="173">
        <v>404.565</v>
      </c>
      <c r="F204" s="174"/>
      <c r="G204" s="175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9">
        <v>0.13627</v>
      </c>
      <c r="O204" s="159">
        <f>ROUND(E204*N204,2)</f>
        <v>55.13</v>
      </c>
      <c r="P204" s="159">
        <v>0</v>
      </c>
      <c r="Q204" s="159">
        <f>ROUND(E204*P204,2)</f>
        <v>0</v>
      </c>
      <c r="R204" s="159" t="s">
        <v>202</v>
      </c>
      <c r="S204" s="159" t="s">
        <v>125</v>
      </c>
      <c r="T204" s="159" t="s">
        <v>125</v>
      </c>
      <c r="U204" s="159">
        <v>0</v>
      </c>
      <c r="V204" s="159">
        <f>ROUND(E204*U204,2)</f>
        <v>0</v>
      </c>
      <c r="W204" s="159"/>
      <c r="X204" s="159" t="s">
        <v>203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204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 x14ac:dyDescent="0.2">
      <c r="A205" s="156"/>
      <c r="B205" s="157"/>
      <c r="C205" s="186" t="s">
        <v>364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129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6" t="s">
        <v>365</v>
      </c>
      <c r="D206" s="161"/>
      <c r="E206" s="162">
        <v>404.565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129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0">
        <v>62</v>
      </c>
      <c r="B207" s="171" t="s">
        <v>366</v>
      </c>
      <c r="C207" s="185" t="s">
        <v>367</v>
      </c>
      <c r="D207" s="172" t="s">
        <v>124</v>
      </c>
      <c r="E207" s="173">
        <v>31.184999999999999</v>
      </c>
      <c r="F207" s="174"/>
      <c r="G207" s="175">
        <f>ROUND(E207*F207,2)</f>
        <v>0</v>
      </c>
      <c r="H207" s="160"/>
      <c r="I207" s="159">
        <f>ROUND(E207*H207,2)</f>
        <v>0</v>
      </c>
      <c r="J207" s="160"/>
      <c r="K207" s="159">
        <f>ROUND(E207*J207,2)</f>
        <v>0</v>
      </c>
      <c r="L207" s="159">
        <v>21</v>
      </c>
      <c r="M207" s="159">
        <f>G207*(1+L207/100)</f>
        <v>0</v>
      </c>
      <c r="N207" s="159">
        <v>0.13627</v>
      </c>
      <c r="O207" s="159">
        <f>ROUND(E207*N207,2)</f>
        <v>4.25</v>
      </c>
      <c r="P207" s="159">
        <v>0</v>
      </c>
      <c r="Q207" s="159">
        <f>ROUND(E207*P207,2)</f>
        <v>0</v>
      </c>
      <c r="R207" s="159" t="s">
        <v>202</v>
      </c>
      <c r="S207" s="159" t="s">
        <v>125</v>
      </c>
      <c r="T207" s="159" t="s">
        <v>125</v>
      </c>
      <c r="U207" s="159">
        <v>0</v>
      </c>
      <c r="V207" s="159">
        <f>ROUND(E207*U207,2)</f>
        <v>0</v>
      </c>
      <c r="W207" s="159"/>
      <c r="X207" s="159" t="s">
        <v>203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204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56"/>
      <c r="B208" s="157"/>
      <c r="C208" s="186" t="s">
        <v>368</v>
      </c>
      <c r="D208" s="161"/>
      <c r="E208" s="162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129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6" t="s">
        <v>369</v>
      </c>
      <c r="D209" s="161"/>
      <c r="E209" s="162">
        <v>31.184999999999999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129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0">
        <v>63</v>
      </c>
      <c r="B210" s="171" t="s">
        <v>136</v>
      </c>
      <c r="C210" s="185" t="s">
        <v>137</v>
      </c>
      <c r="D210" s="172" t="s">
        <v>124</v>
      </c>
      <c r="E210" s="173">
        <v>22</v>
      </c>
      <c r="F210" s="174"/>
      <c r="G210" s="175">
        <f>ROUND(E210*F210,2)</f>
        <v>0</v>
      </c>
      <c r="H210" s="160"/>
      <c r="I210" s="159">
        <f>ROUND(E210*H210,2)</f>
        <v>0</v>
      </c>
      <c r="J210" s="160"/>
      <c r="K210" s="159">
        <f>ROUND(E210*J210,2)</f>
        <v>0</v>
      </c>
      <c r="L210" s="159">
        <v>21</v>
      </c>
      <c r="M210" s="159">
        <f>G210*(1+L210/100)</f>
        <v>0</v>
      </c>
      <c r="N210" s="159">
        <v>0</v>
      </c>
      <c r="O210" s="159">
        <f>ROUND(E210*N210,2)</f>
        <v>0</v>
      </c>
      <c r="P210" s="159">
        <v>0.13800000000000001</v>
      </c>
      <c r="Q210" s="159">
        <f>ROUND(E210*P210,2)</f>
        <v>3.04</v>
      </c>
      <c r="R210" s="159"/>
      <c r="S210" s="159" t="s">
        <v>125</v>
      </c>
      <c r="T210" s="159" t="s">
        <v>125</v>
      </c>
      <c r="U210" s="159">
        <v>0.16</v>
      </c>
      <c r="V210" s="159">
        <f>ROUND(E210*U210,2)</f>
        <v>3.52</v>
      </c>
      <c r="W210" s="159"/>
      <c r="X210" s="159" t="s">
        <v>126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227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6" t="s">
        <v>370</v>
      </c>
      <c r="D211" s="161"/>
      <c r="E211" s="162">
        <v>22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129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0">
        <v>64</v>
      </c>
      <c r="B212" s="171" t="s">
        <v>328</v>
      </c>
      <c r="C212" s="185" t="s">
        <v>329</v>
      </c>
      <c r="D212" s="172" t="s">
        <v>124</v>
      </c>
      <c r="E212" s="173">
        <v>4</v>
      </c>
      <c r="F212" s="174"/>
      <c r="G212" s="175">
        <f>ROUND(E212*F212,2)</f>
        <v>0</v>
      </c>
      <c r="H212" s="160"/>
      <c r="I212" s="159">
        <f>ROUND(E212*H212,2)</f>
        <v>0</v>
      </c>
      <c r="J212" s="160"/>
      <c r="K212" s="159">
        <f>ROUND(E212*J212,2)</f>
        <v>0</v>
      </c>
      <c r="L212" s="159">
        <v>21</v>
      </c>
      <c r="M212" s="159">
        <f>G212*(1+L212/100)</f>
        <v>0</v>
      </c>
      <c r="N212" s="159">
        <v>7.3899999999999993E-2</v>
      </c>
      <c r="O212" s="159">
        <f>ROUND(E212*N212,2)</f>
        <v>0.3</v>
      </c>
      <c r="P212" s="159">
        <v>0</v>
      </c>
      <c r="Q212" s="159">
        <f>ROUND(E212*P212,2)</f>
        <v>0</v>
      </c>
      <c r="R212" s="159"/>
      <c r="S212" s="159" t="s">
        <v>125</v>
      </c>
      <c r="T212" s="159" t="s">
        <v>125</v>
      </c>
      <c r="U212" s="159">
        <v>0.45200000000000001</v>
      </c>
      <c r="V212" s="159">
        <f>ROUND(E212*U212,2)</f>
        <v>1.81</v>
      </c>
      <c r="W212" s="159"/>
      <c r="X212" s="159" t="s">
        <v>126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227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6" t="s">
        <v>371</v>
      </c>
      <c r="D213" s="161"/>
      <c r="E213" s="162">
        <v>4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129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0">
        <v>65</v>
      </c>
      <c r="B214" s="171" t="s">
        <v>372</v>
      </c>
      <c r="C214" s="185" t="s">
        <v>373</v>
      </c>
      <c r="D214" s="172" t="s">
        <v>124</v>
      </c>
      <c r="E214" s="173">
        <v>22</v>
      </c>
      <c r="F214" s="174"/>
      <c r="G214" s="175">
        <f>ROUND(E214*F214,2)</f>
        <v>0</v>
      </c>
      <c r="H214" s="160"/>
      <c r="I214" s="159">
        <f>ROUND(E214*H214,2)</f>
        <v>0</v>
      </c>
      <c r="J214" s="160"/>
      <c r="K214" s="159">
        <f>ROUND(E214*J214,2)</f>
        <v>0</v>
      </c>
      <c r="L214" s="159">
        <v>21</v>
      </c>
      <c r="M214" s="159">
        <f>G214*(1+L214/100)</f>
        <v>0</v>
      </c>
      <c r="N214" s="159">
        <v>0</v>
      </c>
      <c r="O214" s="159">
        <f>ROUND(E214*N214,2)</f>
        <v>0</v>
      </c>
      <c r="P214" s="159">
        <v>0</v>
      </c>
      <c r="Q214" s="159">
        <f>ROUND(E214*P214,2)</f>
        <v>0</v>
      </c>
      <c r="R214" s="159"/>
      <c r="S214" s="159" t="s">
        <v>125</v>
      </c>
      <c r="T214" s="159" t="s">
        <v>125</v>
      </c>
      <c r="U214" s="159">
        <v>0.115</v>
      </c>
      <c r="V214" s="159">
        <f>ROUND(E214*U214,2)</f>
        <v>2.5299999999999998</v>
      </c>
      <c r="W214" s="159"/>
      <c r="X214" s="159" t="s">
        <v>126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227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86" t="s">
        <v>374</v>
      </c>
      <c r="D215" s="161"/>
      <c r="E215" s="162">
        <v>22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129</v>
      </c>
      <c r="AH215" s="149">
        <v>5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0">
        <v>66</v>
      </c>
      <c r="B216" s="171" t="s">
        <v>339</v>
      </c>
      <c r="C216" s="185" t="s">
        <v>340</v>
      </c>
      <c r="D216" s="172" t="s">
        <v>124</v>
      </c>
      <c r="E216" s="173">
        <v>18</v>
      </c>
      <c r="F216" s="174"/>
      <c r="G216" s="175">
        <f>ROUND(E216*F216,2)</f>
        <v>0</v>
      </c>
      <c r="H216" s="160"/>
      <c r="I216" s="159">
        <f>ROUND(E216*H216,2)</f>
        <v>0</v>
      </c>
      <c r="J216" s="160"/>
      <c r="K216" s="159">
        <f>ROUND(E216*J216,2)</f>
        <v>0</v>
      </c>
      <c r="L216" s="159">
        <v>21</v>
      </c>
      <c r="M216" s="159">
        <f>G216*(1+L216/100)</f>
        <v>0</v>
      </c>
      <c r="N216" s="159">
        <v>9.2799999999999994E-2</v>
      </c>
      <c r="O216" s="159">
        <f>ROUND(E216*N216,2)</f>
        <v>1.67</v>
      </c>
      <c r="P216" s="159">
        <v>0</v>
      </c>
      <c r="Q216" s="159">
        <f>ROUND(E216*P216,2)</f>
        <v>0</v>
      </c>
      <c r="R216" s="159"/>
      <c r="S216" s="159" t="s">
        <v>125</v>
      </c>
      <c r="T216" s="159" t="s">
        <v>125</v>
      </c>
      <c r="U216" s="159">
        <v>0.47799999999999998</v>
      </c>
      <c r="V216" s="159">
        <f>ROUND(E216*U216,2)</f>
        <v>8.6</v>
      </c>
      <c r="W216" s="159"/>
      <c r="X216" s="159" t="s">
        <v>126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227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6" t="s">
        <v>375</v>
      </c>
      <c r="D217" s="161"/>
      <c r="E217" s="162">
        <v>18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129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0">
        <v>67</v>
      </c>
      <c r="B218" s="171" t="s">
        <v>376</v>
      </c>
      <c r="C218" s="185" t="s">
        <v>377</v>
      </c>
      <c r="D218" s="172" t="s">
        <v>124</v>
      </c>
      <c r="E218" s="173">
        <v>171.6</v>
      </c>
      <c r="F218" s="174"/>
      <c r="G218" s="175">
        <f>ROUND(E218*F218,2)</f>
        <v>0</v>
      </c>
      <c r="H218" s="160"/>
      <c r="I218" s="159">
        <f>ROUND(E218*H218,2)</f>
        <v>0</v>
      </c>
      <c r="J218" s="160"/>
      <c r="K218" s="159">
        <f>ROUND(E218*J218,2)</f>
        <v>0</v>
      </c>
      <c r="L218" s="159">
        <v>21</v>
      </c>
      <c r="M218" s="159">
        <f>G218*(1+L218/100)</f>
        <v>0</v>
      </c>
      <c r="N218" s="159">
        <v>0</v>
      </c>
      <c r="O218" s="159">
        <f>ROUND(E218*N218,2)</f>
        <v>0</v>
      </c>
      <c r="P218" s="159">
        <v>0</v>
      </c>
      <c r="Q218" s="159">
        <f>ROUND(E218*P218,2)</f>
        <v>0</v>
      </c>
      <c r="R218" s="159"/>
      <c r="S218" s="159" t="s">
        <v>125</v>
      </c>
      <c r="T218" s="159" t="s">
        <v>125</v>
      </c>
      <c r="U218" s="159">
        <v>0.13</v>
      </c>
      <c r="V218" s="159">
        <f>ROUND(E218*U218,2)</f>
        <v>22.31</v>
      </c>
      <c r="W218" s="159"/>
      <c r="X218" s="159" t="s">
        <v>126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127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6" t="s">
        <v>378</v>
      </c>
      <c r="D219" s="161"/>
      <c r="E219" s="162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129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86" t="s">
        <v>379</v>
      </c>
      <c r="D220" s="161"/>
      <c r="E220" s="162">
        <v>171.6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129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25.5" x14ac:dyDescent="0.2">
      <c r="A221" s="164" t="s">
        <v>120</v>
      </c>
      <c r="B221" s="165" t="s">
        <v>74</v>
      </c>
      <c r="C221" s="184" t="s">
        <v>75</v>
      </c>
      <c r="D221" s="166"/>
      <c r="E221" s="167"/>
      <c r="F221" s="168"/>
      <c r="G221" s="169">
        <f>SUMIF(AG222:AG227,"&lt;&gt;NOR",G222:G227)</f>
        <v>0</v>
      </c>
      <c r="H221" s="163"/>
      <c r="I221" s="163">
        <f>SUM(I222:I227)</f>
        <v>0</v>
      </c>
      <c r="J221" s="163"/>
      <c r="K221" s="163">
        <f>SUM(K222:K227)</f>
        <v>0</v>
      </c>
      <c r="L221" s="163"/>
      <c r="M221" s="163">
        <f>SUM(M222:M227)</f>
        <v>0</v>
      </c>
      <c r="N221" s="163"/>
      <c r="O221" s="163">
        <f>SUM(O222:O227)</f>
        <v>706.48</v>
      </c>
      <c r="P221" s="163"/>
      <c r="Q221" s="163">
        <f>SUM(Q222:Q227)</f>
        <v>0</v>
      </c>
      <c r="R221" s="163"/>
      <c r="S221" s="163"/>
      <c r="T221" s="163"/>
      <c r="U221" s="163"/>
      <c r="V221" s="163">
        <f>SUM(V222:V227)</f>
        <v>34.6</v>
      </c>
      <c r="W221" s="163"/>
      <c r="X221" s="163"/>
      <c r="AG221" t="s">
        <v>121</v>
      </c>
    </row>
    <row r="222" spans="1:60" ht="22.5" outlineLevel="1" x14ac:dyDescent="0.2">
      <c r="A222" s="170">
        <v>68</v>
      </c>
      <c r="B222" s="171" t="s">
        <v>380</v>
      </c>
      <c r="C222" s="185" t="s">
        <v>381</v>
      </c>
      <c r="D222" s="172" t="s">
        <v>124</v>
      </c>
      <c r="E222" s="173">
        <v>1281.5999999999999</v>
      </c>
      <c r="F222" s="174"/>
      <c r="G222" s="175">
        <f>ROUND(E222*F222,2)</f>
        <v>0</v>
      </c>
      <c r="H222" s="160"/>
      <c r="I222" s="159">
        <f>ROUND(E222*H222,2)</f>
        <v>0</v>
      </c>
      <c r="J222" s="160"/>
      <c r="K222" s="159">
        <f>ROUND(E222*J222,2)</f>
        <v>0</v>
      </c>
      <c r="L222" s="159">
        <v>21</v>
      </c>
      <c r="M222" s="159">
        <f>G222*(1+L222/100)</f>
        <v>0</v>
      </c>
      <c r="N222" s="159">
        <v>0.55125000000000002</v>
      </c>
      <c r="O222" s="159">
        <f>ROUND(E222*N222,2)</f>
        <v>706.48</v>
      </c>
      <c r="P222" s="159">
        <v>0</v>
      </c>
      <c r="Q222" s="159">
        <f>ROUND(E222*P222,2)</f>
        <v>0</v>
      </c>
      <c r="R222" s="159"/>
      <c r="S222" s="159" t="s">
        <v>125</v>
      </c>
      <c r="T222" s="159" t="s">
        <v>125</v>
      </c>
      <c r="U222" s="159">
        <v>2.7E-2</v>
      </c>
      <c r="V222" s="159">
        <f>ROUND(E222*U222,2)</f>
        <v>34.6</v>
      </c>
      <c r="W222" s="159"/>
      <c r="X222" s="159" t="s">
        <v>126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127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86" t="s">
        <v>382</v>
      </c>
      <c r="D223" s="161"/>
      <c r="E223" s="162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129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6" t="s">
        <v>383</v>
      </c>
      <c r="D224" s="161"/>
      <c r="E224" s="162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129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86" t="s">
        <v>301</v>
      </c>
      <c r="D225" s="161"/>
      <c r="E225" s="16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129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6" t="s">
        <v>151</v>
      </c>
      <c r="D226" s="161"/>
      <c r="E226" s="162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129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6" t="s">
        <v>384</v>
      </c>
      <c r="D227" s="161"/>
      <c r="E227" s="162">
        <v>1281.5999999999999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129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x14ac:dyDescent="0.2">
      <c r="A228" s="164" t="s">
        <v>120</v>
      </c>
      <c r="B228" s="165" t="s">
        <v>76</v>
      </c>
      <c r="C228" s="184" t="s">
        <v>77</v>
      </c>
      <c r="D228" s="166"/>
      <c r="E228" s="167"/>
      <c r="F228" s="168"/>
      <c r="G228" s="169">
        <f>SUMIF(AG229:AG230,"&lt;&gt;NOR",G229:G230)</f>
        <v>0</v>
      </c>
      <c r="H228" s="163"/>
      <c r="I228" s="163">
        <f>SUM(I229:I230)</f>
        <v>0</v>
      </c>
      <c r="J228" s="163"/>
      <c r="K228" s="163">
        <f>SUM(K229:K230)</f>
        <v>0</v>
      </c>
      <c r="L228" s="163"/>
      <c r="M228" s="163">
        <f>SUM(M229:M230)</f>
        <v>0</v>
      </c>
      <c r="N228" s="163"/>
      <c r="O228" s="163">
        <f>SUM(O229:O230)</f>
        <v>0.75</v>
      </c>
      <c r="P228" s="163"/>
      <c r="Q228" s="163">
        <f>SUM(Q229:Q230)</f>
        <v>0</v>
      </c>
      <c r="R228" s="163"/>
      <c r="S228" s="163"/>
      <c r="T228" s="163"/>
      <c r="U228" s="163"/>
      <c r="V228" s="163">
        <f>SUM(V229:V230)</f>
        <v>5.37</v>
      </c>
      <c r="W228" s="163"/>
      <c r="X228" s="163"/>
      <c r="AG228" t="s">
        <v>121</v>
      </c>
    </row>
    <row r="229" spans="1:60" outlineLevel="1" x14ac:dyDescent="0.2">
      <c r="A229" s="176">
        <v>69</v>
      </c>
      <c r="B229" s="177" t="s">
        <v>385</v>
      </c>
      <c r="C229" s="187" t="s">
        <v>386</v>
      </c>
      <c r="D229" s="178" t="s">
        <v>133</v>
      </c>
      <c r="E229" s="179">
        <v>1</v>
      </c>
      <c r="F229" s="180"/>
      <c r="G229" s="181">
        <f>ROUND(E229*F229,2)</f>
        <v>0</v>
      </c>
      <c r="H229" s="160"/>
      <c r="I229" s="159">
        <f>ROUND(E229*H229,2)</f>
        <v>0</v>
      </c>
      <c r="J229" s="160"/>
      <c r="K229" s="159">
        <f>ROUND(E229*J229,2)</f>
        <v>0</v>
      </c>
      <c r="L229" s="159">
        <v>21</v>
      </c>
      <c r="M229" s="159">
        <f>G229*(1+L229/100)</f>
        <v>0</v>
      </c>
      <c r="N229" s="159">
        <v>0.43093999999999999</v>
      </c>
      <c r="O229" s="159">
        <f>ROUND(E229*N229,2)</f>
        <v>0.43</v>
      </c>
      <c r="P229" s="159">
        <v>0</v>
      </c>
      <c r="Q229" s="159">
        <f>ROUND(E229*P229,2)</f>
        <v>0</v>
      </c>
      <c r="R229" s="159"/>
      <c r="S229" s="159" t="s">
        <v>125</v>
      </c>
      <c r="T229" s="159" t="s">
        <v>125</v>
      </c>
      <c r="U229" s="159">
        <v>3.8170000000000002</v>
      </c>
      <c r="V229" s="159">
        <f>ROUND(E229*U229,2)</f>
        <v>3.82</v>
      </c>
      <c r="W229" s="159"/>
      <c r="X229" s="159" t="s">
        <v>126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127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6">
        <v>70</v>
      </c>
      <c r="B230" s="177" t="s">
        <v>387</v>
      </c>
      <c r="C230" s="187" t="s">
        <v>388</v>
      </c>
      <c r="D230" s="178" t="s">
        <v>133</v>
      </c>
      <c r="E230" s="179">
        <v>1</v>
      </c>
      <c r="F230" s="180"/>
      <c r="G230" s="181">
        <f>ROUND(E230*F230,2)</f>
        <v>0</v>
      </c>
      <c r="H230" s="160"/>
      <c r="I230" s="159">
        <f>ROUND(E230*H230,2)</f>
        <v>0</v>
      </c>
      <c r="J230" s="160"/>
      <c r="K230" s="159">
        <f>ROUND(E230*J230,2)</f>
        <v>0</v>
      </c>
      <c r="L230" s="159">
        <v>21</v>
      </c>
      <c r="M230" s="159">
        <f>G230*(1+L230/100)</f>
        <v>0</v>
      </c>
      <c r="N230" s="159">
        <v>0.31590000000000001</v>
      </c>
      <c r="O230" s="159">
        <f>ROUND(E230*N230,2)</f>
        <v>0.32</v>
      </c>
      <c r="P230" s="159">
        <v>0</v>
      </c>
      <c r="Q230" s="159">
        <f>ROUND(E230*P230,2)</f>
        <v>0</v>
      </c>
      <c r="R230" s="159"/>
      <c r="S230" s="159" t="s">
        <v>125</v>
      </c>
      <c r="T230" s="159" t="s">
        <v>125</v>
      </c>
      <c r="U230" s="159">
        <v>1.5509999999999999</v>
      </c>
      <c r="V230" s="159">
        <f>ROUND(E230*U230,2)</f>
        <v>1.55</v>
      </c>
      <c r="W230" s="159"/>
      <c r="X230" s="159" t="s">
        <v>126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127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x14ac:dyDescent="0.2">
      <c r="A231" s="164" t="s">
        <v>120</v>
      </c>
      <c r="B231" s="165" t="s">
        <v>68</v>
      </c>
      <c r="C231" s="184" t="s">
        <v>69</v>
      </c>
      <c r="D231" s="166"/>
      <c r="E231" s="167"/>
      <c r="F231" s="168"/>
      <c r="G231" s="169">
        <f>SUMIF(AG232:AG234,"&lt;&gt;NOR",G232:G234)</f>
        <v>0</v>
      </c>
      <c r="H231" s="163"/>
      <c r="I231" s="163">
        <f>SUM(I232:I234)</f>
        <v>0</v>
      </c>
      <c r="J231" s="163"/>
      <c r="K231" s="163">
        <f>SUM(K232:K234)</f>
        <v>0</v>
      </c>
      <c r="L231" s="163"/>
      <c r="M231" s="163">
        <f>SUM(M232:M234)</f>
        <v>0</v>
      </c>
      <c r="N231" s="163"/>
      <c r="O231" s="163">
        <f>SUM(O232:O234)</f>
        <v>0</v>
      </c>
      <c r="P231" s="163"/>
      <c r="Q231" s="163">
        <f>SUM(Q232:Q234)</f>
        <v>0</v>
      </c>
      <c r="R231" s="163"/>
      <c r="S231" s="163"/>
      <c r="T231" s="163"/>
      <c r="U231" s="163"/>
      <c r="V231" s="163">
        <f>SUM(V232:V234)</f>
        <v>17.25</v>
      </c>
      <c r="W231" s="163"/>
      <c r="X231" s="163"/>
      <c r="AG231" t="s">
        <v>121</v>
      </c>
    </row>
    <row r="232" spans="1:60" outlineLevel="1" x14ac:dyDescent="0.2">
      <c r="A232" s="170">
        <v>71</v>
      </c>
      <c r="B232" s="171" t="s">
        <v>389</v>
      </c>
      <c r="C232" s="185" t="s">
        <v>390</v>
      </c>
      <c r="D232" s="172" t="s">
        <v>124</v>
      </c>
      <c r="E232" s="173">
        <v>958.6</v>
      </c>
      <c r="F232" s="174"/>
      <c r="G232" s="175">
        <f>ROUND(E232*F232,2)</f>
        <v>0</v>
      </c>
      <c r="H232" s="160"/>
      <c r="I232" s="159">
        <f>ROUND(E232*H232,2)</f>
        <v>0</v>
      </c>
      <c r="J232" s="160"/>
      <c r="K232" s="159">
        <f>ROUND(E232*J232,2)</f>
        <v>0</v>
      </c>
      <c r="L232" s="159">
        <v>21</v>
      </c>
      <c r="M232" s="159">
        <f>G232*(1+L232/100)</f>
        <v>0</v>
      </c>
      <c r="N232" s="159">
        <v>0</v>
      </c>
      <c r="O232" s="159">
        <f>ROUND(E232*N232,2)</f>
        <v>0</v>
      </c>
      <c r="P232" s="159">
        <v>0</v>
      </c>
      <c r="Q232" s="159">
        <f>ROUND(E232*P232,2)</f>
        <v>0</v>
      </c>
      <c r="R232" s="159"/>
      <c r="S232" s="159" t="s">
        <v>125</v>
      </c>
      <c r="T232" s="159" t="s">
        <v>125</v>
      </c>
      <c r="U232" s="159">
        <v>1.7999999999999999E-2</v>
      </c>
      <c r="V232" s="159">
        <f>ROUND(E232*U232,2)</f>
        <v>17.25</v>
      </c>
      <c r="W232" s="159"/>
      <c r="X232" s="159" t="s">
        <v>126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127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56"/>
      <c r="B233" s="157"/>
      <c r="C233" s="186" t="s">
        <v>391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129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6" t="s">
        <v>392</v>
      </c>
      <c r="D234" s="161"/>
      <c r="E234" s="162">
        <v>958.6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129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x14ac:dyDescent="0.2">
      <c r="A235" s="164" t="s">
        <v>120</v>
      </c>
      <c r="B235" s="165" t="s">
        <v>78</v>
      </c>
      <c r="C235" s="184" t="s">
        <v>79</v>
      </c>
      <c r="D235" s="166"/>
      <c r="E235" s="167"/>
      <c r="F235" s="168"/>
      <c r="G235" s="169">
        <f>SUMIF(AG236:AG273,"&lt;&gt;NOR",G236:G273)</f>
        <v>0</v>
      </c>
      <c r="H235" s="163"/>
      <c r="I235" s="163">
        <f>SUM(I236:I273)</f>
        <v>0</v>
      </c>
      <c r="J235" s="163"/>
      <c r="K235" s="163">
        <f>SUM(K236:K273)</f>
        <v>0</v>
      </c>
      <c r="L235" s="163"/>
      <c r="M235" s="163">
        <f>SUM(M236:M273)</f>
        <v>0</v>
      </c>
      <c r="N235" s="163"/>
      <c r="O235" s="163">
        <f>SUM(O236:O273)</f>
        <v>164.52999999999997</v>
      </c>
      <c r="P235" s="163"/>
      <c r="Q235" s="163">
        <f>SUM(Q236:Q273)</f>
        <v>0</v>
      </c>
      <c r="R235" s="163"/>
      <c r="S235" s="163"/>
      <c r="T235" s="163"/>
      <c r="U235" s="163"/>
      <c r="V235" s="163">
        <f>SUM(V236:V273)</f>
        <v>259.68</v>
      </c>
      <c r="W235" s="163"/>
      <c r="X235" s="163"/>
      <c r="AG235" t="s">
        <v>121</v>
      </c>
    </row>
    <row r="236" spans="1:60" outlineLevel="1" x14ac:dyDescent="0.2">
      <c r="A236" s="170">
        <v>72</v>
      </c>
      <c r="B236" s="171" t="s">
        <v>393</v>
      </c>
      <c r="C236" s="185" t="s">
        <v>394</v>
      </c>
      <c r="D236" s="172" t="s">
        <v>148</v>
      </c>
      <c r="E236" s="173">
        <v>10</v>
      </c>
      <c r="F236" s="174"/>
      <c r="G236" s="175">
        <f>ROUND(E236*F236,2)</f>
        <v>0</v>
      </c>
      <c r="H236" s="160"/>
      <c r="I236" s="159">
        <f>ROUND(E236*H236,2)</f>
        <v>0</v>
      </c>
      <c r="J236" s="160"/>
      <c r="K236" s="159">
        <f>ROUND(E236*J236,2)</f>
        <v>0</v>
      </c>
      <c r="L236" s="159">
        <v>21</v>
      </c>
      <c r="M236" s="159">
        <f>G236*(1+L236/100)</f>
        <v>0</v>
      </c>
      <c r="N236" s="159">
        <v>9.0000000000000006E-5</v>
      </c>
      <c r="O236" s="159">
        <f>ROUND(E236*N236,2)</f>
        <v>0</v>
      </c>
      <c r="P236" s="159">
        <v>0</v>
      </c>
      <c r="Q236" s="159">
        <f>ROUND(E236*P236,2)</f>
        <v>0</v>
      </c>
      <c r="R236" s="159"/>
      <c r="S236" s="159" t="s">
        <v>125</v>
      </c>
      <c r="T236" s="159" t="s">
        <v>125</v>
      </c>
      <c r="U236" s="159">
        <v>2.1999999999999999E-2</v>
      </c>
      <c r="V236" s="159">
        <f>ROUND(E236*U236,2)</f>
        <v>0.22</v>
      </c>
      <c r="W236" s="159"/>
      <c r="X236" s="159" t="s">
        <v>126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127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86" t="s">
        <v>395</v>
      </c>
      <c r="D237" s="161"/>
      <c r="E237" s="162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129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6" t="s">
        <v>396</v>
      </c>
      <c r="D238" s="161"/>
      <c r="E238" s="162">
        <v>10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129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70">
        <v>73</v>
      </c>
      <c r="B239" s="171" t="s">
        <v>397</v>
      </c>
      <c r="C239" s="185" t="s">
        <v>398</v>
      </c>
      <c r="D239" s="172" t="s">
        <v>124</v>
      </c>
      <c r="E239" s="173">
        <v>5.4</v>
      </c>
      <c r="F239" s="174"/>
      <c r="G239" s="175">
        <f>ROUND(E239*F239,2)</f>
        <v>0</v>
      </c>
      <c r="H239" s="160"/>
      <c r="I239" s="159">
        <f>ROUND(E239*H239,2)</f>
        <v>0</v>
      </c>
      <c r="J239" s="160"/>
      <c r="K239" s="159">
        <f>ROUND(E239*J239,2)</f>
        <v>0</v>
      </c>
      <c r="L239" s="159">
        <v>21</v>
      </c>
      <c r="M239" s="159">
        <f>G239*(1+L239/100)</f>
        <v>0</v>
      </c>
      <c r="N239" s="159">
        <v>3.7000000000000002E-3</v>
      </c>
      <c r="O239" s="159">
        <f>ROUND(E239*N239,2)</f>
        <v>0.02</v>
      </c>
      <c r="P239" s="159">
        <v>0</v>
      </c>
      <c r="Q239" s="159">
        <f>ROUND(E239*P239,2)</f>
        <v>0</v>
      </c>
      <c r="R239" s="159"/>
      <c r="S239" s="159" t="s">
        <v>125</v>
      </c>
      <c r="T239" s="159" t="s">
        <v>125</v>
      </c>
      <c r="U239" s="159">
        <v>0.36099999999999999</v>
      </c>
      <c r="V239" s="159">
        <f>ROUND(E239*U239,2)</f>
        <v>1.95</v>
      </c>
      <c r="W239" s="159"/>
      <c r="X239" s="159" t="s">
        <v>126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127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6" t="s">
        <v>399</v>
      </c>
      <c r="D240" s="161"/>
      <c r="E240" s="162">
        <v>5.4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129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70">
        <v>74</v>
      </c>
      <c r="B241" s="171" t="s">
        <v>400</v>
      </c>
      <c r="C241" s="185" t="s">
        <v>401</v>
      </c>
      <c r="D241" s="172" t="s">
        <v>148</v>
      </c>
      <c r="E241" s="173">
        <v>13</v>
      </c>
      <c r="F241" s="174"/>
      <c r="G241" s="175">
        <f>ROUND(E241*F241,2)</f>
        <v>0</v>
      </c>
      <c r="H241" s="160"/>
      <c r="I241" s="159">
        <f>ROUND(E241*H241,2)</f>
        <v>0</v>
      </c>
      <c r="J241" s="160"/>
      <c r="K241" s="159">
        <f>ROUND(E241*J241,2)</f>
        <v>0</v>
      </c>
      <c r="L241" s="159">
        <v>21</v>
      </c>
      <c r="M241" s="159">
        <f>G241*(1+L241/100)</f>
        <v>0</v>
      </c>
      <c r="N241" s="159">
        <v>9.9709999999999993E-2</v>
      </c>
      <c r="O241" s="159">
        <f>ROUND(E241*N241,2)</f>
        <v>1.3</v>
      </c>
      <c r="P241" s="159">
        <v>0</v>
      </c>
      <c r="Q241" s="159">
        <f>ROUND(E241*P241,2)</f>
        <v>0</v>
      </c>
      <c r="R241" s="159"/>
      <c r="S241" s="159" t="s">
        <v>125</v>
      </c>
      <c r="T241" s="159" t="s">
        <v>125</v>
      </c>
      <c r="U241" s="159">
        <v>0.11899999999999999</v>
      </c>
      <c r="V241" s="159">
        <f>ROUND(E241*U241,2)</f>
        <v>1.55</v>
      </c>
      <c r="W241" s="159"/>
      <c r="X241" s="159" t="s">
        <v>126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127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6" t="s">
        <v>402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129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6" t="s">
        <v>403</v>
      </c>
      <c r="D243" s="161"/>
      <c r="E243" s="162">
        <v>13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129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0">
        <v>75</v>
      </c>
      <c r="B244" s="171" t="s">
        <v>404</v>
      </c>
      <c r="C244" s="185" t="s">
        <v>405</v>
      </c>
      <c r="D244" s="172" t="s">
        <v>194</v>
      </c>
      <c r="E244" s="173">
        <v>2.5</v>
      </c>
      <c r="F244" s="174"/>
      <c r="G244" s="175">
        <f>ROUND(E244*F244,2)</f>
        <v>0</v>
      </c>
      <c r="H244" s="160"/>
      <c r="I244" s="159">
        <f>ROUND(E244*H244,2)</f>
        <v>0</v>
      </c>
      <c r="J244" s="160"/>
      <c r="K244" s="159">
        <f>ROUND(E244*J244,2)</f>
        <v>0</v>
      </c>
      <c r="L244" s="159">
        <v>21</v>
      </c>
      <c r="M244" s="159">
        <f>G244*(1+L244/100)</f>
        <v>0</v>
      </c>
      <c r="N244" s="159">
        <v>1</v>
      </c>
      <c r="O244" s="159">
        <f>ROUND(E244*N244,2)</f>
        <v>2.5</v>
      </c>
      <c r="P244" s="159">
        <v>0</v>
      </c>
      <c r="Q244" s="159">
        <f>ROUND(E244*P244,2)</f>
        <v>0</v>
      </c>
      <c r="R244" s="159" t="s">
        <v>202</v>
      </c>
      <c r="S244" s="159" t="s">
        <v>125</v>
      </c>
      <c r="T244" s="159" t="s">
        <v>125</v>
      </c>
      <c r="U244" s="159">
        <v>0</v>
      </c>
      <c r="V244" s="159">
        <f>ROUND(E244*U244,2)</f>
        <v>0</v>
      </c>
      <c r="W244" s="159"/>
      <c r="X244" s="159" t="s">
        <v>203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204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6" t="s">
        <v>406</v>
      </c>
      <c r="D245" s="161"/>
      <c r="E245" s="162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129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86" t="s">
        <v>407</v>
      </c>
      <c r="D246" s="161"/>
      <c r="E246" s="162">
        <v>2.5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129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0">
        <v>76</v>
      </c>
      <c r="B247" s="171" t="s">
        <v>408</v>
      </c>
      <c r="C247" s="185" t="s">
        <v>409</v>
      </c>
      <c r="D247" s="172" t="s">
        <v>148</v>
      </c>
      <c r="E247" s="173">
        <v>389</v>
      </c>
      <c r="F247" s="174"/>
      <c r="G247" s="175">
        <f>ROUND(E247*F247,2)</f>
        <v>0</v>
      </c>
      <c r="H247" s="160"/>
      <c r="I247" s="159">
        <f>ROUND(E247*H247,2)</f>
        <v>0</v>
      </c>
      <c r="J247" s="160"/>
      <c r="K247" s="159">
        <f>ROUND(E247*J247,2)</f>
        <v>0</v>
      </c>
      <c r="L247" s="159">
        <v>21</v>
      </c>
      <c r="M247" s="159">
        <f>G247*(1+L247/100)</f>
        <v>0</v>
      </c>
      <c r="N247" s="159">
        <v>0.188</v>
      </c>
      <c r="O247" s="159">
        <f>ROUND(E247*N247,2)</f>
        <v>73.13</v>
      </c>
      <c r="P247" s="159">
        <v>0</v>
      </c>
      <c r="Q247" s="159">
        <f>ROUND(E247*P247,2)</f>
        <v>0</v>
      </c>
      <c r="R247" s="159"/>
      <c r="S247" s="159" t="s">
        <v>125</v>
      </c>
      <c r="T247" s="159" t="s">
        <v>125</v>
      </c>
      <c r="U247" s="159">
        <v>0.27200000000000002</v>
      </c>
      <c r="V247" s="159">
        <f>ROUND(E247*U247,2)</f>
        <v>105.81</v>
      </c>
      <c r="W247" s="159"/>
      <c r="X247" s="159" t="s">
        <v>126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127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6" t="s">
        <v>410</v>
      </c>
      <c r="D248" s="161"/>
      <c r="E248" s="162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129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6" t="s">
        <v>411</v>
      </c>
      <c r="D249" s="161"/>
      <c r="E249" s="162">
        <v>389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129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0">
        <v>77</v>
      </c>
      <c r="B250" s="171" t="s">
        <v>412</v>
      </c>
      <c r="C250" s="185" t="s">
        <v>413</v>
      </c>
      <c r="D250" s="172" t="s">
        <v>133</v>
      </c>
      <c r="E250" s="173">
        <v>392.89</v>
      </c>
      <c r="F250" s="174"/>
      <c r="G250" s="175">
        <f>ROUND(E250*F250,2)</f>
        <v>0</v>
      </c>
      <c r="H250" s="160"/>
      <c r="I250" s="159">
        <f>ROUND(E250*H250,2)</f>
        <v>0</v>
      </c>
      <c r="J250" s="160"/>
      <c r="K250" s="159">
        <f>ROUND(E250*J250,2)</f>
        <v>0</v>
      </c>
      <c r="L250" s="159">
        <v>21</v>
      </c>
      <c r="M250" s="159">
        <f>G250*(1+L250/100)</f>
        <v>0</v>
      </c>
      <c r="N250" s="159">
        <v>0.06</v>
      </c>
      <c r="O250" s="159">
        <f>ROUND(E250*N250,2)</f>
        <v>23.57</v>
      </c>
      <c r="P250" s="159">
        <v>0</v>
      </c>
      <c r="Q250" s="159">
        <f>ROUND(E250*P250,2)</f>
        <v>0</v>
      </c>
      <c r="R250" s="159" t="s">
        <v>202</v>
      </c>
      <c r="S250" s="159" t="s">
        <v>125</v>
      </c>
      <c r="T250" s="159" t="s">
        <v>125</v>
      </c>
      <c r="U250" s="159">
        <v>0</v>
      </c>
      <c r="V250" s="159">
        <f>ROUND(E250*U250,2)</f>
        <v>0</v>
      </c>
      <c r="W250" s="159"/>
      <c r="X250" s="159" t="s">
        <v>203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204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6" t="s">
        <v>414</v>
      </c>
      <c r="D251" s="161"/>
      <c r="E251" s="162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129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6" t="s">
        <v>415</v>
      </c>
      <c r="D252" s="161"/>
      <c r="E252" s="162">
        <v>392.89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129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70">
        <v>78</v>
      </c>
      <c r="B253" s="171" t="s">
        <v>416</v>
      </c>
      <c r="C253" s="185" t="s">
        <v>417</v>
      </c>
      <c r="D253" s="172" t="s">
        <v>155</v>
      </c>
      <c r="E253" s="173">
        <v>23.937999999999999</v>
      </c>
      <c r="F253" s="174"/>
      <c r="G253" s="175">
        <f>ROUND(E253*F253,2)</f>
        <v>0</v>
      </c>
      <c r="H253" s="160"/>
      <c r="I253" s="159">
        <f>ROUND(E253*H253,2)</f>
        <v>0</v>
      </c>
      <c r="J253" s="160"/>
      <c r="K253" s="159">
        <f>ROUND(E253*J253,2)</f>
        <v>0</v>
      </c>
      <c r="L253" s="159">
        <v>21</v>
      </c>
      <c r="M253" s="159">
        <f>G253*(1+L253/100)</f>
        <v>0</v>
      </c>
      <c r="N253" s="159">
        <v>2.5249999999999999</v>
      </c>
      <c r="O253" s="159">
        <f>ROUND(E253*N253,2)</f>
        <v>60.44</v>
      </c>
      <c r="P253" s="159">
        <v>0</v>
      </c>
      <c r="Q253" s="159">
        <f>ROUND(E253*P253,2)</f>
        <v>0</v>
      </c>
      <c r="R253" s="159"/>
      <c r="S253" s="159" t="s">
        <v>125</v>
      </c>
      <c r="T253" s="159" t="s">
        <v>125</v>
      </c>
      <c r="U253" s="159">
        <v>1.4419999999999999</v>
      </c>
      <c r="V253" s="159">
        <f>ROUND(E253*U253,2)</f>
        <v>34.520000000000003</v>
      </c>
      <c r="W253" s="159"/>
      <c r="X253" s="159" t="s">
        <v>126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127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6" t="s">
        <v>418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129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6" t="s">
        <v>419</v>
      </c>
      <c r="D255" s="161"/>
      <c r="E255" s="162">
        <v>23.937999999999999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129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0">
        <v>79</v>
      </c>
      <c r="B256" s="171" t="s">
        <v>420</v>
      </c>
      <c r="C256" s="185" t="s">
        <v>421</v>
      </c>
      <c r="D256" s="172" t="s">
        <v>124</v>
      </c>
      <c r="E256" s="173">
        <v>1195.48</v>
      </c>
      <c r="F256" s="174"/>
      <c r="G256" s="175">
        <f>ROUND(E256*F256,2)</f>
        <v>0</v>
      </c>
      <c r="H256" s="160"/>
      <c r="I256" s="159">
        <f>ROUND(E256*H256,2)</f>
        <v>0</v>
      </c>
      <c r="J256" s="160"/>
      <c r="K256" s="159">
        <f>ROUND(E256*J256,2)</f>
        <v>0</v>
      </c>
      <c r="L256" s="159">
        <v>21</v>
      </c>
      <c r="M256" s="159">
        <f>G256*(1+L256/100)</f>
        <v>0</v>
      </c>
      <c r="N256" s="159">
        <v>0</v>
      </c>
      <c r="O256" s="159">
        <f>ROUND(E256*N256,2)</f>
        <v>0</v>
      </c>
      <c r="P256" s="159">
        <v>0</v>
      </c>
      <c r="Q256" s="159">
        <f>ROUND(E256*P256,2)</f>
        <v>0</v>
      </c>
      <c r="R256" s="159"/>
      <c r="S256" s="159" t="s">
        <v>125</v>
      </c>
      <c r="T256" s="159" t="s">
        <v>125</v>
      </c>
      <c r="U256" s="159">
        <v>9.0999999999999998E-2</v>
      </c>
      <c r="V256" s="159">
        <f>ROUND(E256*U256,2)</f>
        <v>108.79</v>
      </c>
      <c r="W256" s="159"/>
      <c r="X256" s="159" t="s">
        <v>126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127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6" t="s">
        <v>422</v>
      </c>
      <c r="D257" s="161"/>
      <c r="E257" s="162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129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186" t="s">
        <v>423</v>
      </c>
      <c r="D258" s="161"/>
      <c r="E258" s="162">
        <v>1195.48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129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70">
        <v>80</v>
      </c>
      <c r="B259" s="171" t="s">
        <v>424</v>
      </c>
      <c r="C259" s="185" t="s">
        <v>425</v>
      </c>
      <c r="D259" s="172" t="s">
        <v>124</v>
      </c>
      <c r="E259" s="173">
        <v>1315.028</v>
      </c>
      <c r="F259" s="174"/>
      <c r="G259" s="175">
        <f>ROUND(E259*F259,2)</f>
        <v>0</v>
      </c>
      <c r="H259" s="160"/>
      <c r="I259" s="159">
        <f>ROUND(E259*H259,2)</f>
        <v>0</v>
      </c>
      <c r="J259" s="160"/>
      <c r="K259" s="159">
        <f>ROUND(E259*J259,2)</f>
        <v>0</v>
      </c>
      <c r="L259" s="159">
        <v>21</v>
      </c>
      <c r="M259" s="159">
        <f>G259*(1+L259/100)</f>
        <v>0</v>
      </c>
      <c r="N259" s="159">
        <v>5.0000000000000001E-4</v>
      </c>
      <c r="O259" s="159">
        <f>ROUND(E259*N259,2)</f>
        <v>0.66</v>
      </c>
      <c r="P259" s="159">
        <v>0</v>
      </c>
      <c r="Q259" s="159">
        <f>ROUND(E259*P259,2)</f>
        <v>0</v>
      </c>
      <c r="R259" s="159" t="s">
        <v>202</v>
      </c>
      <c r="S259" s="159" t="s">
        <v>125</v>
      </c>
      <c r="T259" s="159" t="s">
        <v>125</v>
      </c>
      <c r="U259" s="159">
        <v>0</v>
      </c>
      <c r="V259" s="159">
        <f>ROUND(E259*U259,2)</f>
        <v>0</v>
      </c>
      <c r="W259" s="159"/>
      <c r="X259" s="159" t="s">
        <v>203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230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86" t="s">
        <v>426</v>
      </c>
      <c r="D260" s="161"/>
      <c r="E260" s="162">
        <v>1315.028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129</v>
      </c>
      <c r="AH260" s="149">
        <v>5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0">
        <v>81</v>
      </c>
      <c r="B261" s="171" t="s">
        <v>427</v>
      </c>
      <c r="C261" s="185" t="s">
        <v>428</v>
      </c>
      <c r="D261" s="172" t="s">
        <v>148</v>
      </c>
      <c r="E261" s="173">
        <v>19</v>
      </c>
      <c r="F261" s="174"/>
      <c r="G261" s="175">
        <f>ROUND(E261*F261,2)</f>
        <v>0</v>
      </c>
      <c r="H261" s="160"/>
      <c r="I261" s="159">
        <f>ROUND(E261*H261,2)</f>
        <v>0</v>
      </c>
      <c r="J261" s="160"/>
      <c r="K261" s="159">
        <f>ROUND(E261*J261,2)</f>
        <v>0</v>
      </c>
      <c r="L261" s="159">
        <v>21</v>
      </c>
      <c r="M261" s="159">
        <f>G261*(1+L261/100)</f>
        <v>0</v>
      </c>
      <c r="N261" s="159">
        <v>0</v>
      </c>
      <c r="O261" s="159">
        <f>ROUND(E261*N261,2)</f>
        <v>0</v>
      </c>
      <c r="P261" s="159">
        <v>0</v>
      </c>
      <c r="Q261" s="159">
        <f>ROUND(E261*P261,2)</f>
        <v>0</v>
      </c>
      <c r="R261" s="159"/>
      <c r="S261" s="159" t="s">
        <v>125</v>
      </c>
      <c r="T261" s="159" t="s">
        <v>125</v>
      </c>
      <c r="U261" s="159">
        <v>3.6999999999999998E-2</v>
      </c>
      <c r="V261" s="159">
        <f>ROUND(E261*U261,2)</f>
        <v>0.7</v>
      </c>
      <c r="W261" s="159"/>
      <c r="X261" s="159" t="s">
        <v>126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127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86" t="s">
        <v>429</v>
      </c>
      <c r="D262" s="161"/>
      <c r="E262" s="162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129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86" t="s">
        <v>430</v>
      </c>
      <c r="D263" s="161"/>
      <c r="E263" s="162">
        <v>19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129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70">
        <v>82</v>
      </c>
      <c r="B264" s="171" t="s">
        <v>431</v>
      </c>
      <c r="C264" s="185" t="s">
        <v>432</v>
      </c>
      <c r="D264" s="172" t="s">
        <v>148</v>
      </c>
      <c r="E264" s="173">
        <v>19</v>
      </c>
      <c r="F264" s="174"/>
      <c r="G264" s="175">
        <f>ROUND(E264*F264,2)</f>
        <v>0</v>
      </c>
      <c r="H264" s="160"/>
      <c r="I264" s="159">
        <f>ROUND(E264*H264,2)</f>
        <v>0</v>
      </c>
      <c r="J264" s="160"/>
      <c r="K264" s="159">
        <f>ROUND(E264*J264,2)</f>
        <v>0</v>
      </c>
      <c r="L264" s="159">
        <v>21</v>
      </c>
      <c r="M264" s="159">
        <f>G264*(1+L264/100)</f>
        <v>0</v>
      </c>
      <c r="N264" s="159">
        <v>1.5E-3</v>
      </c>
      <c r="O264" s="159">
        <f>ROUND(E264*N264,2)</f>
        <v>0.03</v>
      </c>
      <c r="P264" s="159">
        <v>0</v>
      </c>
      <c r="Q264" s="159">
        <f>ROUND(E264*P264,2)</f>
        <v>0</v>
      </c>
      <c r="R264" s="159"/>
      <c r="S264" s="159" t="s">
        <v>125</v>
      </c>
      <c r="T264" s="159" t="s">
        <v>125</v>
      </c>
      <c r="U264" s="159">
        <v>8.7999999999999995E-2</v>
      </c>
      <c r="V264" s="159">
        <f>ROUND(E264*U264,2)</f>
        <v>1.67</v>
      </c>
      <c r="W264" s="159"/>
      <c r="X264" s="159" t="s">
        <v>126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127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86" t="s">
        <v>433</v>
      </c>
      <c r="D265" s="161"/>
      <c r="E265" s="162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129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6" t="s">
        <v>430</v>
      </c>
      <c r="D266" s="161"/>
      <c r="E266" s="162">
        <v>19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129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45" outlineLevel="1" x14ac:dyDescent="0.2">
      <c r="A267" s="176">
        <v>83</v>
      </c>
      <c r="B267" s="177" t="s">
        <v>434</v>
      </c>
      <c r="C267" s="187" t="s">
        <v>435</v>
      </c>
      <c r="D267" s="178" t="s">
        <v>148</v>
      </c>
      <c r="E267" s="179">
        <v>8</v>
      </c>
      <c r="F267" s="180"/>
      <c r="G267" s="181">
        <f t="shared" ref="G267:G273" si="7">ROUND(E267*F267,2)</f>
        <v>0</v>
      </c>
      <c r="H267" s="160"/>
      <c r="I267" s="159">
        <f t="shared" ref="I267:I273" si="8">ROUND(E267*H267,2)</f>
        <v>0</v>
      </c>
      <c r="J267" s="160"/>
      <c r="K267" s="159">
        <f t="shared" ref="K267:K273" si="9">ROUND(E267*J267,2)</f>
        <v>0</v>
      </c>
      <c r="L267" s="159">
        <v>21</v>
      </c>
      <c r="M267" s="159">
        <f t="shared" ref="M267:M273" si="10">G267*(1+L267/100)</f>
        <v>0</v>
      </c>
      <c r="N267" s="159">
        <v>0.1</v>
      </c>
      <c r="O267" s="159">
        <f t="shared" ref="O267:O273" si="11">ROUND(E267*N267,2)</f>
        <v>0.8</v>
      </c>
      <c r="P267" s="159">
        <v>0</v>
      </c>
      <c r="Q267" s="159">
        <f t="shared" ref="Q267:Q273" si="12">ROUND(E267*P267,2)</f>
        <v>0</v>
      </c>
      <c r="R267" s="159"/>
      <c r="S267" s="159" t="s">
        <v>436</v>
      </c>
      <c r="T267" s="159" t="s">
        <v>437</v>
      </c>
      <c r="U267" s="159">
        <v>0</v>
      </c>
      <c r="V267" s="159">
        <f t="shared" ref="V267:V273" si="13">ROUND(E267*U267,2)</f>
        <v>0</v>
      </c>
      <c r="W267" s="159"/>
      <c r="X267" s="159" t="s">
        <v>126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127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33.75" outlineLevel="1" x14ac:dyDescent="0.2">
      <c r="A268" s="176">
        <v>84</v>
      </c>
      <c r="B268" s="177" t="s">
        <v>438</v>
      </c>
      <c r="C268" s="187" t="s">
        <v>439</v>
      </c>
      <c r="D268" s="178" t="s">
        <v>148</v>
      </c>
      <c r="E268" s="179">
        <v>16</v>
      </c>
      <c r="F268" s="180"/>
      <c r="G268" s="181">
        <f t="shared" si="7"/>
        <v>0</v>
      </c>
      <c r="H268" s="160"/>
      <c r="I268" s="159">
        <f t="shared" si="8"/>
        <v>0</v>
      </c>
      <c r="J268" s="160"/>
      <c r="K268" s="159">
        <f t="shared" si="9"/>
        <v>0</v>
      </c>
      <c r="L268" s="159">
        <v>21</v>
      </c>
      <c r="M268" s="159">
        <f t="shared" si="10"/>
        <v>0</v>
      </c>
      <c r="N268" s="159">
        <v>0.1</v>
      </c>
      <c r="O268" s="159">
        <f t="shared" si="11"/>
        <v>1.6</v>
      </c>
      <c r="P268" s="159">
        <v>0</v>
      </c>
      <c r="Q268" s="159">
        <f t="shared" si="12"/>
        <v>0</v>
      </c>
      <c r="R268" s="159"/>
      <c r="S268" s="159" t="s">
        <v>436</v>
      </c>
      <c r="T268" s="159" t="s">
        <v>437</v>
      </c>
      <c r="U268" s="159">
        <v>0</v>
      </c>
      <c r="V268" s="159">
        <f t="shared" si="13"/>
        <v>0</v>
      </c>
      <c r="W268" s="159"/>
      <c r="X268" s="159" t="s">
        <v>126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127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6">
        <v>85</v>
      </c>
      <c r="B269" s="177" t="s">
        <v>440</v>
      </c>
      <c r="C269" s="187" t="s">
        <v>441</v>
      </c>
      <c r="D269" s="178" t="s">
        <v>133</v>
      </c>
      <c r="E269" s="179">
        <v>4</v>
      </c>
      <c r="F269" s="180"/>
      <c r="G269" s="181">
        <f t="shared" si="7"/>
        <v>0</v>
      </c>
      <c r="H269" s="160"/>
      <c r="I269" s="159">
        <f t="shared" si="8"/>
        <v>0</v>
      </c>
      <c r="J269" s="160"/>
      <c r="K269" s="159">
        <f t="shared" si="9"/>
        <v>0</v>
      </c>
      <c r="L269" s="159">
        <v>21</v>
      </c>
      <c r="M269" s="159">
        <f t="shared" si="10"/>
        <v>0</v>
      </c>
      <c r="N269" s="159">
        <v>0.1125</v>
      </c>
      <c r="O269" s="159">
        <f t="shared" si="11"/>
        <v>0.45</v>
      </c>
      <c r="P269" s="159">
        <v>0</v>
      </c>
      <c r="Q269" s="159">
        <f t="shared" si="12"/>
        <v>0</v>
      </c>
      <c r="R269" s="159"/>
      <c r="S269" s="159" t="s">
        <v>125</v>
      </c>
      <c r="T269" s="159" t="s">
        <v>125</v>
      </c>
      <c r="U269" s="159">
        <v>0.91800000000000004</v>
      </c>
      <c r="V269" s="159">
        <f t="shared" si="13"/>
        <v>3.67</v>
      </c>
      <c r="W269" s="159"/>
      <c r="X269" s="159" t="s">
        <v>126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227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6">
        <v>86</v>
      </c>
      <c r="B270" s="177" t="s">
        <v>442</v>
      </c>
      <c r="C270" s="187" t="s">
        <v>443</v>
      </c>
      <c r="D270" s="178" t="s">
        <v>133</v>
      </c>
      <c r="E270" s="179">
        <v>4</v>
      </c>
      <c r="F270" s="180"/>
      <c r="G270" s="181">
        <f t="shared" si="7"/>
        <v>0</v>
      </c>
      <c r="H270" s="160"/>
      <c r="I270" s="159">
        <f t="shared" si="8"/>
        <v>0</v>
      </c>
      <c r="J270" s="160"/>
      <c r="K270" s="159">
        <f t="shared" si="9"/>
        <v>0</v>
      </c>
      <c r="L270" s="159">
        <v>21</v>
      </c>
      <c r="M270" s="159">
        <f t="shared" si="10"/>
        <v>0</v>
      </c>
      <c r="N270" s="159">
        <v>0</v>
      </c>
      <c r="O270" s="159">
        <f t="shared" si="11"/>
        <v>0</v>
      </c>
      <c r="P270" s="159">
        <v>0</v>
      </c>
      <c r="Q270" s="159">
        <f t="shared" si="12"/>
        <v>0</v>
      </c>
      <c r="R270" s="159"/>
      <c r="S270" s="159" t="s">
        <v>125</v>
      </c>
      <c r="T270" s="159" t="s">
        <v>125</v>
      </c>
      <c r="U270" s="159">
        <v>0.2</v>
      </c>
      <c r="V270" s="159">
        <f t="shared" si="13"/>
        <v>0.8</v>
      </c>
      <c r="W270" s="159"/>
      <c r="X270" s="159" t="s">
        <v>126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227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6">
        <v>87</v>
      </c>
      <c r="B271" s="177" t="s">
        <v>444</v>
      </c>
      <c r="C271" s="187" t="s">
        <v>445</v>
      </c>
      <c r="D271" s="178" t="s">
        <v>133</v>
      </c>
      <c r="E271" s="179">
        <v>3</v>
      </c>
      <c r="F271" s="180"/>
      <c r="G271" s="181">
        <f t="shared" si="7"/>
        <v>0</v>
      </c>
      <c r="H271" s="160"/>
      <c r="I271" s="159">
        <f t="shared" si="8"/>
        <v>0</v>
      </c>
      <c r="J271" s="160"/>
      <c r="K271" s="159">
        <f t="shared" si="9"/>
        <v>0</v>
      </c>
      <c r="L271" s="159">
        <v>21</v>
      </c>
      <c r="M271" s="159">
        <f t="shared" si="10"/>
        <v>0</v>
      </c>
      <c r="N271" s="159">
        <v>5.1000000000000004E-3</v>
      </c>
      <c r="O271" s="159">
        <f t="shared" si="11"/>
        <v>0.02</v>
      </c>
      <c r="P271" s="159">
        <v>0</v>
      </c>
      <c r="Q271" s="159">
        <f t="shared" si="12"/>
        <v>0</v>
      </c>
      <c r="R271" s="159" t="s">
        <v>202</v>
      </c>
      <c r="S271" s="159" t="s">
        <v>125</v>
      </c>
      <c r="T271" s="159" t="s">
        <v>125</v>
      </c>
      <c r="U271" s="159">
        <v>0</v>
      </c>
      <c r="V271" s="159">
        <f t="shared" si="13"/>
        <v>0</v>
      </c>
      <c r="W271" s="159"/>
      <c r="X271" s="159" t="s">
        <v>203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230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76">
        <v>88</v>
      </c>
      <c r="B272" s="177" t="s">
        <v>446</v>
      </c>
      <c r="C272" s="187" t="s">
        <v>447</v>
      </c>
      <c r="D272" s="178" t="s">
        <v>133</v>
      </c>
      <c r="E272" s="179">
        <v>1</v>
      </c>
      <c r="F272" s="180"/>
      <c r="G272" s="181">
        <f t="shared" si="7"/>
        <v>0</v>
      </c>
      <c r="H272" s="160"/>
      <c r="I272" s="159">
        <f t="shared" si="8"/>
        <v>0</v>
      </c>
      <c r="J272" s="160"/>
      <c r="K272" s="159">
        <f t="shared" si="9"/>
        <v>0</v>
      </c>
      <c r="L272" s="159">
        <v>21</v>
      </c>
      <c r="M272" s="159">
        <f t="shared" si="10"/>
        <v>0</v>
      </c>
      <c r="N272" s="159">
        <v>5.1000000000000004E-3</v>
      </c>
      <c r="O272" s="159">
        <f t="shared" si="11"/>
        <v>0.01</v>
      </c>
      <c r="P272" s="159">
        <v>0</v>
      </c>
      <c r="Q272" s="159">
        <f t="shared" si="12"/>
        <v>0</v>
      </c>
      <c r="R272" s="159" t="s">
        <v>202</v>
      </c>
      <c r="S272" s="159" t="s">
        <v>125</v>
      </c>
      <c r="T272" s="159" t="s">
        <v>125</v>
      </c>
      <c r="U272" s="159">
        <v>0</v>
      </c>
      <c r="V272" s="159">
        <f t="shared" si="13"/>
        <v>0</v>
      </c>
      <c r="W272" s="159"/>
      <c r="X272" s="159" t="s">
        <v>203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230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76">
        <v>89</v>
      </c>
      <c r="B273" s="177" t="s">
        <v>448</v>
      </c>
      <c r="C273" s="187" t="s">
        <v>449</v>
      </c>
      <c r="D273" s="178" t="s">
        <v>133</v>
      </c>
      <c r="E273" s="179">
        <v>4</v>
      </c>
      <c r="F273" s="180"/>
      <c r="G273" s="181">
        <f t="shared" si="7"/>
        <v>0</v>
      </c>
      <c r="H273" s="160"/>
      <c r="I273" s="159">
        <f t="shared" si="8"/>
        <v>0</v>
      </c>
      <c r="J273" s="160"/>
      <c r="K273" s="159">
        <f t="shared" si="9"/>
        <v>0</v>
      </c>
      <c r="L273" s="159">
        <v>21</v>
      </c>
      <c r="M273" s="159">
        <f t="shared" si="10"/>
        <v>0</v>
      </c>
      <c r="N273" s="159">
        <v>0</v>
      </c>
      <c r="O273" s="159">
        <f t="shared" si="11"/>
        <v>0</v>
      </c>
      <c r="P273" s="159">
        <v>0</v>
      </c>
      <c r="Q273" s="159">
        <f t="shared" si="12"/>
        <v>0</v>
      </c>
      <c r="R273" s="159" t="s">
        <v>202</v>
      </c>
      <c r="S273" s="159" t="s">
        <v>125</v>
      </c>
      <c r="T273" s="159" t="s">
        <v>125</v>
      </c>
      <c r="U273" s="159">
        <v>0</v>
      </c>
      <c r="V273" s="159">
        <f t="shared" si="13"/>
        <v>0</v>
      </c>
      <c r="W273" s="159"/>
      <c r="X273" s="159" t="s">
        <v>203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230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x14ac:dyDescent="0.2">
      <c r="A274" s="164" t="s">
        <v>120</v>
      </c>
      <c r="B274" s="165" t="s">
        <v>82</v>
      </c>
      <c r="C274" s="184" t="s">
        <v>83</v>
      </c>
      <c r="D274" s="166"/>
      <c r="E274" s="167"/>
      <c r="F274" s="168"/>
      <c r="G274" s="169">
        <f>SUMIF(AG275:AG275,"&lt;&gt;NOR",G275:G275)</f>
        <v>0</v>
      </c>
      <c r="H274" s="163"/>
      <c r="I274" s="163">
        <f>SUM(I275:I275)</f>
        <v>0</v>
      </c>
      <c r="J274" s="163"/>
      <c r="K274" s="163">
        <f>SUM(K275:K275)</f>
        <v>0</v>
      </c>
      <c r="L274" s="163"/>
      <c r="M274" s="163">
        <f>SUM(M275:M275)</f>
        <v>0</v>
      </c>
      <c r="N274" s="163"/>
      <c r="O274" s="163">
        <f>SUM(O275:O275)</f>
        <v>0</v>
      </c>
      <c r="P274" s="163"/>
      <c r="Q274" s="163">
        <f>SUM(Q275:Q275)</f>
        <v>0</v>
      </c>
      <c r="R274" s="163"/>
      <c r="S274" s="163"/>
      <c r="T274" s="163"/>
      <c r="U274" s="163"/>
      <c r="V274" s="163">
        <f>SUM(V275:V275)</f>
        <v>759.32</v>
      </c>
      <c r="W274" s="163"/>
      <c r="X274" s="163"/>
      <c r="AG274" t="s">
        <v>121</v>
      </c>
    </row>
    <row r="275" spans="1:60" outlineLevel="1" x14ac:dyDescent="0.2">
      <c r="A275" s="176">
        <v>90</v>
      </c>
      <c r="B275" s="177" t="s">
        <v>450</v>
      </c>
      <c r="C275" s="187" t="s">
        <v>451</v>
      </c>
      <c r="D275" s="178" t="s">
        <v>194</v>
      </c>
      <c r="E275" s="179">
        <v>1946.98624</v>
      </c>
      <c r="F275" s="180"/>
      <c r="G275" s="181">
        <f>ROUND(E275*F275,2)</f>
        <v>0</v>
      </c>
      <c r="H275" s="160"/>
      <c r="I275" s="159">
        <f>ROUND(E275*H275,2)</f>
        <v>0</v>
      </c>
      <c r="J275" s="160"/>
      <c r="K275" s="159">
        <f>ROUND(E275*J275,2)</f>
        <v>0</v>
      </c>
      <c r="L275" s="159">
        <v>21</v>
      </c>
      <c r="M275" s="159">
        <f>G275*(1+L275/100)</f>
        <v>0</v>
      </c>
      <c r="N275" s="159">
        <v>0</v>
      </c>
      <c r="O275" s="159">
        <f>ROUND(E275*N275,2)</f>
        <v>0</v>
      </c>
      <c r="P275" s="159">
        <v>0</v>
      </c>
      <c r="Q275" s="159">
        <f>ROUND(E275*P275,2)</f>
        <v>0</v>
      </c>
      <c r="R275" s="159"/>
      <c r="S275" s="159" t="s">
        <v>125</v>
      </c>
      <c r="T275" s="159" t="s">
        <v>125</v>
      </c>
      <c r="U275" s="159">
        <v>0.39</v>
      </c>
      <c r="V275" s="159">
        <f>ROUND(E275*U275,2)</f>
        <v>759.32</v>
      </c>
      <c r="W275" s="159"/>
      <c r="X275" s="159" t="s">
        <v>452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453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x14ac:dyDescent="0.2">
      <c r="A276" s="164" t="s">
        <v>120</v>
      </c>
      <c r="B276" s="165" t="s">
        <v>84</v>
      </c>
      <c r="C276" s="184" t="s">
        <v>85</v>
      </c>
      <c r="D276" s="166"/>
      <c r="E276" s="167"/>
      <c r="F276" s="168"/>
      <c r="G276" s="169">
        <f>SUMIF(AG277:AG284,"&lt;&gt;NOR",G277:G284)</f>
        <v>0</v>
      </c>
      <c r="H276" s="163"/>
      <c r="I276" s="163">
        <f>SUM(I277:I284)</f>
        <v>0</v>
      </c>
      <c r="J276" s="163"/>
      <c r="K276" s="163">
        <f>SUM(K277:K284)</f>
        <v>0</v>
      </c>
      <c r="L276" s="163"/>
      <c r="M276" s="163">
        <f>SUM(M277:M284)</f>
        <v>0</v>
      </c>
      <c r="N276" s="163"/>
      <c r="O276" s="163">
        <f>SUM(O277:O284)</f>
        <v>0.48000000000000004</v>
      </c>
      <c r="P276" s="163"/>
      <c r="Q276" s="163">
        <f>SUM(Q277:Q284)</f>
        <v>0</v>
      </c>
      <c r="R276" s="163"/>
      <c r="S276" s="163"/>
      <c r="T276" s="163"/>
      <c r="U276" s="163"/>
      <c r="V276" s="163">
        <f>SUM(V277:V284)</f>
        <v>31.229999999999997</v>
      </c>
      <c r="W276" s="163"/>
      <c r="X276" s="163"/>
      <c r="AG276" t="s">
        <v>121</v>
      </c>
    </row>
    <row r="277" spans="1:60" outlineLevel="1" x14ac:dyDescent="0.2">
      <c r="A277" s="170">
        <v>91</v>
      </c>
      <c r="B277" s="171" t="s">
        <v>454</v>
      </c>
      <c r="C277" s="185" t="s">
        <v>455</v>
      </c>
      <c r="D277" s="172" t="s">
        <v>201</v>
      </c>
      <c r="E277" s="173">
        <v>458</v>
      </c>
      <c r="F277" s="174"/>
      <c r="G277" s="175">
        <f>ROUND(E277*F277,2)</f>
        <v>0</v>
      </c>
      <c r="H277" s="160"/>
      <c r="I277" s="159">
        <f>ROUND(E277*H277,2)</f>
        <v>0</v>
      </c>
      <c r="J277" s="160"/>
      <c r="K277" s="159">
        <f>ROUND(E277*J277,2)</f>
        <v>0</v>
      </c>
      <c r="L277" s="159">
        <v>21</v>
      </c>
      <c r="M277" s="159">
        <f>G277*(1+L277/100)</f>
        <v>0</v>
      </c>
      <c r="N277" s="159">
        <v>5.0000000000000002E-5</v>
      </c>
      <c r="O277" s="159">
        <f>ROUND(E277*N277,2)</f>
        <v>0.02</v>
      </c>
      <c r="P277" s="159">
        <v>0</v>
      </c>
      <c r="Q277" s="159">
        <f>ROUND(E277*P277,2)</f>
        <v>0</v>
      </c>
      <c r="R277" s="159"/>
      <c r="S277" s="159" t="s">
        <v>125</v>
      </c>
      <c r="T277" s="159" t="s">
        <v>125</v>
      </c>
      <c r="U277" s="159">
        <v>4.3999999999999997E-2</v>
      </c>
      <c r="V277" s="159">
        <f>ROUND(E277*U277,2)</f>
        <v>20.149999999999999</v>
      </c>
      <c r="W277" s="159"/>
      <c r="X277" s="159" t="s">
        <v>126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227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6" t="s">
        <v>456</v>
      </c>
      <c r="D278" s="161"/>
      <c r="E278" s="162">
        <v>458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129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0">
        <v>92</v>
      </c>
      <c r="B279" s="171" t="s">
        <v>457</v>
      </c>
      <c r="C279" s="185" t="s">
        <v>458</v>
      </c>
      <c r="D279" s="172" t="s">
        <v>201</v>
      </c>
      <c r="E279" s="173">
        <v>26</v>
      </c>
      <c r="F279" s="174"/>
      <c r="G279" s="175">
        <f>ROUND(E279*F279,2)</f>
        <v>0</v>
      </c>
      <c r="H279" s="160"/>
      <c r="I279" s="159">
        <f>ROUND(E279*H279,2)</f>
        <v>0</v>
      </c>
      <c r="J279" s="160"/>
      <c r="K279" s="159">
        <f>ROUND(E279*J279,2)</f>
        <v>0</v>
      </c>
      <c r="L279" s="159">
        <v>21</v>
      </c>
      <c r="M279" s="159">
        <f>G279*(1+L279/100)</f>
        <v>0</v>
      </c>
      <c r="N279" s="159">
        <v>6.0000000000000002E-5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 t="s">
        <v>125</v>
      </c>
      <c r="T279" s="159" t="s">
        <v>125</v>
      </c>
      <c r="U279" s="159">
        <v>0.42599999999999999</v>
      </c>
      <c r="V279" s="159">
        <f>ROUND(E279*U279,2)</f>
        <v>11.08</v>
      </c>
      <c r="W279" s="159"/>
      <c r="X279" s="159" t="s">
        <v>126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227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6" t="s">
        <v>459</v>
      </c>
      <c r="D280" s="161"/>
      <c r="E280" s="162">
        <v>26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129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0">
        <v>93</v>
      </c>
      <c r="B281" s="171" t="s">
        <v>460</v>
      </c>
      <c r="C281" s="185" t="s">
        <v>461</v>
      </c>
      <c r="D281" s="172" t="s">
        <v>194</v>
      </c>
      <c r="E281" s="173">
        <v>0.45760000000000001</v>
      </c>
      <c r="F281" s="174"/>
      <c r="G281" s="175">
        <f>ROUND(E281*F281,2)</f>
        <v>0</v>
      </c>
      <c r="H281" s="160"/>
      <c r="I281" s="159">
        <f>ROUND(E281*H281,2)</f>
        <v>0</v>
      </c>
      <c r="J281" s="160"/>
      <c r="K281" s="159">
        <f>ROUND(E281*J281,2)</f>
        <v>0</v>
      </c>
      <c r="L281" s="159">
        <v>21</v>
      </c>
      <c r="M281" s="159">
        <f>G281*(1+L281/100)</f>
        <v>0</v>
      </c>
      <c r="N281" s="159">
        <v>1</v>
      </c>
      <c r="O281" s="159">
        <f>ROUND(E281*N281,2)</f>
        <v>0.46</v>
      </c>
      <c r="P281" s="159">
        <v>0</v>
      </c>
      <c r="Q281" s="159">
        <f>ROUND(E281*P281,2)</f>
        <v>0</v>
      </c>
      <c r="R281" s="159" t="s">
        <v>202</v>
      </c>
      <c r="S281" s="159" t="s">
        <v>125</v>
      </c>
      <c r="T281" s="159" t="s">
        <v>125</v>
      </c>
      <c r="U281" s="159">
        <v>0</v>
      </c>
      <c r="V281" s="159">
        <f>ROUND(E281*U281,2)</f>
        <v>0</v>
      </c>
      <c r="W281" s="159"/>
      <c r="X281" s="159" t="s">
        <v>203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230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86" t="s">
        <v>462</v>
      </c>
      <c r="D282" s="161"/>
      <c r="E282" s="162">
        <v>0.45760000000000001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129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70">
        <v>94</v>
      </c>
      <c r="B283" s="171" t="s">
        <v>463</v>
      </c>
      <c r="C283" s="185" t="s">
        <v>464</v>
      </c>
      <c r="D283" s="172" t="s">
        <v>133</v>
      </c>
      <c r="E283" s="173">
        <v>52</v>
      </c>
      <c r="F283" s="174"/>
      <c r="G283" s="175">
        <f>ROUND(E283*F283,2)</f>
        <v>0</v>
      </c>
      <c r="H283" s="160"/>
      <c r="I283" s="159">
        <f>ROUND(E283*H283,2)</f>
        <v>0</v>
      </c>
      <c r="J283" s="160"/>
      <c r="K283" s="159">
        <f>ROUND(E283*J283,2)</f>
        <v>0</v>
      </c>
      <c r="L283" s="159">
        <v>21</v>
      </c>
      <c r="M283" s="159">
        <f>G283*(1+L283/100)</f>
        <v>0</v>
      </c>
      <c r="N283" s="159">
        <v>0</v>
      </c>
      <c r="O283" s="159">
        <f>ROUND(E283*N283,2)</f>
        <v>0</v>
      </c>
      <c r="P283" s="159">
        <v>0</v>
      </c>
      <c r="Q283" s="159">
        <f>ROUND(E283*P283,2)</f>
        <v>0</v>
      </c>
      <c r="R283" s="159" t="s">
        <v>202</v>
      </c>
      <c r="S283" s="159" t="s">
        <v>125</v>
      </c>
      <c r="T283" s="159" t="s">
        <v>125</v>
      </c>
      <c r="U283" s="159">
        <v>0</v>
      </c>
      <c r="V283" s="159">
        <f>ROUND(E283*U283,2)</f>
        <v>0</v>
      </c>
      <c r="W283" s="159"/>
      <c r="X283" s="159" t="s">
        <v>203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230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>
        <v>95</v>
      </c>
      <c r="B284" s="157" t="s">
        <v>465</v>
      </c>
      <c r="C284" s="188" t="s">
        <v>466</v>
      </c>
      <c r="D284" s="158" t="s">
        <v>0</v>
      </c>
      <c r="E284" s="182"/>
      <c r="F284" s="160"/>
      <c r="G284" s="159">
        <f>ROUND(E284*F284,2)</f>
        <v>0</v>
      </c>
      <c r="H284" s="160"/>
      <c r="I284" s="159">
        <f>ROUND(E284*H284,2)</f>
        <v>0</v>
      </c>
      <c r="J284" s="160"/>
      <c r="K284" s="159">
        <f>ROUND(E284*J284,2)</f>
        <v>0</v>
      </c>
      <c r="L284" s="159">
        <v>21</v>
      </c>
      <c r="M284" s="159">
        <f>G284*(1+L284/100)</f>
        <v>0</v>
      </c>
      <c r="N284" s="159">
        <v>0</v>
      </c>
      <c r="O284" s="159">
        <f>ROUND(E284*N284,2)</f>
        <v>0</v>
      </c>
      <c r="P284" s="159">
        <v>0</v>
      </c>
      <c r="Q284" s="159">
        <f>ROUND(E284*P284,2)</f>
        <v>0</v>
      </c>
      <c r="R284" s="159"/>
      <c r="S284" s="159" t="s">
        <v>125</v>
      </c>
      <c r="T284" s="159" t="s">
        <v>125</v>
      </c>
      <c r="U284" s="159">
        <v>0</v>
      </c>
      <c r="V284" s="159">
        <f>ROUND(E284*U284,2)</f>
        <v>0</v>
      </c>
      <c r="W284" s="159"/>
      <c r="X284" s="159" t="s">
        <v>452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453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x14ac:dyDescent="0.2">
      <c r="A285" s="164" t="s">
        <v>120</v>
      </c>
      <c r="B285" s="165" t="s">
        <v>93</v>
      </c>
      <c r="C285" s="184" t="s">
        <v>29</v>
      </c>
      <c r="D285" s="166"/>
      <c r="E285" s="167"/>
      <c r="F285" s="168"/>
      <c r="G285" s="169">
        <f>SUMIF(AG286:AG291,"&lt;&gt;NOR",G286:G291)</f>
        <v>0</v>
      </c>
      <c r="H285" s="163"/>
      <c r="I285" s="163">
        <f>SUM(I286:I291)</f>
        <v>0</v>
      </c>
      <c r="J285" s="163"/>
      <c r="K285" s="163">
        <f>SUM(K286:K291)</f>
        <v>0</v>
      </c>
      <c r="L285" s="163"/>
      <c r="M285" s="163">
        <f>SUM(M286:M291)</f>
        <v>0</v>
      </c>
      <c r="N285" s="163"/>
      <c r="O285" s="163">
        <f>SUM(O286:O291)</f>
        <v>0</v>
      </c>
      <c r="P285" s="163"/>
      <c r="Q285" s="163">
        <f>SUM(Q286:Q291)</f>
        <v>0</v>
      </c>
      <c r="R285" s="163"/>
      <c r="S285" s="163"/>
      <c r="T285" s="163"/>
      <c r="U285" s="163"/>
      <c r="V285" s="163">
        <f>SUM(V286:V291)</f>
        <v>0</v>
      </c>
      <c r="W285" s="163"/>
      <c r="X285" s="163"/>
      <c r="AG285" t="s">
        <v>121</v>
      </c>
    </row>
    <row r="286" spans="1:60" ht="33.75" outlineLevel="1" x14ac:dyDescent="0.2">
      <c r="A286" s="176">
        <v>96</v>
      </c>
      <c r="B286" s="177" t="s">
        <v>467</v>
      </c>
      <c r="C286" s="187" t="s">
        <v>468</v>
      </c>
      <c r="D286" s="178" t="s">
        <v>469</v>
      </c>
      <c r="E286" s="179">
        <v>1</v>
      </c>
      <c r="F286" s="180"/>
      <c r="G286" s="181">
        <f t="shared" ref="G286:G291" si="14">ROUND(E286*F286,2)</f>
        <v>0</v>
      </c>
      <c r="H286" s="160"/>
      <c r="I286" s="159">
        <f t="shared" ref="I286:I291" si="15">ROUND(E286*H286,2)</f>
        <v>0</v>
      </c>
      <c r="J286" s="160"/>
      <c r="K286" s="159">
        <f t="shared" ref="K286:K291" si="16">ROUND(E286*J286,2)</f>
        <v>0</v>
      </c>
      <c r="L286" s="159">
        <v>21</v>
      </c>
      <c r="M286" s="159">
        <f t="shared" ref="M286:M291" si="17">G286*(1+L286/100)</f>
        <v>0</v>
      </c>
      <c r="N286" s="159">
        <v>0</v>
      </c>
      <c r="O286" s="159">
        <f t="shared" ref="O286:O291" si="18">ROUND(E286*N286,2)</f>
        <v>0</v>
      </c>
      <c r="P286" s="159">
        <v>0</v>
      </c>
      <c r="Q286" s="159">
        <f t="shared" ref="Q286:Q291" si="19">ROUND(E286*P286,2)</f>
        <v>0</v>
      </c>
      <c r="R286" s="159"/>
      <c r="S286" s="159" t="s">
        <v>436</v>
      </c>
      <c r="T286" s="159" t="s">
        <v>437</v>
      </c>
      <c r="U286" s="159">
        <v>0</v>
      </c>
      <c r="V286" s="159">
        <f t="shared" ref="V286:V291" si="20">ROUND(E286*U286,2)</f>
        <v>0</v>
      </c>
      <c r="W286" s="159"/>
      <c r="X286" s="159" t="s">
        <v>470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471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76">
        <v>97</v>
      </c>
      <c r="B287" s="177" t="s">
        <v>472</v>
      </c>
      <c r="C287" s="187" t="s">
        <v>473</v>
      </c>
      <c r="D287" s="178" t="s">
        <v>469</v>
      </c>
      <c r="E287" s="179">
        <v>1</v>
      </c>
      <c r="F287" s="180"/>
      <c r="G287" s="181">
        <f t="shared" si="14"/>
        <v>0</v>
      </c>
      <c r="H287" s="160"/>
      <c r="I287" s="159">
        <f t="shared" si="15"/>
        <v>0</v>
      </c>
      <c r="J287" s="160"/>
      <c r="K287" s="159">
        <f t="shared" si="16"/>
        <v>0</v>
      </c>
      <c r="L287" s="159">
        <v>21</v>
      </c>
      <c r="M287" s="159">
        <f t="shared" si="17"/>
        <v>0</v>
      </c>
      <c r="N287" s="159">
        <v>0</v>
      </c>
      <c r="O287" s="159">
        <f t="shared" si="18"/>
        <v>0</v>
      </c>
      <c r="P287" s="159">
        <v>0</v>
      </c>
      <c r="Q287" s="159">
        <f t="shared" si="19"/>
        <v>0</v>
      </c>
      <c r="R287" s="159"/>
      <c r="S287" s="159" t="s">
        <v>436</v>
      </c>
      <c r="T287" s="159" t="s">
        <v>437</v>
      </c>
      <c r="U287" s="159">
        <v>0</v>
      </c>
      <c r="V287" s="159">
        <f t="shared" si="20"/>
        <v>0</v>
      </c>
      <c r="W287" s="159"/>
      <c r="X287" s="159" t="s">
        <v>470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471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76">
        <v>98</v>
      </c>
      <c r="B288" s="177" t="s">
        <v>474</v>
      </c>
      <c r="C288" s="187" t="s">
        <v>475</v>
      </c>
      <c r="D288" s="178" t="s">
        <v>469</v>
      </c>
      <c r="E288" s="179">
        <v>1</v>
      </c>
      <c r="F288" s="180"/>
      <c r="G288" s="181">
        <f t="shared" si="14"/>
        <v>0</v>
      </c>
      <c r="H288" s="160"/>
      <c r="I288" s="159">
        <f t="shared" si="15"/>
        <v>0</v>
      </c>
      <c r="J288" s="160"/>
      <c r="K288" s="159">
        <f t="shared" si="16"/>
        <v>0</v>
      </c>
      <c r="L288" s="159">
        <v>21</v>
      </c>
      <c r="M288" s="159">
        <f t="shared" si="17"/>
        <v>0</v>
      </c>
      <c r="N288" s="159">
        <v>0</v>
      </c>
      <c r="O288" s="159">
        <f t="shared" si="18"/>
        <v>0</v>
      </c>
      <c r="P288" s="159">
        <v>0</v>
      </c>
      <c r="Q288" s="159">
        <f t="shared" si="19"/>
        <v>0</v>
      </c>
      <c r="R288" s="159"/>
      <c r="S288" s="159" t="s">
        <v>436</v>
      </c>
      <c r="T288" s="159" t="s">
        <v>437</v>
      </c>
      <c r="U288" s="159">
        <v>0</v>
      </c>
      <c r="V288" s="159">
        <f t="shared" si="20"/>
        <v>0</v>
      </c>
      <c r="W288" s="159"/>
      <c r="X288" s="159" t="s">
        <v>470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471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6">
        <v>99</v>
      </c>
      <c r="B289" s="177" t="s">
        <v>476</v>
      </c>
      <c r="C289" s="187" t="s">
        <v>477</v>
      </c>
      <c r="D289" s="178" t="s">
        <v>469</v>
      </c>
      <c r="E289" s="179">
        <v>1</v>
      </c>
      <c r="F289" s="180"/>
      <c r="G289" s="181">
        <f t="shared" si="14"/>
        <v>0</v>
      </c>
      <c r="H289" s="160"/>
      <c r="I289" s="159">
        <f t="shared" si="15"/>
        <v>0</v>
      </c>
      <c r="J289" s="160"/>
      <c r="K289" s="159">
        <f t="shared" si="16"/>
        <v>0</v>
      </c>
      <c r="L289" s="159">
        <v>21</v>
      </c>
      <c r="M289" s="159">
        <f t="shared" si="17"/>
        <v>0</v>
      </c>
      <c r="N289" s="159">
        <v>0</v>
      </c>
      <c r="O289" s="159">
        <f t="shared" si="18"/>
        <v>0</v>
      </c>
      <c r="P289" s="159">
        <v>0</v>
      </c>
      <c r="Q289" s="159">
        <f t="shared" si="19"/>
        <v>0</v>
      </c>
      <c r="R289" s="159"/>
      <c r="S289" s="159" t="s">
        <v>436</v>
      </c>
      <c r="T289" s="159" t="s">
        <v>437</v>
      </c>
      <c r="U289" s="159">
        <v>0</v>
      </c>
      <c r="V289" s="159">
        <f t="shared" si="20"/>
        <v>0</v>
      </c>
      <c r="W289" s="159"/>
      <c r="X289" s="159" t="s">
        <v>470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471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76">
        <v>100</v>
      </c>
      <c r="B290" s="177" t="s">
        <v>478</v>
      </c>
      <c r="C290" s="187" t="s">
        <v>479</v>
      </c>
      <c r="D290" s="178" t="s">
        <v>469</v>
      </c>
      <c r="E290" s="179">
        <v>1</v>
      </c>
      <c r="F290" s="180"/>
      <c r="G290" s="181">
        <f t="shared" si="14"/>
        <v>0</v>
      </c>
      <c r="H290" s="160"/>
      <c r="I290" s="159">
        <f t="shared" si="15"/>
        <v>0</v>
      </c>
      <c r="J290" s="160"/>
      <c r="K290" s="159">
        <f t="shared" si="16"/>
        <v>0</v>
      </c>
      <c r="L290" s="159">
        <v>21</v>
      </c>
      <c r="M290" s="159">
        <f t="shared" si="17"/>
        <v>0</v>
      </c>
      <c r="N290" s="159">
        <v>0</v>
      </c>
      <c r="O290" s="159">
        <f t="shared" si="18"/>
        <v>0</v>
      </c>
      <c r="P290" s="159">
        <v>0</v>
      </c>
      <c r="Q290" s="159">
        <f t="shared" si="19"/>
        <v>0</v>
      </c>
      <c r="R290" s="159"/>
      <c r="S290" s="159" t="s">
        <v>436</v>
      </c>
      <c r="T290" s="159" t="s">
        <v>437</v>
      </c>
      <c r="U290" s="159">
        <v>0</v>
      </c>
      <c r="V290" s="159">
        <f t="shared" si="20"/>
        <v>0</v>
      </c>
      <c r="W290" s="159"/>
      <c r="X290" s="159" t="s">
        <v>470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471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76">
        <v>101</v>
      </c>
      <c r="B291" s="177" t="s">
        <v>480</v>
      </c>
      <c r="C291" s="187" t="s">
        <v>481</v>
      </c>
      <c r="D291" s="178" t="s">
        <v>133</v>
      </c>
      <c r="E291" s="179">
        <v>5</v>
      </c>
      <c r="F291" s="180"/>
      <c r="G291" s="181">
        <f t="shared" si="14"/>
        <v>0</v>
      </c>
      <c r="H291" s="160"/>
      <c r="I291" s="159">
        <f t="shared" si="15"/>
        <v>0</v>
      </c>
      <c r="J291" s="160"/>
      <c r="K291" s="159">
        <f t="shared" si="16"/>
        <v>0</v>
      </c>
      <c r="L291" s="159">
        <v>21</v>
      </c>
      <c r="M291" s="159">
        <f t="shared" si="17"/>
        <v>0</v>
      </c>
      <c r="N291" s="159">
        <v>0</v>
      </c>
      <c r="O291" s="159">
        <f t="shared" si="18"/>
        <v>0</v>
      </c>
      <c r="P291" s="159">
        <v>0</v>
      </c>
      <c r="Q291" s="159">
        <f t="shared" si="19"/>
        <v>0</v>
      </c>
      <c r="R291" s="159"/>
      <c r="S291" s="159" t="s">
        <v>436</v>
      </c>
      <c r="T291" s="159" t="s">
        <v>437</v>
      </c>
      <c r="U291" s="159">
        <v>0</v>
      </c>
      <c r="V291" s="159">
        <f t="shared" si="20"/>
        <v>0</v>
      </c>
      <c r="W291" s="159"/>
      <c r="X291" s="159" t="s">
        <v>470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471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x14ac:dyDescent="0.2">
      <c r="A292" s="164" t="s">
        <v>120</v>
      </c>
      <c r="B292" s="165" t="s">
        <v>94</v>
      </c>
      <c r="C292" s="184" t="s">
        <v>30</v>
      </c>
      <c r="D292" s="166"/>
      <c r="E292" s="167"/>
      <c r="F292" s="168"/>
      <c r="G292" s="169">
        <f>SUMIF(AG293:AG294,"&lt;&gt;NOR",G293:G294)</f>
        <v>0</v>
      </c>
      <c r="H292" s="163"/>
      <c r="I292" s="163">
        <f>SUM(I293:I294)</f>
        <v>0</v>
      </c>
      <c r="J292" s="163"/>
      <c r="K292" s="163">
        <f>SUM(K293:K294)</f>
        <v>0</v>
      </c>
      <c r="L292" s="163"/>
      <c r="M292" s="163">
        <f>SUM(M293:M294)</f>
        <v>0</v>
      </c>
      <c r="N292" s="163"/>
      <c r="O292" s="163">
        <f>SUM(O293:O294)</f>
        <v>0</v>
      </c>
      <c r="P292" s="163"/>
      <c r="Q292" s="163">
        <f>SUM(Q293:Q294)</f>
        <v>0</v>
      </c>
      <c r="R292" s="163"/>
      <c r="S292" s="163"/>
      <c r="T292" s="163"/>
      <c r="U292" s="163"/>
      <c r="V292" s="163">
        <f>SUM(V293:V294)</f>
        <v>0</v>
      </c>
      <c r="W292" s="163"/>
      <c r="X292" s="163"/>
      <c r="AG292" t="s">
        <v>121</v>
      </c>
    </row>
    <row r="293" spans="1:60" outlineLevel="1" x14ac:dyDescent="0.2">
      <c r="A293" s="176">
        <v>102</v>
      </c>
      <c r="B293" s="177" t="s">
        <v>482</v>
      </c>
      <c r="C293" s="187" t="s">
        <v>483</v>
      </c>
      <c r="D293" s="178" t="s">
        <v>469</v>
      </c>
      <c r="E293" s="179">
        <v>1</v>
      </c>
      <c r="F293" s="180"/>
      <c r="G293" s="181">
        <f>ROUND(E293*F293,2)</f>
        <v>0</v>
      </c>
      <c r="H293" s="160"/>
      <c r="I293" s="159">
        <f>ROUND(E293*H293,2)</f>
        <v>0</v>
      </c>
      <c r="J293" s="160"/>
      <c r="K293" s="159">
        <f>ROUND(E293*J293,2)</f>
        <v>0</v>
      </c>
      <c r="L293" s="159">
        <v>21</v>
      </c>
      <c r="M293" s="159">
        <f>G293*(1+L293/100)</f>
        <v>0</v>
      </c>
      <c r="N293" s="159">
        <v>0</v>
      </c>
      <c r="O293" s="159">
        <f>ROUND(E293*N293,2)</f>
        <v>0</v>
      </c>
      <c r="P293" s="159">
        <v>0</v>
      </c>
      <c r="Q293" s="159">
        <f>ROUND(E293*P293,2)</f>
        <v>0</v>
      </c>
      <c r="R293" s="159"/>
      <c r="S293" s="159" t="s">
        <v>436</v>
      </c>
      <c r="T293" s="159" t="s">
        <v>484</v>
      </c>
      <c r="U293" s="159">
        <v>0</v>
      </c>
      <c r="V293" s="159">
        <f>ROUND(E293*U293,2)</f>
        <v>0</v>
      </c>
      <c r="W293" s="159"/>
      <c r="X293" s="159" t="s">
        <v>470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485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70">
        <v>103</v>
      </c>
      <c r="B294" s="171" t="s">
        <v>486</v>
      </c>
      <c r="C294" s="185" t="s">
        <v>487</v>
      </c>
      <c r="D294" s="172" t="s">
        <v>469</v>
      </c>
      <c r="E294" s="173">
        <v>1</v>
      </c>
      <c r="F294" s="174"/>
      <c r="G294" s="175">
        <f>ROUND(E294*F294,2)</f>
        <v>0</v>
      </c>
      <c r="H294" s="160"/>
      <c r="I294" s="159">
        <f>ROUND(E294*H294,2)</f>
        <v>0</v>
      </c>
      <c r="J294" s="160"/>
      <c r="K294" s="159">
        <f>ROUND(E294*J294,2)</f>
        <v>0</v>
      </c>
      <c r="L294" s="159">
        <v>21</v>
      </c>
      <c r="M294" s="159">
        <f>G294*(1+L294/100)</f>
        <v>0</v>
      </c>
      <c r="N294" s="159">
        <v>0</v>
      </c>
      <c r="O294" s="159">
        <f>ROUND(E294*N294,2)</f>
        <v>0</v>
      </c>
      <c r="P294" s="159">
        <v>0</v>
      </c>
      <c r="Q294" s="159">
        <f>ROUND(E294*P294,2)</f>
        <v>0</v>
      </c>
      <c r="R294" s="159"/>
      <c r="S294" s="159" t="s">
        <v>436</v>
      </c>
      <c r="T294" s="159" t="s">
        <v>484</v>
      </c>
      <c r="U294" s="159">
        <v>0</v>
      </c>
      <c r="V294" s="159">
        <f>ROUND(E294*U294,2)</f>
        <v>0</v>
      </c>
      <c r="W294" s="159"/>
      <c r="X294" s="159" t="s">
        <v>470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485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x14ac:dyDescent="0.2">
      <c r="A295" s="3"/>
      <c r="B295" s="4"/>
      <c r="C295" s="189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AE295">
        <v>15</v>
      </c>
      <c r="AF295">
        <v>21</v>
      </c>
      <c r="AG295" t="s">
        <v>107</v>
      </c>
    </row>
    <row r="296" spans="1:60" x14ac:dyDescent="0.2">
      <c r="A296" s="152"/>
      <c r="B296" s="153" t="s">
        <v>31</v>
      </c>
      <c r="C296" s="190"/>
      <c r="D296" s="154"/>
      <c r="E296" s="155"/>
      <c r="F296" s="155"/>
      <c r="G296" s="183">
        <f>G8+G14+G39+G65+G72+G81+G85+G129+G221+G228+G231+G235+G274+G276+G285+G292</f>
        <v>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AE296">
        <f>SUMIF(L7:L294,AE295,G7:G294)</f>
        <v>0</v>
      </c>
      <c r="AF296">
        <f>SUMIF(L7:L294,AF295,G7:G294)</f>
        <v>0</v>
      </c>
      <c r="AG296" t="s">
        <v>488</v>
      </c>
    </row>
    <row r="297" spans="1:60" x14ac:dyDescent="0.2">
      <c r="A297" s="3"/>
      <c r="B297" s="4"/>
      <c r="C297" s="189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60" x14ac:dyDescent="0.2">
      <c r="A298" s="3"/>
      <c r="B298" s="4"/>
      <c r="C298" s="189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60" x14ac:dyDescent="0.2">
      <c r="A299" s="275" t="s">
        <v>489</v>
      </c>
      <c r="B299" s="275"/>
      <c r="C299" s="276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60" x14ac:dyDescent="0.2">
      <c r="A300" s="254"/>
      <c r="B300" s="255"/>
      <c r="C300" s="256"/>
      <c r="D300" s="255"/>
      <c r="E300" s="255"/>
      <c r="F300" s="255"/>
      <c r="G300" s="25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AG300" t="s">
        <v>490</v>
      </c>
    </row>
    <row r="301" spans="1:60" x14ac:dyDescent="0.2">
      <c r="A301" s="258"/>
      <c r="B301" s="259"/>
      <c r="C301" s="260"/>
      <c r="D301" s="259"/>
      <c r="E301" s="259"/>
      <c r="F301" s="259"/>
      <c r="G301" s="26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60" x14ac:dyDescent="0.2">
      <c r="A302" s="258"/>
      <c r="B302" s="259"/>
      <c r="C302" s="260"/>
      <c r="D302" s="259"/>
      <c r="E302" s="259"/>
      <c r="F302" s="259"/>
      <c r="G302" s="26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60" x14ac:dyDescent="0.2">
      <c r="A303" s="258"/>
      <c r="B303" s="259"/>
      <c r="C303" s="260"/>
      <c r="D303" s="259"/>
      <c r="E303" s="259"/>
      <c r="F303" s="259"/>
      <c r="G303" s="26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60" x14ac:dyDescent="0.2">
      <c r="A304" s="262"/>
      <c r="B304" s="263"/>
      <c r="C304" s="264"/>
      <c r="D304" s="263"/>
      <c r="E304" s="263"/>
      <c r="F304" s="263"/>
      <c r="G304" s="26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33" x14ac:dyDescent="0.2">
      <c r="A305" s="3"/>
      <c r="B305" s="4"/>
      <c r="C305" s="189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33" x14ac:dyDescent="0.2">
      <c r="C306" s="191"/>
      <c r="D306" s="10"/>
      <c r="AG306" t="s">
        <v>491</v>
      </c>
    </row>
    <row r="307" spans="1:33" x14ac:dyDescent="0.2">
      <c r="D307" s="10"/>
    </row>
    <row r="308" spans="1:33" x14ac:dyDescent="0.2">
      <c r="D308" s="10"/>
    </row>
    <row r="309" spans="1:33" x14ac:dyDescent="0.2">
      <c r="D309" s="10"/>
    </row>
    <row r="310" spans="1:33" x14ac:dyDescent="0.2">
      <c r="D310" s="10"/>
    </row>
    <row r="311" spans="1:33" x14ac:dyDescent="0.2">
      <c r="D311" s="10"/>
    </row>
    <row r="312" spans="1:33" x14ac:dyDescent="0.2">
      <c r="D312" s="10"/>
    </row>
    <row r="313" spans="1:33" x14ac:dyDescent="0.2">
      <c r="D313" s="10"/>
    </row>
    <row r="314" spans="1:33" x14ac:dyDescent="0.2">
      <c r="D314" s="10"/>
    </row>
    <row r="315" spans="1:33" x14ac:dyDescent="0.2">
      <c r="D315" s="10"/>
    </row>
    <row r="316" spans="1:33" x14ac:dyDescent="0.2">
      <c r="D316" s="10"/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8">
    <mergeCell ref="A300:G304"/>
    <mergeCell ref="C75:G75"/>
    <mergeCell ref="C94:G94"/>
    <mergeCell ref="A1:G1"/>
    <mergeCell ref="C2:G2"/>
    <mergeCell ref="C3:G3"/>
    <mergeCell ref="C4:G4"/>
    <mergeCell ref="A299:C29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95</v>
      </c>
    </row>
    <row r="2" spans="1:60" ht="24.95" customHeight="1" x14ac:dyDescent="0.2">
      <c r="A2" s="141" t="s">
        <v>8</v>
      </c>
      <c r="B2" s="49" t="s">
        <v>44</v>
      </c>
      <c r="C2" s="269" t="s">
        <v>45</v>
      </c>
      <c r="D2" s="270"/>
      <c r="E2" s="270"/>
      <c r="F2" s="270"/>
      <c r="G2" s="271"/>
      <c r="AG2" t="s">
        <v>96</v>
      </c>
    </row>
    <row r="3" spans="1:60" ht="24.95" customHeight="1" x14ac:dyDescent="0.2">
      <c r="A3" s="141" t="s">
        <v>9</v>
      </c>
      <c r="B3" s="49" t="s">
        <v>57</v>
      </c>
      <c r="C3" s="269" t="s">
        <v>58</v>
      </c>
      <c r="D3" s="270"/>
      <c r="E3" s="270"/>
      <c r="F3" s="270"/>
      <c r="G3" s="271"/>
      <c r="AC3" s="123" t="s">
        <v>96</v>
      </c>
      <c r="AG3" t="s">
        <v>97</v>
      </c>
    </row>
    <row r="4" spans="1:60" ht="24.95" customHeight="1" x14ac:dyDescent="0.2">
      <c r="A4" s="142" t="s">
        <v>10</v>
      </c>
      <c r="B4" s="143" t="s">
        <v>59</v>
      </c>
      <c r="C4" s="272" t="s">
        <v>60</v>
      </c>
      <c r="D4" s="273"/>
      <c r="E4" s="273"/>
      <c r="F4" s="273"/>
      <c r="G4" s="274"/>
      <c r="AG4" t="s">
        <v>98</v>
      </c>
    </row>
    <row r="5" spans="1:60" x14ac:dyDescent="0.2">
      <c r="D5" s="10"/>
    </row>
    <row r="6" spans="1:60" ht="38.25" x14ac:dyDescent="0.2">
      <c r="A6" s="145" t="s">
        <v>99</v>
      </c>
      <c r="B6" s="147" t="s">
        <v>100</v>
      </c>
      <c r="C6" s="147" t="s">
        <v>101</v>
      </c>
      <c r="D6" s="146" t="s">
        <v>102</v>
      </c>
      <c r="E6" s="145" t="s">
        <v>103</v>
      </c>
      <c r="F6" s="144" t="s">
        <v>104</v>
      </c>
      <c r="G6" s="145" t="s">
        <v>31</v>
      </c>
      <c r="H6" s="148" t="s">
        <v>32</v>
      </c>
      <c r="I6" s="148" t="s">
        <v>105</v>
      </c>
      <c r="J6" s="148" t="s">
        <v>33</v>
      </c>
      <c r="K6" s="148" t="s">
        <v>106</v>
      </c>
      <c r="L6" s="148" t="s">
        <v>107</v>
      </c>
      <c r="M6" s="148" t="s">
        <v>108</v>
      </c>
      <c r="N6" s="148" t="s">
        <v>109</v>
      </c>
      <c r="O6" s="148" t="s">
        <v>110</v>
      </c>
      <c r="P6" s="148" t="s">
        <v>111</v>
      </c>
      <c r="Q6" s="148" t="s">
        <v>112</v>
      </c>
      <c r="R6" s="148" t="s">
        <v>113</v>
      </c>
      <c r="S6" s="148" t="s">
        <v>114</v>
      </c>
      <c r="T6" s="148" t="s">
        <v>115</v>
      </c>
      <c r="U6" s="148" t="s">
        <v>116</v>
      </c>
      <c r="V6" s="148" t="s">
        <v>117</v>
      </c>
      <c r="W6" s="148" t="s">
        <v>118</v>
      </c>
      <c r="X6" s="148" t="s">
        <v>119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120</v>
      </c>
      <c r="B8" s="165" t="s">
        <v>86</v>
      </c>
      <c r="C8" s="184" t="s">
        <v>87</v>
      </c>
      <c r="D8" s="166"/>
      <c r="E8" s="167"/>
      <c r="F8" s="168"/>
      <c r="G8" s="169">
        <f>SUMIF(AG9:AG58,"&lt;&gt;NOR",G9:G58)</f>
        <v>0</v>
      </c>
      <c r="H8" s="163"/>
      <c r="I8" s="163">
        <f>SUM(I9:I58)</f>
        <v>0</v>
      </c>
      <c r="J8" s="163"/>
      <c r="K8" s="163">
        <f>SUM(K9:K58)</f>
        <v>0</v>
      </c>
      <c r="L8" s="163"/>
      <c r="M8" s="163">
        <f>SUM(M9:M58)</f>
        <v>0</v>
      </c>
      <c r="N8" s="163"/>
      <c r="O8" s="163">
        <f>SUM(O9:O58)</f>
        <v>0.28000000000000003</v>
      </c>
      <c r="P8" s="163"/>
      <c r="Q8" s="163">
        <f>SUM(Q9:Q58)</f>
        <v>0</v>
      </c>
      <c r="R8" s="163"/>
      <c r="S8" s="163"/>
      <c r="T8" s="163"/>
      <c r="U8" s="163"/>
      <c r="V8" s="163">
        <f>SUM(V9:V58)</f>
        <v>88.699999999999989</v>
      </c>
      <c r="W8" s="163"/>
      <c r="X8" s="163"/>
      <c r="AG8" t="s">
        <v>121</v>
      </c>
    </row>
    <row r="9" spans="1:60" outlineLevel="1" x14ac:dyDescent="0.2">
      <c r="A9" s="176">
        <v>1</v>
      </c>
      <c r="B9" s="177" t="s">
        <v>492</v>
      </c>
      <c r="C9" s="187" t="s">
        <v>493</v>
      </c>
      <c r="D9" s="178" t="s">
        <v>148</v>
      </c>
      <c r="E9" s="179">
        <v>15</v>
      </c>
      <c r="F9" s="180"/>
      <c r="G9" s="181">
        <f t="shared" ref="G9:G22" si="0">ROUND(E9*F9,2)</f>
        <v>0</v>
      </c>
      <c r="H9" s="160"/>
      <c r="I9" s="159">
        <f t="shared" ref="I9:I22" si="1">ROUND(E9*H9,2)</f>
        <v>0</v>
      </c>
      <c r="J9" s="160"/>
      <c r="K9" s="159">
        <f t="shared" ref="K9:K22" si="2">ROUND(E9*J9,2)</f>
        <v>0</v>
      </c>
      <c r="L9" s="159">
        <v>21</v>
      </c>
      <c r="M9" s="159">
        <f t="shared" ref="M9:M22" si="3">G9*(1+L9/100)</f>
        <v>0</v>
      </c>
      <c r="N9" s="159">
        <v>0</v>
      </c>
      <c r="O9" s="159">
        <f t="shared" ref="O9:O22" si="4">ROUND(E9*N9,2)</f>
        <v>0</v>
      </c>
      <c r="P9" s="159">
        <v>0</v>
      </c>
      <c r="Q9" s="159">
        <f t="shared" ref="Q9:Q22" si="5">ROUND(E9*P9,2)</f>
        <v>0</v>
      </c>
      <c r="R9" s="159"/>
      <c r="S9" s="159" t="s">
        <v>125</v>
      </c>
      <c r="T9" s="159" t="s">
        <v>125</v>
      </c>
      <c r="U9" s="159">
        <v>0.11600000000000001</v>
      </c>
      <c r="V9" s="159">
        <f t="shared" ref="V9:V22" si="6">ROUND(E9*U9,2)</f>
        <v>1.74</v>
      </c>
      <c r="W9" s="159"/>
      <c r="X9" s="159" t="s">
        <v>126</v>
      </c>
      <c r="Y9" s="149"/>
      <c r="Z9" s="149"/>
      <c r="AA9" s="149"/>
      <c r="AB9" s="149"/>
      <c r="AC9" s="149"/>
      <c r="AD9" s="149"/>
      <c r="AE9" s="149"/>
      <c r="AF9" s="149"/>
      <c r="AG9" s="149" t="s">
        <v>494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6">
        <v>2</v>
      </c>
      <c r="B10" s="177" t="s">
        <v>495</v>
      </c>
      <c r="C10" s="187" t="s">
        <v>496</v>
      </c>
      <c r="D10" s="178" t="s">
        <v>148</v>
      </c>
      <c r="E10" s="179">
        <v>15.75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2.4000000000000001E-4</v>
      </c>
      <c r="O10" s="159">
        <f t="shared" si="4"/>
        <v>0</v>
      </c>
      <c r="P10" s="159">
        <v>0</v>
      </c>
      <c r="Q10" s="159">
        <f t="shared" si="5"/>
        <v>0</v>
      </c>
      <c r="R10" s="159" t="s">
        <v>202</v>
      </c>
      <c r="S10" s="159" t="s">
        <v>125</v>
      </c>
      <c r="T10" s="159" t="s">
        <v>125</v>
      </c>
      <c r="U10" s="159">
        <v>0</v>
      </c>
      <c r="V10" s="159">
        <f t="shared" si="6"/>
        <v>0</v>
      </c>
      <c r="W10" s="159"/>
      <c r="X10" s="159" t="s">
        <v>203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6">
        <v>3</v>
      </c>
      <c r="B11" s="177" t="s">
        <v>497</v>
      </c>
      <c r="C11" s="187" t="s">
        <v>498</v>
      </c>
      <c r="D11" s="178" t="s">
        <v>148</v>
      </c>
      <c r="E11" s="179">
        <v>60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2.5000000000000001E-4</v>
      </c>
      <c r="O11" s="159">
        <f t="shared" si="4"/>
        <v>0.02</v>
      </c>
      <c r="P11" s="159">
        <v>0</v>
      </c>
      <c r="Q11" s="159">
        <f t="shared" si="5"/>
        <v>0</v>
      </c>
      <c r="R11" s="159"/>
      <c r="S11" s="159" t="s">
        <v>125</v>
      </c>
      <c r="T11" s="159" t="s">
        <v>125</v>
      </c>
      <c r="U11" s="159">
        <v>9.2670000000000002E-2</v>
      </c>
      <c r="V11" s="159">
        <f t="shared" si="6"/>
        <v>5.56</v>
      </c>
      <c r="W11" s="159"/>
      <c r="X11" s="159" t="s">
        <v>126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494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6">
        <v>4</v>
      </c>
      <c r="B12" s="177" t="s">
        <v>499</v>
      </c>
      <c r="C12" s="187" t="s">
        <v>500</v>
      </c>
      <c r="D12" s="178" t="s">
        <v>148</v>
      </c>
      <c r="E12" s="179">
        <v>40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125</v>
      </c>
      <c r="T12" s="159" t="s">
        <v>125</v>
      </c>
      <c r="U12" s="159">
        <v>0.16866999999999999</v>
      </c>
      <c r="V12" s="159">
        <f t="shared" si="6"/>
        <v>6.75</v>
      </c>
      <c r="W12" s="159"/>
      <c r="X12" s="159" t="s">
        <v>126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494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5</v>
      </c>
      <c r="B13" s="177" t="s">
        <v>501</v>
      </c>
      <c r="C13" s="187" t="s">
        <v>502</v>
      </c>
      <c r="D13" s="178" t="s">
        <v>148</v>
      </c>
      <c r="E13" s="179">
        <v>42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2.7999999999999998E-4</v>
      </c>
      <c r="O13" s="159">
        <f t="shared" si="4"/>
        <v>0.01</v>
      </c>
      <c r="P13" s="159">
        <v>0</v>
      </c>
      <c r="Q13" s="159">
        <f t="shared" si="5"/>
        <v>0</v>
      </c>
      <c r="R13" s="159" t="s">
        <v>202</v>
      </c>
      <c r="S13" s="159" t="s">
        <v>125</v>
      </c>
      <c r="T13" s="159" t="s">
        <v>125</v>
      </c>
      <c r="U13" s="159">
        <v>0</v>
      </c>
      <c r="V13" s="159">
        <f t="shared" si="6"/>
        <v>0</v>
      </c>
      <c r="W13" s="159"/>
      <c r="X13" s="159" t="s">
        <v>203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204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6">
        <v>6</v>
      </c>
      <c r="B14" s="177" t="s">
        <v>503</v>
      </c>
      <c r="C14" s="187" t="s">
        <v>504</v>
      </c>
      <c r="D14" s="178" t="s">
        <v>148</v>
      </c>
      <c r="E14" s="179">
        <v>20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6.8999999999999997E-4</v>
      </c>
      <c r="O14" s="159">
        <f t="shared" si="4"/>
        <v>0.01</v>
      </c>
      <c r="P14" s="159">
        <v>0</v>
      </c>
      <c r="Q14" s="159">
        <f t="shared" si="5"/>
        <v>0</v>
      </c>
      <c r="R14" s="159"/>
      <c r="S14" s="159" t="s">
        <v>125</v>
      </c>
      <c r="T14" s="159" t="s">
        <v>125</v>
      </c>
      <c r="U14" s="159">
        <v>0.13950000000000001</v>
      </c>
      <c r="V14" s="159">
        <f t="shared" si="6"/>
        <v>2.79</v>
      </c>
      <c r="W14" s="159"/>
      <c r="X14" s="159" t="s">
        <v>126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494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6">
        <v>7</v>
      </c>
      <c r="B15" s="177" t="s">
        <v>505</v>
      </c>
      <c r="C15" s="187" t="s">
        <v>506</v>
      </c>
      <c r="D15" s="178" t="s">
        <v>133</v>
      </c>
      <c r="E15" s="179">
        <v>10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125</v>
      </c>
      <c r="T15" s="159" t="s">
        <v>125</v>
      </c>
      <c r="U15" s="159">
        <v>0.28966999999999998</v>
      </c>
      <c r="V15" s="159">
        <f t="shared" si="6"/>
        <v>2.9</v>
      </c>
      <c r="W15" s="159"/>
      <c r="X15" s="159" t="s">
        <v>126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494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6">
        <v>8</v>
      </c>
      <c r="B16" s="177" t="s">
        <v>507</v>
      </c>
      <c r="C16" s="187" t="s">
        <v>508</v>
      </c>
      <c r="D16" s="178" t="s">
        <v>148</v>
      </c>
      <c r="E16" s="179">
        <v>50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1.7000000000000001E-4</v>
      </c>
      <c r="O16" s="159">
        <f t="shared" si="4"/>
        <v>0.01</v>
      </c>
      <c r="P16" s="159">
        <v>0</v>
      </c>
      <c r="Q16" s="159">
        <f t="shared" si="5"/>
        <v>0</v>
      </c>
      <c r="R16" s="159"/>
      <c r="S16" s="159" t="s">
        <v>125</v>
      </c>
      <c r="T16" s="159" t="s">
        <v>125</v>
      </c>
      <c r="U16" s="159">
        <v>5.0959999999999998E-2</v>
      </c>
      <c r="V16" s="159">
        <f t="shared" si="6"/>
        <v>2.5499999999999998</v>
      </c>
      <c r="W16" s="159"/>
      <c r="X16" s="159" t="s">
        <v>126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494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6">
        <v>9</v>
      </c>
      <c r="B17" s="177" t="s">
        <v>509</v>
      </c>
      <c r="C17" s="187" t="s">
        <v>510</v>
      </c>
      <c r="D17" s="178" t="s">
        <v>148</v>
      </c>
      <c r="E17" s="179">
        <v>80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9.3000000000000005E-4</v>
      </c>
      <c r="O17" s="159">
        <f t="shared" si="4"/>
        <v>7.0000000000000007E-2</v>
      </c>
      <c r="P17" s="159">
        <v>0</v>
      </c>
      <c r="Q17" s="159">
        <f t="shared" si="5"/>
        <v>0</v>
      </c>
      <c r="R17" s="159"/>
      <c r="S17" s="159" t="s">
        <v>125</v>
      </c>
      <c r="T17" s="159" t="s">
        <v>125</v>
      </c>
      <c r="U17" s="159">
        <v>7.4060000000000001E-2</v>
      </c>
      <c r="V17" s="159">
        <f t="shared" si="6"/>
        <v>5.92</v>
      </c>
      <c r="W17" s="159"/>
      <c r="X17" s="159" t="s">
        <v>126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494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6">
        <v>10</v>
      </c>
      <c r="B18" s="177" t="s">
        <v>511</v>
      </c>
      <c r="C18" s="187" t="s">
        <v>512</v>
      </c>
      <c r="D18" s="178" t="s">
        <v>133</v>
      </c>
      <c r="E18" s="179">
        <v>30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125</v>
      </c>
      <c r="T18" s="159" t="s">
        <v>125</v>
      </c>
      <c r="U18" s="159">
        <v>5.0500000000000003E-2</v>
      </c>
      <c r="V18" s="159">
        <f t="shared" si="6"/>
        <v>1.52</v>
      </c>
      <c r="W18" s="159"/>
      <c r="X18" s="159" t="s">
        <v>126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494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6">
        <v>11</v>
      </c>
      <c r="B19" s="177" t="s">
        <v>513</v>
      </c>
      <c r="C19" s="187" t="s">
        <v>514</v>
      </c>
      <c r="D19" s="178" t="s">
        <v>133</v>
      </c>
      <c r="E19" s="179">
        <v>15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 t="s">
        <v>202</v>
      </c>
      <c r="S19" s="159" t="s">
        <v>125</v>
      </c>
      <c r="T19" s="159" t="s">
        <v>125</v>
      </c>
      <c r="U19" s="159">
        <v>0</v>
      </c>
      <c r="V19" s="159">
        <f t="shared" si="6"/>
        <v>0</v>
      </c>
      <c r="W19" s="159"/>
      <c r="X19" s="159" t="s">
        <v>203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204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6">
        <v>12</v>
      </c>
      <c r="B20" s="177" t="s">
        <v>515</v>
      </c>
      <c r="C20" s="187" t="s">
        <v>516</v>
      </c>
      <c r="D20" s="178" t="s">
        <v>133</v>
      </c>
      <c r="E20" s="179">
        <v>6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125</v>
      </c>
      <c r="T20" s="159" t="s">
        <v>125</v>
      </c>
      <c r="U20" s="159">
        <v>0.4955</v>
      </c>
      <c r="V20" s="159">
        <f t="shared" si="6"/>
        <v>2.97</v>
      </c>
      <c r="W20" s="159"/>
      <c r="X20" s="159" t="s">
        <v>126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494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6">
        <v>13</v>
      </c>
      <c r="B21" s="177" t="s">
        <v>517</v>
      </c>
      <c r="C21" s="187" t="s">
        <v>518</v>
      </c>
      <c r="D21" s="178" t="s">
        <v>133</v>
      </c>
      <c r="E21" s="179">
        <v>24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 t="s">
        <v>202</v>
      </c>
      <c r="S21" s="159" t="s">
        <v>125</v>
      </c>
      <c r="T21" s="159" t="s">
        <v>125</v>
      </c>
      <c r="U21" s="159">
        <v>0</v>
      </c>
      <c r="V21" s="159">
        <f t="shared" si="6"/>
        <v>0</v>
      </c>
      <c r="W21" s="159"/>
      <c r="X21" s="159" t="s">
        <v>203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0">
        <v>14</v>
      </c>
      <c r="B22" s="171" t="s">
        <v>519</v>
      </c>
      <c r="C22" s="185" t="s">
        <v>520</v>
      </c>
      <c r="D22" s="172" t="s">
        <v>133</v>
      </c>
      <c r="E22" s="173">
        <v>1</v>
      </c>
      <c r="F22" s="174"/>
      <c r="G22" s="175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125</v>
      </c>
      <c r="T22" s="159" t="s">
        <v>125</v>
      </c>
      <c r="U22" s="159">
        <v>1.3666700000000001</v>
      </c>
      <c r="V22" s="159">
        <f t="shared" si="6"/>
        <v>1.37</v>
      </c>
      <c r="W22" s="159"/>
      <c r="X22" s="159" t="s">
        <v>126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494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56"/>
      <c r="B23" s="157"/>
      <c r="C23" s="266" t="s">
        <v>521</v>
      </c>
      <c r="D23" s="267"/>
      <c r="E23" s="267"/>
      <c r="F23" s="267"/>
      <c r="G23" s="267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220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92" t="str">
        <f>C23</f>
        <v>Montáž stožárové rozvodnice, montáže kabelu mezi rozvodnicí a vlastním svítidlem včetně jeho ukončení a zapojení v rozvodnici. U stožárů typu Ž je v položce zakalkulováno i zapojení dotykové spojky.</v>
      </c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6">
        <v>15</v>
      </c>
      <c r="B24" s="177" t="s">
        <v>522</v>
      </c>
      <c r="C24" s="187" t="s">
        <v>523</v>
      </c>
      <c r="D24" s="178" t="s">
        <v>524</v>
      </c>
      <c r="E24" s="179">
        <v>1</v>
      </c>
      <c r="F24" s="180"/>
      <c r="G24" s="181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436</v>
      </c>
      <c r="T24" s="159" t="s">
        <v>437</v>
      </c>
      <c r="U24" s="159">
        <v>0</v>
      </c>
      <c r="V24" s="159">
        <f>ROUND(E24*U24,2)</f>
        <v>0</v>
      </c>
      <c r="W24" s="159"/>
      <c r="X24" s="159" t="s">
        <v>203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204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0">
        <v>16</v>
      </c>
      <c r="B25" s="171" t="s">
        <v>525</v>
      </c>
      <c r="C25" s="185" t="s">
        <v>526</v>
      </c>
      <c r="D25" s="172" t="s">
        <v>133</v>
      </c>
      <c r="E25" s="173">
        <v>2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125</v>
      </c>
      <c r="T25" s="159" t="s">
        <v>125</v>
      </c>
      <c r="U25" s="159">
        <v>1.4166700000000001</v>
      </c>
      <c r="V25" s="159">
        <f>ROUND(E25*U25,2)</f>
        <v>2.83</v>
      </c>
      <c r="W25" s="159"/>
      <c r="X25" s="159" t="s">
        <v>126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494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56"/>
      <c r="B26" s="157"/>
      <c r="C26" s="266" t="s">
        <v>521</v>
      </c>
      <c r="D26" s="267"/>
      <c r="E26" s="267"/>
      <c r="F26" s="267"/>
      <c r="G26" s="267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220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92" t="str">
        <f>C26</f>
        <v>Montáž stožárové rozvodnice, montáže kabelu mezi rozvodnicí a vlastním svítidlem včetně jeho ukončení a zapojení v rozvodnici. U stožárů typu Ž je v položce zakalkulováno i zapojení dotykové spojky.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6">
        <v>17</v>
      </c>
      <c r="B27" s="177" t="s">
        <v>527</v>
      </c>
      <c r="C27" s="187" t="s">
        <v>528</v>
      </c>
      <c r="D27" s="178" t="s">
        <v>524</v>
      </c>
      <c r="E27" s="179">
        <v>2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436</v>
      </c>
      <c r="T27" s="159" t="s">
        <v>437</v>
      </c>
      <c r="U27" s="159">
        <v>0</v>
      </c>
      <c r="V27" s="159">
        <f>ROUND(E27*U27,2)</f>
        <v>0</v>
      </c>
      <c r="W27" s="159"/>
      <c r="X27" s="159" t="s">
        <v>203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204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6">
        <v>18</v>
      </c>
      <c r="B28" s="177" t="s">
        <v>529</v>
      </c>
      <c r="C28" s="187" t="s">
        <v>530</v>
      </c>
      <c r="D28" s="178" t="s">
        <v>133</v>
      </c>
      <c r="E28" s="179">
        <v>5</v>
      </c>
      <c r="F28" s="180"/>
      <c r="G28" s="181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125</v>
      </c>
      <c r="T28" s="159" t="s">
        <v>125</v>
      </c>
      <c r="U28" s="159">
        <v>0.24232999999999999</v>
      </c>
      <c r="V28" s="159">
        <f>ROUND(E28*U28,2)</f>
        <v>1.21</v>
      </c>
      <c r="W28" s="159"/>
      <c r="X28" s="159" t="s">
        <v>126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494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6">
        <v>19</v>
      </c>
      <c r="B29" s="177" t="s">
        <v>531</v>
      </c>
      <c r="C29" s="187" t="s">
        <v>532</v>
      </c>
      <c r="D29" s="178" t="s">
        <v>133</v>
      </c>
      <c r="E29" s="179">
        <v>5</v>
      </c>
      <c r="F29" s="180"/>
      <c r="G29" s="181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 t="s">
        <v>202</v>
      </c>
      <c r="S29" s="159" t="s">
        <v>125</v>
      </c>
      <c r="T29" s="159" t="s">
        <v>125</v>
      </c>
      <c r="U29" s="159">
        <v>0</v>
      </c>
      <c r="V29" s="159">
        <f>ROUND(E29*U29,2)</f>
        <v>0</v>
      </c>
      <c r="W29" s="159"/>
      <c r="X29" s="159" t="s">
        <v>203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6">
        <v>20</v>
      </c>
      <c r="B30" s="177" t="s">
        <v>533</v>
      </c>
      <c r="C30" s="187" t="s">
        <v>534</v>
      </c>
      <c r="D30" s="178" t="s">
        <v>133</v>
      </c>
      <c r="E30" s="179">
        <v>5</v>
      </c>
      <c r="F30" s="180"/>
      <c r="G30" s="181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4.0000000000000003E-5</v>
      </c>
      <c r="O30" s="159">
        <f>ROUND(E30*N30,2)</f>
        <v>0</v>
      </c>
      <c r="P30" s="159">
        <v>0</v>
      </c>
      <c r="Q30" s="159">
        <f>ROUND(E30*P30,2)</f>
        <v>0</v>
      </c>
      <c r="R30" s="159" t="s">
        <v>202</v>
      </c>
      <c r="S30" s="159" t="s">
        <v>125</v>
      </c>
      <c r="T30" s="159" t="s">
        <v>125</v>
      </c>
      <c r="U30" s="159">
        <v>0</v>
      </c>
      <c r="V30" s="159">
        <f>ROUND(E30*U30,2)</f>
        <v>0</v>
      </c>
      <c r="W30" s="159"/>
      <c r="X30" s="159" t="s">
        <v>203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204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0">
        <v>21</v>
      </c>
      <c r="B31" s="171" t="s">
        <v>535</v>
      </c>
      <c r="C31" s="185" t="s">
        <v>536</v>
      </c>
      <c r="D31" s="172" t="s">
        <v>133</v>
      </c>
      <c r="E31" s="173">
        <v>3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125</v>
      </c>
      <c r="T31" s="159" t="s">
        <v>125</v>
      </c>
      <c r="U31" s="159">
        <v>1.68333</v>
      </c>
      <c r="V31" s="159">
        <f>ROUND(E31*U31,2)</f>
        <v>5.05</v>
      </c>
      <c r="W31" s="159"/>
      <c r="X31" s="159" t="s">
        <v>126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494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66" t="s">
        <v>537</v>
      </c>
      <c r="D32" s="267"/>
      <c r="E32" s="267"/>
      <c r="F32" s="267"/>
      <c r="G32" s="267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220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6">
        <v>22</v>
      </c>
      <c r="B33" s="177" t="s">
        <v>538</v>
      </c>
      <c r="C33" s="187" t="s">
        <v>539</v>
      </c>
      <c r="D33" s="178" t="s">
        <v>524</v>
      </c>
      <c r="E33" s="179">
        <v>3</v>
      </c>
      <c r="F33" s="180"/>
      <c r="G33" s="181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436</v>
      </c>
      <c r="T33" s="159" t="s">
        <v>437</v>
      </c>
      <c r="U33" s="159">
        <v>0</v>
      </c>
      <c r="V33" s="159">
        <f>ROUND(E33*U33,2)</f>
        <v>0</v>
      </c>
      <c r="W33" s="159"/>
      <c r="X33" s="159" t="s">
        <v>203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0">
        <v>23</v>
      </c>
      <c r="B34" s="171" t="s">
        <v>540</v>
      </c>
      <c r="C34" s="185" t="s">
        <v>541</v>
      </c>
      <c r="D34" s="172" t="s">
        <v>133</v>
      </c>
      <c r="E34" s="173">
        <v>2</v>
      </c>
      <c r="F34" s="174"/>
      <c r="G34" s="175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125</v>
      </c>
      <c r="T34" s="159" t="s">
        <v>125</v>
      </c>
      <c r="U34" s="159">
        <v>2.1333299999999999</v>
      </c>
      <c r="V34" s="159">
        <f>ROUND(E34*U34,2)</f>
        <v>4.2699999999999996</v>
      </c>
      <c r="W34" s="159"/>
      <c r="X34" s="159" t="s">
        <v>126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494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66" t="s">
        <v>542</v>
      </c>
      <c r="D35" s="267"/>
      <c r="E35" s="267"/>
      <c r="F35" s="267"/>
      <c r="G35" s="267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220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6">
        <v>24</v>
      </c>
      <c r="B36" s="177" t="s">
        <v>543</v>
      </c>
      <c r="C36" s="187" t="s">
        <v>544</v>
      </c>
      <c r="D36" s="178" t="s">
        <v>524</v>
      </c>
      <c r="E36" s="179">
        <v>2</v>
      </c>
      <c r="F36" s="180"/>
      <c r="G36" s="181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/>
      <c r="S36" s="159" t="s">
        <v>436</v>
      </c>
      <c r="T36" s="159" t="s">
        <v>437</v>
      </c>
      <c r="U36" s="159">
        <v>0</v>
      </c>
      <c r="V36" s="159">
        <f>ROUND(E36*U36,2)</f>
        <v>0</v>
      </c>
      <c r="W36" s="159"/>
      <c r="X36" s="159" t="s">
        <v>203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204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6">
        <v>25</v>
      </c>
      <c r="B37" s="177" t="s">
        <v>545</v>
      </c>
      <c r="C37" s="187" t="s">
        <v>546</v>
      </c>
      <c r="D37" s="178" t="s">
        <v>124</v>
      </c>
      <c r="E37" s="179">
        <v>3</v>
      </c>
      <c r="F37" s="180"/>
      <c r="G37" s="181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5.0000000000000002E-5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125</v>
      </c>
      <c r="T37" s="159" t="s">
        <v>125</v>
      </c>
      <c r="U37" s="159">
        <v>6.3E-2</v>
      </c>
      <c r="V37" s="159">
        <f>ROUND(E37*U37,2)</f>
        <v>0.19</v>
      </c>
      <c r="W37" s="159"/>
      <c r="X37" s="159" t="s">
        <v>126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494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6">
        <v>26</v>
      </c>
      <c r="B38" s="177" t="s">
        <v>547</v>
      </c>
      <c r="C38" s="187" t="s">
        <v>548</v>
      </c>
      <c r="D38" s="178" t="s">
        <v>133</v>
      </c>
      <c r="E38" s="179">
        <v>40</v>
      </c>
      <c r="F38" s="180"/>
      <c r="G38" s="181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2.0000000000000002E-5</v>
      </c>
      <c r="O38" s="159">
        <f>ROUND(E38*N38,2)</f>
        <v>0</v>
      </c>
      <c r="P38" s="159">
        <v>0</v>
      </c>
      <c r="Q38" s="159">
        <f>ROUND(E38*P38,2)</f>
        <v>0</v>
      </c>
      <c r="R38" s="159"/>
      <c r="S38" s="159" t="s">
        <v>125</v>
      </c>
      <c r="T38" s="159" t="s">
        <v>125</v>
      </c>
      <c r="U38" s="159">
        <v>0.06</v>
      </c>
      <c r="V38" s="159">
        <f>ROUND(E38*U38,2)</f>
        <v>2.4</v>
      </c>
      <c r="W38" s="159"/>
      <c r="X38" s="159" t="s">
        <v>126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494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0">
        <v>27</v>
      </c>
      <c r="B39" s="171" t="s">
        <v>549</v>
      </c>
      <c r="C39" s="185" t="s">
        <v>550</v>
      </c>
      <c r="D39" s="172" t="s">
        <v>124</v>
      </c>
      <c r="E39" s="173">
        <v>4.5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4.2000000000000002E-4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125</v>
      </c>
      <c r="T39" s="159" t="s">
        <v>125</v>
      </c>
      <c r="U39" s="159">
        <v>0.28699999999999998</v>
      </c>
      <c r="V39" s="159">
        <f>ROUND(E39*U39,2)</f>
        <v>1.29</v>
      </c>
      <c r="W39" s="159"/>
      <c r="X39" s="159" t="s">
        <v>126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494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66" t="s">
        <v>551</v>
      </c>
      <c r="D40" s="267"/>
      <c r="E40" s="267"/>
      <c r="F40" s="267"/>
      <c r="G40" s="267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220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6">
        <v>28</v>
      </c>
      <c r="B41" s="177" t="s">
        <v>552</v>
      </c>
      <c r="C41" s="187" t="s">
        <v>553</v>
      </c>
      <c r="D41" s="178" t="s">
        <v>201</v>
      </c>
      <c r="E41" s="179">
        <v>12.3</v>
      </c>
      <c r="F41" s="180"/>
      <c r="G41" s="181">
        <f t="shared" ref="G41:G48" si="7">ROUND(E41*F41,2)</f>
        <v>0</v>
      </c>
      <c r="H41" s="160"/>
      <c r="I41" s="159">
        <f t="shared" ref="I41:I48" si="8">ROUND(E41*H41,2)</f>
        <v>0</v>
      </c>
      <c r="J41" s="160"/>
      <c r="K41" s="159">
        <f t="shared" ref="K41:K48" si="9">ROUND(E41*J41,2)</f>
        <v>0</v>
      </c>
      <c r="L41" s="159">
        <v>21</v>
      </c>
      <c r="M41" s="159">
        <f t="shared" ref="M41:M48" si="10">G41*(1+L41/100)</f>
        <v>0</v>
      </c>
      <c r="N41" s="159">
        <v>1E-3</v>
      </c>
      <c r="O41" s="159">
        <f t="shared" ref="O41:O48" si="11">ROUND(E41*N41,2)</f>
        <v>0.01</v>
      </c>
      <c r="P41" s="159">
        <v>0</v>
      </c>
      <c r="Q41" s="159">
        <f t="shared" ref="Q41:Q48" si="12">ROUND(E41*P41,2)</f>
        <v>0</v>
      </c>
      <c r="R41" s="159" t="s">
        <v>202</v>
      </c>
      <c r="S41" s="159" t="s">
        <v>125</v>
      </c>
      <c r="T41" s="159" t="s">
        <v>125</v>
      </c>
      <c r="U41" s="159">
        <v>0</v>
      </c>
      <c r="V41" s="159">
        <f t="shared" ref="V41:V48" si="13">ROUND(E41*U41,2)</f>
        <v>0</v>
      </c>
      <c r="W41" s="159"/>
      <c r="X41" s="159" t="s">
        <v>203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6">
        <v>29</v>
      </c>
      <c r="B42" s="177" t="s">
        <v>554</v>
      </c>
      <c r="C42" s="187" t="s">
        <v>555</v>
      </c>
      <c r="D42" s="178" t="s">
        <v>201</v>
      </c>
      <c r="E42" s="179">
        <v>13.5</v>
      </c>
      <c r="F42" s="180"/>
      <c r="G42" s="181">
        <f t="shared" si="7"/>
        <v>0</v>
      </c>
      <c r="H42" s="160"/>
      <c r="I42" s="159">
        <f t="shared" si="8"/>
        <v>0</v>
      </c>
      <c r="J42" s="160"/>
      <c r="K42" s="159">
        <f t="shared" si="9"/>
        <v>0</v>
      </c>
      <c r="L42" s="159">
        <v>21</v>
      </c>
      <c r="M42" s="159">
        <f t="shared" si="10"/>
        <v>0</v>
      </c>
      <c r="N42" s="159">
        <v>1E-3</v>
      </c>
      <c r="O42" s="159">
        <f t="shared" si="11"/>
        <v>0.01</v>
      </c>
      <c r="P42" s="159">
        <v>0</v>
      </c>
      <c r="Q42" s="159">
        <f t="shared" si="12"/>
        <v>0</v>
      </c>
      <c r="R42" s="159" t="s">
        <v>202</v>
      </c>
      <c r="S42" s="159" t="s">
        <v>125</v>
      </c>
      <c r="T42" s="159" t="s">
        <v>125</v>
      </c>
      <c r="U42" s="159">
        <v>0</v>
      </c>
      <c r="V42" s="159">
        <f t="shared" si="13"/>
        <v>0</v>
      </c>
      <c r="W42" s="159"/>
      <c r="X42" s="159" t="s">
        <v>203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204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6">
        <v>30</v>
      </c>
      <c r="B43" s="177" t="s">
        <v>556</v>
      </c>
      <c r="C43" s="187" t="s">
        <v>557</v>
      </c>
      <c r="D43" s="178" t="s">
        <v>201</v>
      </c>
      <c r="E43" s="179">
        <v>8.1</v>
      </c>
      <c r="F43" s="180"/>
      <c r="G43" s="181">
        <f t="shared" si="7"/>
        <v>0</v>
      </c>
      <c r="H43" s="160"/>
      <c r="I43" s="159">
        <f t="shared" si="8"/>
        <v>0</v>
      </c>
      <c r="J43" s="160"/>
      <c r="K43" s="159">
        <f t="shared" si="9"/>
        <v>0</v>
      </c>
      <c r="L43" s="159">
        <v>21</v>
      </c>
      <c r="M43" s="159">
        <f t="shared" si="10"/>
        <v>0</v>
      </c>
      <c r="N43" s="159">
        <v>1E-3</v>
      </c>
      <c r="O43" s="159">
        <f t="shared" si="11"/>
        <v>0.01</v>
      </c>
      <c r="P43" s="159">
        <v>0</v>
      </c>
      <c r="Q43" s="159">
        <f t="shared" si="12"/>
        <v>0</v>
      </c>
      <c r="R43" s="159" t="s">
        <v>202</v>
      </c>
      <c r="S43" s="159" t="s">
        <v>125</v>
      </c>
      <c r="T43" s="159" t="s">
        <v>125</v>
      </c>
      <c r="U43" s="159">
        <v>0</v>
      </c>
      <c r="V43" s="159">
        <f t="shared" si="13"/>
        <v>0</v>
      </c>
      <c r="W43" s="159"/>
      <c r="X43" s="159" t="s">
        <v>203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6">
        <v>31</v>
      </c>
      <c r="B44" s="177" t="s">
        <v>558</v>
      </c>
      <c r="C44" s="187" t="s">
        <v>559</v>
      </c>
      <c r="D44" s="178" t="s">
        <v>133</v>
      </c>
      <c r="E44" s="179">
        <v>3</v>
      </c>
      <c r="F44" s="180"/>
      <c r="G44" s="181">
        <f t="shared" si="7"/>
        <v>0</v>
      </c>
      <c r="H44" s="160"/>
      <c r="I44" s="159">
        <f t="shared" si="8"/>
        <v>0</v>
      </c>
      <c r="J44" s="160"/>
      <c r="K44" s="159">
        <f t="shared" si="9"/>
        <v>0</v>
      </c>
      <c r="L44" s="159">
        <v>21</v>
      </c>
      <c r="M44" s="159">
        <f t="shared" si="10"/>
        <v>0</v>
      </c>
      <c r="N44" s="159">
        <v>0</v>
      </c>
      <c r="O44" s="159">
        <f t="shared" si="11"/>
        <v>0</v>
      </c>
      <c r="P44" s="159">
        <v>0</v>
      </c>
      <c r="Q44" s="159">
        <f t="shared" si="12"/>
        <v>0</v>
      </c>
      <c r="R44" s="159"/>
      <c r="S44" s="159" t="s">
        <v>125</v>
      </c>
      <c r="T44" s="159" t="s">
        <v>125</v>
      </c>
      <c r="U44" s="159">
        <v>0.3795</v>
      </c>
      <c r="V44" s="159">
        <f t="shared" si="13"/>
        <v>1.1399999999999999</v>
      </c>
      <c r="W44" s="159"/>
      <c r="X44" s="159" t="s">
        <v>126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494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32</v>
      </c>
      <c r="B45" s="177" t="s">
        <v>560</v>
      </c>
      <c r="C45" s="187" t="s">
        <v>561</v>
      </c>
      <c r="D45" s="178" t="s">
        <v>133</v>
      </c>
      <c r="E45" s="179">
        <v>3</v>
      </c>
      <c r="F45" s="180"/>
      <c r="G45" s="181">
        <f t="shared" si="7"/>
        <v>0</v>
      </c>
      <c r="H45" s="160"/>
      <c r="I45" s="159">
        <f t="shared" si="8"/>
        <v>0</v>
      </c>
      <c r="J45" s="160"/>
      <c r="K45" s="159">
        <f t="shared" si="9"/>
        <v>0</v>
      </c>
      <c r="L45" s="159">
        <v>21</v>
      </c>
      <c r="M45" s="159">
        <f t="shared" si="10"/>
        <v>0</v>
      </c>
      <c r="N45" s="159">
        <v>0</v>
      </c>
      <c r="O45" s="159">
        <f t="shared" si="11"/>
        <v>0</v>
      </c>
      <c r="P45" s="159">
        <v>0</v>
      </c>
      <c r="Q45" s="159">
        <f t="shared" si="12"/>
        <v>0</v>
      </c>
      <c r="R45" s="159"/>
      <c r="S45" s="159" t="s">
        <v>125</v>
      </c>
      <c r="T45" s="159" t="s">
        <v>125</v>
      </c>
      <c r="U45" s="159">
        <v>0.45067000000000002</v>
      </c>
      <c r="V45" s="159">
        <f t="shared" si="13"/>
        <v>1.35</v>
      </c>
      <c r="W45" s="159"/>
      <c r="X45" s="159" t="s">
        <v>126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494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6">
        <v>33</v>
      </c>
      <c r="B46" s="177" t="s">
        <v>562</v>
      </c>
      <c r="C46" s="187" t="s">
        <v>563</v>
      </c>
      <c r="D46" s="178" t="s">
        <v>194</v>
      </c>
      <c r="E46" s="179">
        <v>0.03</v>
      </c>
      <c r="F46" s="180"/>
      <c r="G46" s="181">
        <f t="shared" si="7"/>
        <v>0</v>
      </c>
      <c r="H46" s="160"/>
      <c r="I46" s="159">
        <f t="shared" si="8"/>
        <v>0</v>
      </c>
      <c r="J46" s="160"/>
      <c r="K46" s="159">
        <f t="shared" si="9"/>
        <v>0</v>
      </c>
      <c r="L46" s="159">
        <v>21</v>
      </c>
      <c r="M46" s="159">
        <f t="shared" si="10"/>
        <v>0</v>
      </c>
      <c r="N46" s="159">
        <v>1</v>
      </c>
      <c r="O46" s="159">
        <f t="shared" si="11"/>
        <v>0.03</v>
      </c>
      <c r="P46" s="159">
        <v>0</v>
      </c>
      <c r="Q46" s="159">
        <f t="shared" si="12"/>
        <v>0</v>
      </c>
      <c r="R46" s="159" t="s">
        <v>202</v>
      </c>
      <c r="S46" s="159" t="s">
        <v>125</v>
      </c>
      <c r="T46" s="159" t="s">
        <v>125</v>
      </c>
      <c r="U46" s="159">
        <v>0</v>
      </c>
      <c r="V46" s="159">
        <f t="shared" si="13"/>
        <v>0</v>
      </c>
      <c r="W46" s="159"/>
      <c r="X46" s="159" t="s">
        <v>203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204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6">
        <v>34</v>
      </c>
      <c r="B47" s="177" t="s">
        <v>564</v>
      </c>
      <c r="C47" s="187" t="s">
        <v>565</v>
      </c>
      <c r="D47" s="178" t="s">
        <v>566</v>
      </c>
      <c r="E47" s="179">
        <v>1</v>
      </c>
      <c r="F47" s="180"/>
      <c r="G47" s="181">
        <f t="shared" si="7"/>
        <v>0</v>
      </c>
      <c r="H47" s="160"/>
      <c r="I47" s="159">
        <f t="shared" si="8"/>
        <v>0</v>
      </c>
      <c r="J47" s="160"/>
      <c r="K47" s="159">
        <f t="shared" si="9"/>
        <v>0</v>
      </c>
      <c r="L47" s="159">
        <v>21</v>
      </c>
      <c r="M47" s="159">
        <f t="shared" si="10"/>
        <v>0</v>
      </c>
      <c r="N47" s="159">
        <v>0</v>
      </c>
      <c r="O47" s="159">
        <f t="shared" si="11"/>
        <v>0</v>
      </c>
      <c r="P47" s="159">
        <v>0</v>
      </c>
      <c r="Q47" s="159">
        <f t="shared" si="12"/>
        <v>0</v>
      </c>
      <c r="R47" s="159"/>
      <c r="S47" s="159" t="s">
        <v>436</v>
      </c>
      <c r="T47" s="159" t="s">
        <v>437</v>
      </c>
      <c r="U47" s="159">
        <v>0</v>
      </c>
      <c r="V47" s="159">
        <f t="shared" si="13"/>
        <v>0</v>
      </c>
      <c r="W47" s="159"/>
      <c r="X47" s="159" t="s">
        <v>126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494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0">
        <v>35</v>
      </c>
      <c r="B48" s="171" t="s">
        <v>567</v>
      </c>
      <c r="C48" s="185" t="s">
        <v>568</v>
      </c>
      <c r="D48" s="172" t="s">
        <v>148</v>
      </c>
      <c r="E48" s="173">
        <v>15</v>
      </c>
      <c r="F48" s="174"/>
      <c r="G48" s="175">
        <f t="shared" si="7"/>
        <v>0</v>
      </c>
      <c r="H48" s="160"/>
      <c r="I48" s="159">
        <f t="shared" si="8"/>
        <v>0</v>
      </c>
      <c r="J48" s="160"/>
      <c r="K48" s="159">
        <f t="shared" si="9"/>
        <v>0</v>
      </c>
      <c r="L48" s="159">
        <v>21</v>
      </c>
      <c r="M48" s="159">
        <f t="shared" si="10"/>
        <v>0</v>
      </c>
      <c r="N48" s="159">
        <v>1.0499999999999999E-3</v>
      </c>
      <c r="O48" s="159">
        <f t="shared" si="11"/>
        <v>0.02</v>
      </c>
      <c r="P48" s="159">
        <v>0</v>
      </c>
      <c r="Q48" s="159">
        <f t="shared" si="12"/>
        <v>0</v>
      </c>
      <c r="R48" s="159"/>
      <c r="S48" s="159" t="s">
        <v>125</v>
      </c>
      <c r="T48" s="159" t="s">
        <v>125</v>
      </c>
      <c r="U48" s="159">
        <v>0.16</v>
      </c>
      <c r="V48" s="159">
        <f t="shared" si="13"/>
        <v>2.4</v>
      </c>
      <c r="W48" s="159"/>
      <c r="X48" s="159" t="s">
        <v>126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494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66" t="s">
        <v>569</v>
      </c>
      <c r="D49" s="267"/>
      <c r="E49" s="267"/>
      <c r="F49" s="267"/>
      <c r="G49" s="267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220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6">
        <v>36</v>
      </c>
      <c r="B50" s="177" t="s">
        <v>570</v>
      </c>
      <c r="C50" s="187" t="s">
        <v>571</v>
      </c>
      <c r="D50" s="178" t="s">
        <v>133</v>
      </c>
      <c r="E50" s="179">
        <v>6</v>
      </c>
      <c r="F50" s="180"/>
      <c r="G50" s="181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59" t="s">
        <v>202</v>
      </c>
      <c r="S50" s="159" t="s">
        <v>125</v>
      </c>
      <c r="T50" s="159" t="s">
        <v>125</v>
      </c>
      <c r="U50" s="159">
        <v>0</v>
      </c>
      <c r="V50" s="159">
        <f>ROUND(E50*U50,2)</f>
        <v>0</v>
      </c>
      <c r="W50" s="159"/>
      <c r="X50" s="159" t="s">
        <v>203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204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0">
        <v>37</v>
      </c>
      <c r="B51" s="171" t="s">
        <v>572</v>
      </c>
      <c r="C51" s="185" t="s">
        <v>573</v>
      </c>
      <c r="D51" s="172" t="s">
        <v>148</v>
      </c>
      <c r="E51" s="173">
        <v>80</v>
      </c>
      <c r="F51" s="174"/>
      <c r="G51" s="175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9">
        <v>9.8999999999999999E-4</v>
      </c>
      <c r="O51" s="159">
        <f>ROUND(E51*N51,2)</f>
        <v>0.08</v>
      </c>
      <c r="P51" s="159">
        <v>0</v>
      </c>
      <c r="Q51" s="159">
        <f>ROUND(E51*P51,2)</f>
        <v>0</v>
      </c>
      <c r="R51" s="159"/>
      <c r="S51" s="159" t="s">
        <v>125</v>
      </c>
      <c r="T51" s="159" t="s">
        <v>125</v>
      </c>
      <c r="U51" s="159">
        <v>0.30567</v>
      </c>
      <c r="V51" s="159">
        <f>ROUND(E51*U51,2)</f>
        <v>24.45</v>
      </c>
      <c r="W51" s="159"/>
      <c r="X51" s="159" t="s">
        <v>126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494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66" t="s">
        <v>569</v>
      </c>
      <c r="D52" s="267"/>
      <c r="E52" s="267"/>
      <c r="F52" s="267"/>
      <c r="G52" s="267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220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38</v>
      </c>
      <c r="B53" s="177" t="s">
        <v>574</v>
      </c>
      <c r="C53" s="187" t="s">
        <v>575</v>
      </c>
      <c r="D53" s="178" t="s">
        <v>133</v>
      </c>
      <c r="E53" s="179">
        <v>9</v>
      </c>
      <c r="F53" s="180"/>
      <c r="G53" s="181">
        <f t="shared" ref="G53:G58" si="14">ROUND(E53*F53,2)</f>
        <v>0</v>
      </c>
      <c r="H53" s="160"/>
      <c r="I53" s="159">
        <f t="shared" ref="I53:I58" si="15">ROUND(E53*H53,2)</f>
        <v>0</v>
      </c>
      <c r="J53" s="160"/>
      <c r="K53" s="159">
        <f t="shared" ref="K53:K58" si="16">ROUND(E53*J53,2)</f>
        <v>0</v>
      </c>
      <c r="L53" s="159">
        <v>21</v>
      </c>
      <c r="M53" s="159">
        <f t="shared" ref="M53:M58" si="17">G53*(1+L53/100)</f>
        <v>0</v>
      </c>
      <c r="N53" s="159">
        <v>0</v>
      </c>
      <c r="O53" s="159">
        <f t="shared" ref="O53:O58" si="18">ROUND(E53*N53,2)</f>
        <v>0</v>
      </c>
      <c r="P53" s="159">
        <v>0</v>
      </c>
      <c r="Q53" s="159">
        <f t="shared" ref="Q53:Q58" si="19">ROUND(E53*P53,2)</f>
        <v>0</v>
      </c>
      <c r="R53" s="159"/>
      <c r="S53" s="159" t="s">
        <v>125</v>
      </c>
      <c r="T53" s="159" t="s">
        <v>125</v>
      </c>
      <c r="U53" s="159">
        <v>0.24399999999999999</v>
      </c>
      <c r="V53" s="159">
        <f t="shared" ref="V53:V58" si="20">ROUND(E53*U53,2)</f>
        <v>2.2000000000000002</v>
      </c>
      <c r="W53" s="159"/>
      <c r="X53" s="159" t="s">
        <v>126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494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6">
        <v>39</v>
      </c>
      <c r="B54" s="177" t="s">
        <v>576</v>
      </c>
      <c r="C54" s="187" t="s">
        <v>577</v>
      </c>
      <c r="D54" s="178" t="s">
        <v>133</v>
      </c>
      <c r="E54" s="179">
        <v>3</v>
      </c>
      <c r="F54" s="180"/>
      <c r="G54" s="181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21</v>
      </c>
      <c r="M54" s="159">
        <f t="shared" si="17"/>
        <v>0</v>
      </c>
      <c r="N54" s="159">
        <v>1.2999999999999999E-4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202</v>
      </c>
      <c r="S54" s="159" t="s">
        <v>125</v>
      </c>
      <c r="T54" s="159" t="s">
        <v>125</v>
      </c>
      <c r="U54" s="159">
        <v>0</v>
      </c>
      <c r="V54" s="159">
        <f t="shared" si="20"/>
        <v>0</v>
      </c>
      <c r="W54" s="159"/>
      <c r="X54" s="159" t="s">
        <v>203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204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6">
        <v>40</v>
      </c>
      <c r="B55" s="177" t="s">
        <v>578</v>
      </c>
      <c r="C55" s="187" t="s">
        <v>579</v>
      </c>
      <c r="D55" s="178" t="s">
        <v>133</v>
      </c>
      <c r="E55" s="179">
        <v>3</v>
      </c>
      <c r="F55" s="180"/>
      <c r="G55" s="181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21</v>
      </c>
      <c r="M55" s="159">
        <f t="shared" si="17"/>
        <v>0</v>
      </c>
      <c r="N55" s="159">
        <v>2.2000000000000001E-4</v>
      </c>
      <c r="O55" s="159">
        <f t="shared" si="18"/>
        <v>0</v>
      </c>
      <c r="P55" s="159">
        <v>0</v>
      </c>
      <c r="Q55" s="159">
        <f t="shared" si="19"/>
        <v>0</v>
      </c>
      <c r="R55" s="159" t="s">
        <v>202</v>
      </c>
      <c r="S55" s="159" t="s">
        <v>125</v>
      </c>
      <c r="T55" s="159" t="s">
        <v>125</v>
      </c>
      <c r="U55" s="159">
        <v>0</v>
      </c>
      <c r="V55" s="159">
        <f t="shared" si="20"/>
        <v>0</v>
      </c>
      <c r="W55" s="159"/>
      <c r="X55" s="159" t="s">
        <v>203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204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6">
        <v>41</v>
      </c>
      <c r="B56" s="177" t="s">
        <v>580</v>
      </c>
      <c r="C56" s="187" t="s">
        <v>581</v>
      </c>
      <c r="D56" s="178" t="s">
        <v>133</v>
      </c>
      <c r="E56" s="179">
        <v>3</v>
      </c>
      <c r="F56" s="180"/>
      <c r="G56" s="181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21</v>
      </c>
      <c r="M56" s="159">
        <f t="shared" si="17"/>
        <v>0</v>
      </c>
      <c r="N56" s="159">
        <v>2.1000000000000001E-4</v>
      </c>
      <c r="O56" s="159">
        <f t="shared" si="18"/>
        <v>0</v>
      </c>
      <c r="P56" s="159">
        <v>0</v>
      </c>
      <c r="Q56" s="159">
        <f t="shared" si="19"/>
        <v>0</v>
      </c>
      <c r="R56" s="159" t="s">
        <v>202</v>
      </c>
      <c r="S56" s="159" t="s">
        <v>125</v>
      </c>
      <c r="T56" s="159" t="s">
        <v>125</v>
      </c>
      <c r="U56" s="159">
        <v>0</v>
      </c>
      <c r="V56" s="159">
        <f t="shared" si="20"/>
        <v>0</v>
      </c>
      <c r="W56" s="159"/>
      <c r="X56" s="159" t="s">
        <v>203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204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6">
        <v>42</v>
      </c>
      <c r="B57" s="177" t="s">
        <v>582</v>
      </c>
      <c r="C57" s="187" t="s">
        <v>583</v>
      </c>
      <c r="D57" s="178" t="s">
        <v>133</v>
      </c>
      <c r="E57" s="179">
        <v>5</v>
      </c>
      <c r="F57" s="180"/>
      <c r="G57" s="181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21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125</v>
      </c>
      <c r="T57" s="159" t="s">
        <v>125</v>
      </c>
      <c r="U57" s="159">
        <v>1.17</v>
      </c>
      <c r="V57" s="159">
        <f t="shared" si="20"/>
        <v>5.85</v>
      </c>
      <c r="W57" s="159"/>
      <c r="X57" s="159" t="s">
        <v>126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494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6">
        <v>43</v>
      </c>
      <c r="B58" s="177" t="s">
        <v>584</v>
      </c>
      <c r="C58" s="187" t="s">
        <v>585</v>
      </c>
      <c r="D58" s="178" t="s">
        <v>524</v>
      </c>
      <c r="E58" s="179">
        <v>5</v>
      </c>
      <c r="F58" s="180"/>
      <c r="G58" s="181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21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436</v>
      </c>
      <c r="T58" s="159" t="s">
        <v>437</v>
      </c>
      <c r="U58" s="159">
        <v>0</v>
      </c>
      <c r="V58" s="159">
        <f t="shared" si="20"/>
        <v>0</v>
      </c>
      <c r="W58" s="159"/>
      <c r="X58" s="159" t="s">
        <v>203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4" t="s">
        <v>120</v>
      </c>
      <c r="B59" s="165" t="s">
        <v>88</v>
      </c>
      <c r="C59" s="184" t="s">
        <v>89</v>
      </c>
      <c r="D59" s="166"/>
      <c r="E59" s="167"/>
      <c r="F59" s="168"/>
      <c r="G59" s="169">
        <f>SUMIF(AG60:AG81,"&lt;&gt;NOR",G60:G81)</f>
        <v>0</v>
      </c>
      <c r="H59" s="163"/>
      <c r="I59" s="163">
        <f>SUM(I60:I81)</f>
        <v>0</v>
      </c>
      <c r="J59" s="163"/>
      <c r="K59" s="163">
        <f>SUM(K60:K81)</f>
        <v>0</v>
      </c>
      <c r="L59" s="163"/>
      <c r="M59" s="163">
        <f>SUM(M60:M81)</f>
        <v>0</v>
      </c>
      <c r="N59" s="163"/>
      <c r="O59" s="163">
        <f>SUM(O60:O81)</f>
        <v>4.79</v>
      </c>
      <c r="P59" s="163"/>
      <c r="Q59" s="163">
        <f>SUM(Q60:Q81)</f>
        <v>0</v>
      </c>
      <c r="R59" s="163"/>
      <c r="S59" s="163"/>
      <c r="T59" s="163"/>
      <c r="U59" s="163"/>
      <c r="V59" s="163">
        <f>SUM(V60:V81)</f>
        <v>235.13000000000002</v>
      </c>
      <c r="W59" s="163"/>
      <c r="X59" s="163"/>
      <c r="AG59" t="s">
        <v>121</v>
      </c>
    </row>
    <row r="60" spans="1:60" ht="22.5" outlineLevel="1" x14ac:dyDescent="0.2">
      <c r="A60" s="176">
        <v>44</v>
      </c>
      <c r="B60" s="177" t="s">
        <v>586</v>
      </c>
      <c r="C60" s="187" t="s">
        <v>587</v>
      </c>
      <c r="D60" s="178" t="s">
        <v>588</v>
      </c>
      <c r="E60" s="179">
        <v>0.1</v>
      </c>
      <c r="F60" s="180"/>
      <c r="G60" s="181">
        <f t="shared" ref="G60:G71" si="21">ROUND(E60*F60,2)</f>
        <v>0</v>
      </c>
      <c r="H60" s="160"/>
      <c r="I60" s="159">
        <f t="shared" ref="I60:I71" si="22">ROUND(E60*H60,2)</f>
        <v>0</v>
      </c>
      <c r="J60" s="160"/>
      <c r="K60" s="159">
        <f t="shared" ref="K60:K71" si="23">ROUND(E60*J60,2)</f>
        <v>0</v>
      </c>
      <c r="L60" s="159">
        <v>21</v>
      </c>
      <c r="M60" s="159">
        <f t="shared" ref="M60:M71" si="24">G60*(1+L60/100)</f>
        <v>0</v>
      </c>
      <c r="N60" s="159">
        <v>3.4209999999999997E-2</v>
      </c>
      <c r="O60" s="159">
        <f t="shared" ref="O60:O71" si="25">ROUND(E60*N60,2)</f>
        <v>0</v>
      </c>
      <c r="P60" s="159">
        <v>0</v>
      </c>
      <c r="Q60" s="159">
        <f t="shared" ref="Q60:Q71" si="26">ROUND(E60*P60,2)</f>
        <v>0</v>
      </c>
      <c r="R60" s="159"/>
      <c r="S60" s="159" t="s">
        <v>125</v>
      </c>
      <c r="T60" s="159" t="s">
        <v>125</v>
      </c>
      <c r="U60" s="159">
        <v>4.9800000000000004</v>
      </c>
      <c r="V60" s="159">
        <f t="shared" ref="V60:V71" si="27">ROUND(E60*U60,2)</f>
        <v>0.5</v>
      </c>
      <c r="W60" s="159"/>
      <c r="X60" s="159" t="s">
        <v>126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494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6">
        <v>45</v>
      </c>
      <c r="B61" s="177" t="s">
        <v>589</v>
      </c>
      <c r="C61" s="187" t="s">
        <v>590</v>
      </c>
      <c r="D61" s="178" t="s">
        <v>155</v>
      </c>
      <c r="E61" s="179">
        <v>3</v>
      </c>
      <c r="F61" s="180"/>
      <c r="G61" s="181">
        <f t="shared" si="21"/>
        <v>0</v>
      </c>
      <c r="H61" s="160"/>
      <c r="I61" s="159">
        <f t="shared" si="22"/>
        <v>0</v>
      </c>
      <c r="J61" s="160"/>
      <c r="K61" s="159">
        <f t="shared" si="23"/>
        <v>0</v>
      </c>
      <c r="L61" s="159">
        <v>21</v>
      </c>
      <c r="M61" s="159">
        <f t="shared" si="24"/>
        <v>0</v>
      </c>
      <c r="N61" s="159">
        <v>0</v>
      </c>
      <c r="O61" s="159">
        <f t="shared" si="25"/>
        <v>0</v>
      </c>
      <c r="P61" s="159">
        <v>0</v>
      </c>
      <c r="Q61" s="159">
        <f t="shared" si="26"/>
        <v>0</v>
      </c>
      <c r="R61" s="159"/>
      <c r="S61" s="159" t="s">
        <v>125</v>
      </c>
      <c r="T61" s="159" t="s">
        <v>125</v>
      </c>
      <c r="U61" s="159">
        <v>4.54</v>
      </c>
      <c r="V61" s="159">
        <f t="shared" si="27"/>
        <v>13.62</v>
      </c>
      <c r="W61" s="159"/>
      <c r="X61" s="159" t="s">
        <v>126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494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76">
        <v>46</v>
      </c>
      <c r="B62" s="177" t="s">
        <v>591</v>
      </c>
      <c r="C62" s="187" t="s">
        <v>592</v>
      </c>
      <c r="D62" s="178" t="s">
        <v>155</v>
      </c>
      <c r="E62" s="179">
        <v>0.9</v>
      </c>
      <c r="F62" s="180"/>
      <c r="G62" s="181">
        <f t="shared" si="21"/>
        <v>0</v>
      </c>
      <c r="H62" s="160"/>
      <c r="I62" s="159">
        <f t="shared" si="22"/>
        <v>0</v>
      </c>
      <c r="J62" s="160"/>
      <c r="K62" s="159">
        <f t="shared" si="23"/>
        <v>0</v>
      </c>
      <c r="L62" s="159">
        <v>21</v>
      </c>
      <c r="M62" s="159">
        <f t="shared" si="24"/>
        <v>0</v>
      </c>
      <c r="N62" s="159">
        <v>2.5589200000000001</v>
      </c>
      <c r="O62" s="159">
        <f t="shared" si="25"/>
        <v>2.2999999999999998</v>
      </c>
      <c r="P62" s="159">
        <v>0</v>
      </c>
      <c r="Q62" s="159">
        <f t="shared" si="26"/>
        <v>0</v>
      </c>
      <c r="R62" s="159"/>
      <c r="S62" s="159" t="s">
        <v>125</v>
      </c>
      <c r="T62" s="159" t="s">
        <v>125</v>
      </c>
      <c r="U62" s="159">
        <v>4</v>
      </c>
      <c r="V62" s="159">
        <f t="shared" si="27"/>
        <v>3.6</v>
      </c>
      <c r="W62" s="159"/>
      <c r="X62" s="159" t="s">
        <v>126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494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6">
        <v>47</v>
      </c>
      <c r="B63" s="177" t="s">
        <v>593</v>
      </c>
      <c r="C63" s="187" t="s">
        <v>594</v>
      </c>
      <c r="D63" s="178" t="s">
        <v>133</v>
      </c>
      <c r="E63" s="179">
        <v>3</v>
      </c>
      <c r="F63" s="180"/>
      <c r="G63" s="181">
        <f t="shared" si="21"/>
        <v>0</v>
      </c>
      <c r="H63" s="160"/>
      <c r="I63" s="159">
        <f t="shared" si="22"/>
        <v>0</v>
      </c>
      <c r="J63" s="160"/>
      <c r="K63" s="159">
        <f t="shared" si="23"/>
        <v>0</v>
      </c>
      <c r="L63" s="159">
        <v>21</v>
      </c>
      <c r="M63" s="159">
        <f t="shared" si="24"/>
        <v>0</v>
      </c>
      <c r="N63" s="159">
        <v>0.13682</v>
      </c>
      <c r="O63" s="159">
        <f t="shared" si="25"/>
        <v>0.41</v>
      </c>
      <c r="P63" s="159">
        <v>0</v>
      </c>
      <c r="Q63" s="159">
        <f t="shared" si="26"/>
        <v>0</v>
      </c>
      <c r="R63" s="159"/>
      <c r="S63" s="159" t="s">
        <v>125</v>
      </c>
      <c r="T63" s="159" t="s">
        <v>125</v>
      </c>
      <c r="U63" s="159">
        <v>2.827</v>
      </c>
      <c r="V63" s="159">
        <f t="shared" si="27"/>
        <v>8.48</v>
      </c>
      <c r="W63" s="159"/>
      <c r="X63" s="159" t="s">
        <v>126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494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6">
        <v>48</v>
      </c>
      <c r="B64" s="177" t="s">
        <v>595</v>
      </c>
      <c r="C64" s="187" t="s">
        <v>596</v>
      </c>
      <c r="D64" s="178" t="s">
        <v>133</v>
      </c>
      <c r="E64" s="179">
        <v>3</v>
      </c>
      <c r="F64" s="180"/>
      <c r="G64" s="181">
        <f t="shared" si="21"/>
        <v>0</v>
      </c>
      <c r="H64" s="160"/>
      <c r="I64" s="159">
        <f t="shared" si="22"/>
        <v>0</v>
      </c>
      <c r="J64" s="160"/>
      <c r="K64" s="159">
        <f t="shared" si="23"/>
        <v>0</v>
      </c>
      <c r="L64" s="159">
        <v>21</v>
      </c>
      <c r="M64" s="159">
        <f t="shared" si="24"/>
        <v>0</v>
      </c>
      <c r="N64" s="159">
        <v>0</v>
      </c>
      <c r="O64" s="159">
        <f t="shared" si="25"/>
        <v>0</v>
      </c>
      <c r="P64" s="159">
        <v>0</v>
      </c>
      <c r="Q64" s="159">
        <f t="shared" si="26"/>
        <v>0</v>
      </c>
      <c r="R64" s="159"/>
      <c r="S64" s="159" t="s">
        <v>125</v>
      </c>
      <c r="T64" s="159" t="s">
        <v>125</v>
      </c>
      <c r="U64" s="159">
        <v>0.63700000000000001</v>
      </c>
      <c r="V64" s="159">
        <f t="shared" si="27"/>
        <v>1.91</v>
      </c>
      <c r="W64" s="159"/>
      <c r="X64" s="159" t="s">
        <v>126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494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6">
        <v>49</v>
      </c>
      <c r="B65" s="177" t="s">
        <v>597</v>
      </c>
      <c r="C65" s="187" t="s">
        <v>598</v>
      </c>
      <c r="D65" s="178" t="s">
        <v>155</v>
      </c>
      <c r="E65" s="179">
        <v>3.8</v>
      </c>
      <c r="F65" s="180"/>
      <c r="G65" s="181">
        <f t="shared" si="21"/>
        <v>0</v>
      </c>
      <c r="H65" s="160"/>
      <c r="I65" s="159">
        <f t="shared" si="22"/>
        <v>0</v>
      </c>
      <c r="J65" s="160"/>
      <c r="K65" s="159">
        <f t="shared" si="23"/>
        <v>0</v>
      </c>
      <c r="L65" s="159">
        <v>21</v>
      </c>
      <c r="M65" s="159">
        <f t="shared" si="24"/>
        <v>0</v>
      </c>
      <c r="N65" s="159">
        <v>0</v>
      </c>
      <c r="O65" s="159">
        <f t="shared" si="25"/>
        <v>0</v>
      </c>
      <c r="P65" s="159">
        <v>0</v>
      </c>
      <c r="Q65" s="159">
        <f t="shared" si="26"/>
        <v>0</v>
      </c>
      <c r="R65" s="159"/>
      <c r="S65" s="159" t="s">
        <v>125</v>
      </c>
      <c r="T65" s="159" t="s">
        <v>125</v>
      </c>
      <c r="U65" s="159">
        <v>0.253</v>
      </c>
      <c r="V65" s="159">
        <f t="shared" si="27"/>
        <v>0.96</v>
      </c>
      <c r="W65" s="159"/>
      <c r="X65" s="159" t="s">
        <v>126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494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6">
        <v>50</v>
      </c>
      <c r="B66" s="177" t="s">
        <v>269</v>
      </c>
      <c r="C66" s="187" t="s">
        <v>270</v>
      </c>
      <c r="D66" s="178" t="s">
        <v>155</v>
      </c>
      <c r="E66" s="179">
        <v>3.8</v>
      </c>
      <c r="F66" s="180"/>
      <c r="G66" s="181">
        <f t="shared" si="21"/>
        <v>0</v>
      </c>
      <c r="H66" s="160"/>
      <c r="I66" s="159">
        <f t="shared" si="22"/>
        <v>0</v>
      </c>
      <c r="J66" s="160"/>
      <c r="K66" s="159">
        <f t="shared" si="23"/>
        <v>0</v>
      </c>
      <c r="L66" s="159">
        <v>21</v>
      </c>
      <c r="M66" s="159">
        <f t="shared" si="24"/>
        <v>0</v>
      </c>
      <c r="N66" s="159">
        <v>0</v>
      </c>
      <c r="O66" s="159">
        <f t="shared" si="25"/>
        <v>0</v>
      </c>
      <c r="P66" s="159">
        <v>0</v>
      </c>
      <c r="Q66" s="159">
        <f t="shared" si="26"/>
        <v>0</v>
      </c>
      <c r="R66" s="159"/>
      <c r="S66" s="159" t="s">
        <v>125</v>
      </c>
      <c r="T66" s="159" t="s">
        <v>125</v>
      </c>
      <c r="U66" s="159">
        <v>0</v>
      </c>
      <c r="V66" s="159">
        <f t="shared" si="27"/>
        <v>0</v>
      </c>
      <c r="W66" s="159"/>
      <c r="X66" s="159" t="s">
        <v>126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227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6">
        <v>51</v>
      </c>
      <c r="B67" s="177" t="s">
        <v>599</v>
      </c>
      <c r="C67" s="187" t="s">
        <v>600</v>
      </c>
      <c r="D67" s="178" t="s">
        <v>148</v>
      </c>
      <c r="E67" s="179">
        <v>45</v>
      </c>
      <c r="F67" s="180"/>
      <c r="G67" s="181">
        <f t="shared" si="21"/>
        <v>0</v>
      </c>
      <c r="H67" s="160"/>
      <c r="I67" s="159">
        <f t="shared" si="22"/>
        <v>0</v>
      </c>
      <c r="J67" s="160"/>
      <c r="K67" s="159">
        <f t="shared" si="23"/>
        <v>0</v>
      </c>
      <c r="L67" s="159">
        <v>21</v>
      </c>
      <c r="M67" s="159">
        <f t="shared" si="24"/>
        <v>0</v>
      </c>
      <c r="N67" s="159">
        <v>0</v>
      </c>
      <c r="O67" s="159">
        <f t="shared" si="25"/>
        <v>0</v>
      </c>
      <c r="P67" s="159">
        <v>0</v>
      </c>
      <c r="Q67" s="159">
        <f t="shared" si="26"/>
        <v>0</v>
      </c>
      <c r="R67" s="159"/>
      <c r="S67" s="159" t="s">
        <v>125</v>
      </c>
      <c r="T67" s="159" t="s">
        <v>125</v>
      </c>
      <c r="U67" s="159">
        <v>2.8494000000000002</v>
      </c>
      <c r="V67" s="159">
        <f t="shared" si="27"/>
        <v>128.22</v>
      </c>
      <c r="W67" s="159"/>
      <c r="X67" s="159" t="s">
        <v>126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494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6">
        <v>52</v>
      </c>
      <c r="B68" s="177" t="s">
        <v>601</v>
      </c>
      <c r="C68" s="187" t="s">
        <v>602</v>
      </c>
      <c r="D68" s="178" t="s">
        <v>148</v>
      </c>
      <c r="E68" s="179">
        <v>10</v>
      </c>
      <c r="F68" s="180"/>
      <c r="G68" s="181">
        <f t="shared" si="21"/>
        <v>0</v>
      </c>
      <c r="H68" s="160"/>
      <c r="I68" s="159">
        <f t="shared" si="22"/>
        <v>0</v>
      </c>
      <c r="J68" s="160"/>
      <c r="K68" s="159">
        <f t="shared" si="23"/>
        <v>0</v>
      </c>
      <c r="L68" s="159">
        <v>21</v>
      </c>
      <c r="M68" s="159">
        <f t="shared" si="24"/>
        <v>0</v>
      </c>
      <c r="N68" s="159">
        <v>4.3159999999999997E-2</v>
      </c>
      <c r="O68" s="159">
        <f t="shared" si="25"/>
        <v>0.43</v>
      </c>
      <c r="P68" s="159">
        <v>0</v>
      </c>
      <c r="Q68" s="159">
        <f t="shared" si="26"/>
        <v>0</v>
      </c>
      <c r="R68" s="159"/>
      <c r="S68" s="159" t="s">
        <v>125</v>
      </c>
      <c r="T68" s="159" t="s">
        <v>125</v>
      </c>
      <c r="U68" s="159">
        <v>0.18</v>
      </c>
      <c r="V68" s="159">
        <f t="shared" si="27"/>
        <v>1.8</v>
      </c>
      <c r="W68" s="159"/>
      <c r="X68" s="159" t="s">
        <v>126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494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6">
        <v>53</v>
      </c>
      <c r="B69" s="177" t="s">
        <v>603</v>
      </c>
      <c r="C69" s="187" t="s">
        <v>604</v>
      </c>
      <c r="D69" s="178" t="s">
        <v>133</v>
      </c>
      <c r="E69" s="179">
        <v>4</v>
      </c>
      <c r="F69" s="180"/>
      <c r="G69" s="181">
        <f t="shared" si="21"/>
        <v>0</v>
      </c>
      <c r="H69" s="160"/>
      <c r="I69" s="159">
        <f t="shared" si="22"/>
        <v>0</v>
      </c>
      <c r="J69" s="160"/>
      <c r="K69" s="159">
        <f t="shared" si="23"/>
        <v>0</v>
      </c>
      <c r="L69" s="159">
        <v>21</v>
      </c>
      <c r="M69" s="159">
        <f t="shared" si="24"/>
        <v>0</v>
      </c>
      <c r="N69" s="159">
        <v>1E-4</v>
      </c>
      <c r="O69" s="159">
        <f t="shared" si="25"/>
        <v>0</v>
      </c>
      <c r="P69" s="159">
        <v>0</v>
      </c>
      <c r="Q69" s="159">
        <f t="shared" si="26"/>
        <v>0</v>
      </c>
      <c r="R69" s="159"/>
      <c r="S69" s="159" t="s">
        <v>125</v>
      </c>
      <c r="T69" s="159" t="s">
        <v>125</v>
      </c>
      <c r="U69" s="159">
        <v>0.45400000000000001</v>
      </c>
      <c r="V69" s="159">
        <f t="shared" si="27"/>
        <v>1.82</v>
      </c>
      <c r="W69" s="159"/>
      <c r="X69" s="159" t="s">
        <v>126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494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54</v>
      </c>
      <c r="B70" s="177" t="s">
        <v>605</v>
      </c>
      <c r="C70" s="187" t="s">
        <v>606</v>
      </c>
      <c r="D70" s="178" t="s">
        <v>148</v>
      </c>
      <c r="E70" s="179">
        <v>45</v>
      </c>
      <c r="F70" s="180"/>
      <c r="G70" s="181">
        <f t="shared" si="21"/>
        <v>0</v>
      </c>
      <c r="H70" s="160"/>
      <c r="I70" s="159">
        <f t="shared" si="22"/>
        <v>0</v>
      </c>
      <c r="J70" s="160"/>
      <c r="K70" s="159">
        <f t="shared" si="23"/>
        <v>0</v>
      </c>
      <c r="L70" s="159">
        <v>21</v>
      </c>
      <c r="M70" s="159">
        <f t="shared" si="24"/>
        <v>0</v>
      </c>
      <c r="N70" s="159">
        <v>0</v>
      </c>
      <c r="O70" s="159">
        <f t="shared" si="25"/>
        <v>0</v>
      </c>
      <c r="P70" s="159">
        <v>0</v>
      </c>
      <c r="Q70" s="159">
        <f t="shared" si="26"/>
        <v>0</v>
      </c>
      <c r="R70" s="159"/>
      <c r="S70" s="159" t="s">
        <v>125</v>
      </c>
      <c r="T70" s="159" t="s">
        <v>125</v>
      </c>
      <c r="U70" s="159">
        <v>0.503</v>
      </c>
      <c r="V70" s="159">
        <f t="shared" si="27"/>
        <v>22.64</v>
      </c>
      <c r="W70" s="159"/>
      <c r="X70" s="159" t="s">
        <v>126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494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0">
        <v>55</v>
      </c>
      <c r="B71" s="171" t="s">
        <v>607</v>
      </c>
      <c r="C71" s="185" t="s">
        <v>608</v>
      </c>
      <c r="D71" s="172" t="s">
        <v>148</v>
      </c>
      <c r="E71" s="173">
        <v>40</v>
      </c>
      <c r="F71" s="174"/>
      <c r="G71" s="175">
        <f t="shared" si="21"/>
        <v>0</v>
      </c>
      <c r="H71" s="160"/>
      <c r="I71" s="159">
        <f t="shared" si="22"/>
        <v>0</v>
      </c>
      <c r="J71" s="160"/>
      <c r="K71" s="159">
        <f t="shared" si="23"/>
        <v>0</v>
      </c>
      <c r="L71" s="159">
        <v>21</v>
      </c>
      <c r="M71" s="159">
        <f t="shared" si="24"/>
        <v>0</v>
      </c>
      <c r="N71" s="159">
        <v>0</v>
      </c>
      <c r="O71" s="159">
        <f t="shared" si="25"/>
        <v>0</v>
      </c>
      <c r="P71" s="159">
        <v>0</v>
      </c>
      <c r="Q71" s="159">
        <f t="shared" si="26"/>
        <v>0</v>
      </c>
      <c r="R71" s="159"/>
      <c r="S71" s="159" t="s">
        <v>436</v>
      </c>
      <c r="T71" s="159" t="s">
        <v>437</v>
      </c>
      <c r="U71" s="159">
        <v>0</v>
      </c>
      <c r="V71" s="159">
        <f t="shared" si="27"/>
        <v>0</v>
      </c>
      <c r="W71" s="159"/>
      <c r="X71" s="159" t="s">
        <v>126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494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66" t="s">
        <v>609</v>
      </c>
      <c r="D72" s="267"/>
      <c r="E72" s="267"/>
      <c r="F72" s="267"/>
      <c r="G72" s="267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220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6">
        <v>56</v>
      </c>
      <c r="B73" s="177" t="s">
        <v>610</v>
      </c>
      <c r="C73" s="187" t="s">
        <v>611</v>
      </c>
      <c r="D73" s="178" t="s">
        <v>133</v>
      </c>
      <c r="E73" s="179">
        <v>2</v>
      </c>
      <c r="F73" s="180"/>
      <c r="G73" s="181">
        <f t="shared" ref="G73:G78" si="28">ROUND(E73*F73,2)</f>
        <v>0</v>
      </c>
      <c r="H73" s="160"/>
      <c r="I73" s="159">
        <f t="shared" ref="I73:I78" si="29">ROUND(E73*H73,2)</f>
        <v>0</v>
      </c>
      <c r="J73" s="160"/>
      <c r="K73" s="159">
        <f t="shared" ref="K73:K78" si="30">ROUND(E73*J73,2)</f>
        <v>0</v>
      </c>
      <c r="L73" s="159">
        <v>21</v>
      </c>
      <c r="M73" s="159">
        <f t="shared" ref="M73:M78" si="31">G73*(1+L73/100)</f>
        <v>0</v>
      </c>
      <c r="N73" s="159">
        <v>6.4200000000000004E-3</v>
      </c>
      <c r="O73" s="159">
        <f t="shared" ref="O73:O78" si="32">ROUND(E73*N73,2)</f>
        <v>0.01</v>
      </c>
      <c r="P73" s="159">
        <v>0</v>
      </c>
      <c r="Q73" s="159">
        <f t="shared" ref="Q73:Q78" si="33">ROUND(E73*P73,2)</f>
        <v>0</v>
      </c>
      <c r="R73" s="159"/>
      <c r="S73" s="159" t="s">
        <v>125</v>
      </c>
      <c r="T73" s="159" t="s">
        <v>125</v>
      </c>
      <c r="U73" s="159">
        <v>4.4790000000000001</v>
      </c>
      <c r="V73" s="159">
        <f t="shared" ref="V73:V78" si="34">ROUND(E73*U73,2)</f>
        <v>8.9600000000000009</v>
      </c>
      <c r="W73" s="159"/>
      <c r="X73" s="159" t="s">
        <v>126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494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6">
        <v>57</v>
      </c>
      <c r="B74" s="177" t="s">
        <v>612</v>
      </c>
      <c r="C74" s="187" t="s">
        <v>613</v>
      </c>
      <c r="D74" s="178" t="s">
        <v>124</v>
      </c>
      <c r="E74" s="179">
        <v>40</v>
      </c>
      <c r="F74" s="180"/>
      <c r="G74" s="181">
        <f t="shared" si="28"/>
        <v>0</v>
      </c>
      <c r="H74" s="160"/>
      <c r="I74" s="159">
        <f t="shared" si="29"/>
        <v>0</v>
      </c>
      <c r="J74" s="160"/>
      <c r="K74" s="159">
        <f t="shared" si="30"/>
        <v>0</v>
      </c>
      <c r="L74" s="159">
        <v>21</v>
      </c>
      <c r="M74" s="159">
        <f t="shared" si="31"/>
        <v>0</v>
      </c>
      <c r="N74" s="159">
        <v>2.0000000000000002E-5</v>
      </c>
      <c r="O74" s="159">
        <f t="shared" si="32"/>
        <v>0</v>
      </c>
      <c r="P74" s="159">
        <v>0</v>
      </c>
      <c r="Q74" s="159">
        <f t="shared" si="33"/>
        <v>0</v>
      </c>
      <c r="R74" s="159"/>
      <c r="S74" s="159" t="s">
        <v>125</v>
      </c>
      <c r="T74" s="159" t="s">
        <v>125</v>
      </c>
      <c r="U74" s="159">
        <v>0.05</v>
      </c>
      <c r="V74" s="159">
        <f t="shared" si="34"/>
        <v>2</v>
      </c>
      <c r="W74" s="159"/>
      <c r="X74" s="159" t="s">
        <v>126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494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6">
        <v>58</v>
      </c>
      <c r="B75" s="177" t="s">
        <v>614</v>
      </c>
      <c r="C75" s="187" t="s">
        <v>615</v>
      </c>
      <c r="D75" s="178" t="s">
        <v>124</v>
      </c>
      <c r="E75" s="179">
        <v>50</v>
      </c>
      <c r="F75" s="180"/>
      <c r="G75" s="181">
        <f t="shared" si="28"/>
        <v>0</v>
      </c>
      <c r="H75" s="160"/>
      <c r="I75" s="159">
        <f t="shared" si="29"/>
        <v>0</v>
      </c>
      <c r="J75" s="160"/>
      <c r="K75" s="159">
        <f t="shared" si="30"/>
        <v>0</v>
      </c>
      <c r="L75" s="159">
        <v>21</v>
      </c>
      <c r="M75" s="159">
        <f t="shared" si="31"/>
        <v>0</v>
      </c>
      <c r="N75" s="159">
        <v>0</v>
      </c>
      <c r="O75" s="159">
        <f t="shared" si="32"/>
        <v>0</v>
      </c>
      <c r="P75" s="159">
        <v>0</v>
      </c>
      <c r="Q75" s="159">
        <f t="shared" si="33"/>
        <v>0</v>
      </c>
      <c r="R75" s="159"/>
      <c r="S75" s="159" t="s">
        <v>125</v>
      </c>
      <c r="T75" s="159" t="s">
        <v>125</v>
      </c>
      <c r="U75" s="159">
        <v>0.129</v>
      </c>
      <c r="V75" s="159">
        <f t="shared" si="34"/>
        <v>6.45</v>
      </c>
      <c r="W75" s="159"/>
      <c r="X75" s="159" t="s">
        <v>126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494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6">
        <v>59</v>
      </c>
      <c r="B76" s="177" t="s">
        <v>616</v>
      </c>
      <c r="C76" s="187" t="s">
        <v>617</v>
      </c>
      <c r="D76" s="178" t="s">
        <v>148</v>
      </c>
      <c r="E76" s="179">
        <v>40</v>
      </c>
      <c r="F76" s="180"/>
      <c r="G76" s="181">
        <f t="shared" si="28"/>
        <v>0</v>
      </c>
      <c r="H76" s="160"/>
      <c r="I76" s="159">
        <f t="shared" si="29"/>
        <v>0</v>
      </c>
      <c r="J76" s="160"/>
      <c r="K76" s="159">
        <f t="shared" si="30"/>
        <v>0</v>
      </c>
      <c r="L76" s="159">
        <v>21</v>
      </c>
      <c r="M76" s="159">
        <f t="shared" si="31"/>
        <v>0</v>
      </c>
      <c r="N76" s="159">
        <v>6.9999999999999994E-5</v>
      </c>
      <c r="O76" s="159">
        <f t="shared" si="32"/>
        <v>0</v>
      </c>
      <c r="P76" s="159">
        <v>0</v>
      </c>
      <c r="Q76" s="159">
        <f t="shared" si="33"/>
        <v>0</v>
      </c>
      <c r="R76" s="159"/>
      <c r="S76" s="159" t="s">
        <v>125</v>
      </c>
      <c r="T76" s="159" t="s">
        <v>125</v>
      </c>
      <c r="U76" s="159">
        <v>0.36599999999999999</v>
      </c>
      <c r="V76" s="159">
        <f t="shared" si="34"/>
        <v>14.64</v>
      </c>
      <c r="W76" s="159"/>
      <c r="X76" s="159" t="s">
        <v>126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494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6">
        <v>60</v>
      </c>
      <c r="B77" s="177" t="s">
        <v>612</v>
      </c>
      <c r="C77" s="187" t="s">
        <v>613</v>
      </c>
      <c r="D77" s="178" t="s">
        <v>124</v>
      </c>
      <c r="E77" s="179">
        <v>330</v>
      </c>
      <c r="F77" s="180"/>
      <c r="G77" s="181">
        <f t="shared" si="28"/>
        <v>0</v>
      </c>
      <c r="H77" s="160"/>
      <c r="I77" s="159">
        <f t="shared" si="29"/>
        <v>0</v>
      </c>
      <c r="J77" s="160"/>
      <c r="K77" s="159">
        <f t="shared" si="30"/>
        <v>0</v>
      </c>
      <c r="L77" s="159">
        <v>21</v>
      </c>
      <c r="M77" s="159">
        <f t="shared" si="31"/>
        <v>0</v>
      </c>
      <c r="N77" s="159">
        <v>2.0000000000000002E-5</v>
      </c>
      <c r="O77" s="159">
        <f t="shared" si="32"/>
        <v>0.01</v>
      </c>
      <c r="P77" s="159">
        <v>0</v>
      </c>
      <c r="Q77" s="159">
        <f t="shared" si="33"/>
        <v>0</v>
      </c>
      <c r="R77" s="159"/>
      <c r="S77" s="159" t="s">
        <v>125</v>
      </c>
      <c r="T77" s="159" t="s">
        <v>125</v>
      </c>
      <c r="U77" s="159">
        <v>0.05</v>
      </c>
      <c r="V77" s="159">
        <f t="shared" si="34"/>
        <v>16.5</v>
      </c>
      <c r="W77" s="159"/>
      <c r="X77" s="159" t="s">
        <v>126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494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0">
        <v>61</v>
      </c>
      <c r="B78" s="171" t="s">
        <v>618</v>
      </c>
      <c r="C78" s="185" t="s">
        <v>619</v>
      </c>
      <c r="D78" s="172" t="s">
        <v>155</v>
      </c>
      <c r="E78" s="173">
        <v>0.5</v>
      </c>
      <c r="F78" s="174"/>
      <c r="G78" s="175">
        <f t="shared" si="28"/>
        <v>0</v>
      </c>
      <c r="H78" s="160"/>
      <c r="I78" s="159">
        <f t="shared" si="29"/>
        <v>0</v>
      </c>
      <c r="J78" s="160"/>
      <c r="K78" s="159">
        <f t="shared" si="30"/>
        <v>0</v>
      </c>
      <c r="L78" s="159">
        <v>21</v>
      </c>
      <c r="M78" s="159">
        <f t="shared" si="31"/>
        <v>0</v>
      </c>
      <c r="N78" s="159">
        <v>2.5249999999999999</v>
      </c>
      <c r="O78" s="159">
        <f t="shared" si="32"/>
        <v>1.26</v>
      </c>
      <c r="P78" s="159">
        <v>0</v>
      </c>
      <c r="Q78" s="159">
        <f t="shared" si="33"/>
        <v>0</v>
      </c>
      <c r="R78" s="159"/>
      <c r="S78" s="159" t="s">
        <v>125</v>
      </c>
      <c r="T78" s="159" t="s">
        <v>125</v>
      </c>
      <c r="U78" s="159">
        <v>0.66500000000000004</v>
      </c>
      <c r="V78" s="159">
        <f t="shared" si="34"/>
        <v>0.33</v>
      </c>
      <c r="W78" s="159"/>
      <c r="X78" s="159" t="s">
        <v>126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494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6" t="s">
        <v>620</v>
      </c>
      <c r="D79" s="161"/>
      <c r="E79" s="162">
        <v>0.5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129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6">
        <v>62</v>
      </c>
      <c r="B80" s="177" t="s">
        <v>328</v>
      </c>
      <c r="C80" s="187" t="s">
        <v>329</v>
      </c>
      <c r="D80" s="178" t="s">
        <v>124</v>
      </c>
      <c r="E80" s="179">
        <v>5</v>
      </c>
      <c r="F80" s="180"/>
      <c r="G80" s="181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9">
        <v>7.3899999999999993E-2</v>
      </c>
      <c r="O80" s="159">
        <f>ROUND(E80*N80,2)</f>
        <v>0.37</v>
      </c>
      <c r="P80" s="159">
        <v>0</v>
      </c>
      <c r="Q80" s="159">
        <f>ROUND(E80*P80,2)</f>
        <v>0</v>
      </c>
      <c r="R80" s="159"/>
      <c r="S80" s="159" t="s">
        <v>125</v>
      </c>
      <c r="T80" s="159" t="s">
        <v>125</v>
      </c>
      <c r="U80" s="159">
        <v>0.45200000000000001</v>
      </c>
      <c r="V80" s="159">
        <f>ROUND(E80*U80,2)</f>
        <v>2.2599999999999998</v>
      </c>
      <c r="W80" s="159"/>
      <c r="X80" s="159" t="s">
        <v>126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494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6">
        <v>63</v>
      </c>
      <c r="B81" s="177" t="s">
        <v>621</v>
      </c>
      <c r="C81" s="187" t="s">
        <v>622</v>
      </c>
      <c r="D81" s="178" t="s">
        <v>148</v>
      </c>
      <c r="E81" s="179">
        <v>8</v>
      </c>
      <c r="F81" s="180"/>
      <c r="G81" s="181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59"/>
      <c r="S81" s="159" t="s">
        <v>125</v>
      </c>
      <c r="T81" s="159" t="s">
        <v>125</v>
      </c>
      <c r="U81" s="159">
        <v>5.5E-2</v>
      </c>
      <c r="V81" s="159">
        <f>ROUND(E81*U81,2)</f>
        <v>0.44</v>
      </c>
      <c r="W81" s="159"/>
      <c r="X81" s="159" t="s">
        <v>126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494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64" t="s">
        <v>120</v>
      </c>
      <c r="B82" s="165" t="s">
        <v>94</v>
      </c>
      <c r="C82" s="184" t="s">
        <v>30</v>
      </c>
      <c r="D82" s="166"/>
      <c r="E82" s="167"/>
      <c r="F82" s="168"/>
      <c r="G82" s="169">
        <f>SUMIF(AG83:AG87,"&lt;&gt;NOR",G83:G87)</f>
        <v>0</v>
      </c>
      <c r="H82" s="163"/>
      <c r="I82" s="163">
        <f>SUM(I83:I87)</f>
        <v>0</v>
      </c>
      <c r="J82" s="163"/>
      <c r="K82" s="163">
        <f>SUM(K83:K87)</f>
        <v>0</v>
      </c>
      <c r="L82" s="163"/>
      <c r="M82" s="163">
        <f>SUM(M83:M87)</f>
        <v>0</v>
      </c>
      <c r="N82" s="163"/>
      <c r="O82" s="163">
        <f>SUM(O83:O87)</f>
        <v>0</v>
      </c>
      <c r="P82" s="163"/>
      <c r="Q82" s="163">
        <f>SUM(Q83:Q87)</f>
        <v>0</v>
      </c>
      <c r="R82" s="163"/>
      <c r="S82" s="163"/>
      <c r="T82" s="163"/>
      <c r="U82" s="163"/>
      <c r="V82" s="163">
        <f>SUM(V83:V87)</f>
        <v>0</v>
      </c>
      <c r="W82" s="163"/>
      <c r="X82" s="163"/>
      <c r="AG82" t="s">
        <v>121</v>
      </c>
    </row>
    <row r="83" spans="1:60" outlineLevel="1" x14ac:dyDescent="0.2">
      <c r="A83" s="176">
        <v>64</v>
      </c>
      <c r="B83" s="177" t="s">
        <v>623</v>
      </c>
      <c r="C83" s="187" t="s">
        <v>624</v>
      </c>
      <c r="D83" s="178" t="s">
        <v>588</v>
      </c>
      <c r="E83" s="179">
        <v>0.1</v>
      </c>
      <c r="F83" s="180"/>
      <c r="G83" s="181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59"/>
      <c r="S83" s="159" t="s">
        <v>436</v>
      </c>
      <c r="T83" s="159" t="s">
        <v>437</v>
      </c>
      <c r="U83" s="159">
        <v>0</v>
      </c>
      <c r="V83" s="159">
        <f>ROUND(E83*U83,2)</f>
        <v>0</v>
      </c>
      <c r="W83" s="159"/>
      <c r="X83" s="159" t="s">
        <v>126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127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6">
        <v>65</v>
      </c>
      <c r="B84" s="177" t="s">
        <v>625</v>
      </c>
      <c r="C84" s="187" t="s">
        <v>626</v>
      </c>
      <c r="D84" s="178" t="s">
        <v>133</v>
      </c>
      <c r="E84" s="179">
        <v>1</v>
      </c>
      <c r="F84" s="180"/>
      <c r="G84" s="181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9">
        <v>0</v>
      </c>
      <c r="O84" s="159">
        <f>ROUND(E84*N84,2)</f>
        <v>0</v>
      </c>
      <c r="P84" s="159">
        <v>0</v>
      </c>
      <c r="Q84" s="159">
        <f>ROUND(E84*P84,2)</f>
        <v>0</v>
      </c>
      <c r="R84" s="159"/>
      <c r="S84" s="159" t="s">
        <v>627</v>
      </c>
      <c r="T84" s="159" t="s">
        <v>437</v>
      </c>
      <c r="U84" s="159">
        <v>0</v>
      </c>
      <c r="V84" s="159">
        <f>ROUND(E84*U84,2)</f>
        <v>0</v>
      </c>
      <c r="W84" s="159"/>
      <c r="X84" s="159" t="s">
        <v>126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494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6">
        <v>66</v>
      </c>
      <c r="B85" s="177" t="s">
        <v>628</v>
      </c>
      <c r="C85" s="187" t="s">
        <v>629</v>
      </c>
      <c r="D85" s="178" t="s">
        <v>133</v>
      </c>
      <c r="E85" s="179">
        <v>3</v>
      </c>
      <c r="F85" s="180"/>
      <c r="G85" s="181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59"/>
      <c r="S85" s="159" t="s">
        <v>627</v>
      </c>
      <c r="T85" s="159" t="s">
        <v>437</v>
      </c>
      <c r="U85" s="159">
        <v>0</v>
      </c>
      <c r="V85" s="159">
        <f>ROUND(E85*U85,2)</f>
        <v>0</v>
      </c>
      <c r="W85" s="159"/>
      <c r="X85" s="159" t="s">
        <v>126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494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6">
        <v>67</v>
      </c>
      <c r="B86" s="177" t="s">
        <v>630</v>
      </c>
      <c r="C86" s="187" t="s">
        <v>631</v>
      </c>
      <c r="D86" s="178" t="s">
        <v>133</v>
      </c>
      <c r="E86" s="179">
        <v>1</v>
      </c>
      <c r="F86" s="180"/>
      <c r="G86" s="181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59"/>
      <c r="S86" s="159" t="s">
        <v>627</v>
      </c>
      <c r="T86" s="159" t="s">
        <v>437</v>
      </c>
      <c r="U86" s="159">
        <v>0</v>
      </c>
      <c r="V86" s="159">
        <f>ROUND(E86*U86,2)</f>
        <v>0</v>
      </c>
      <c r="W86" s="159"/>
      <c r="X86" s="159" t="s">
        <v>126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494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6">
        <v>68</v>
      </c>
      <c r="B87" s="177" t="s">
        <v>632</v>
      </c>
      <c r="C87" s="187" t="s">
        <v>633</v>
      </c>
      <c r="D87" s="178" t="s">
        <v>133</v>
      </c>
      <c r="E87" s="179">
        <v>3</v>
      </c>
      <c r="F87" s="180"/>
      <c r="G87" s="181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59"/>
      <c r="S87" s="159" t="s">
        <v>627</v>
      </c>
      <c r="T87" s="159" t="s">
        <v>437</v>
      </c>
      <c r="U87" s="159">
        <v>0</v>
      </c>
      <c r="V87" s="159">
        <f>ROUND(E87*U87,2)</f>
        <v>0</v>
      </c>
      <c r="W87" s="159"/>
      <c r="X87" s="159" t="s">
        <v>126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494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4" t="s">
        <v>120</v>
      </c>
      <c r="B88" s="165" t="s">
        <v>93</v>
      </c>
      <c r="C88" s="184" t="s">
        <v>29</v>
      </c>
      <c r="D88" s="166"/>
      <c r="E88" s="167"/>
      <c r="F88" s="168"/>
      <c r="G88" s="169">
        <f>SUMIF(AG89:AG91,"&lt;&gt;NOR",G89:G91)</f>
        <v>0</v>
      </c>
      <c r="H88" s="163"/>
      <c r="I88" s="163">
        <f>SUM(I89:I91)</f>
        <v>0</v>
      </c>
      <c r="J88" s="163"/>
      <c r="K88" s="163">
        <f>SUM(K89:K91)</f>
        <v>0</v>
      </c>
      <c r="L88" s="163"/>
      <c r="M88" s="163">
        <f>SUM(M89:M91)</f>
        <v>0</v>
      </c>
      <c r="N88" s="163"/>
      <c r="O88" s="163">
        <f>SUM(O89:O91)</f>
        <v>0</v>
      </c>
      <c r="P88" s="163"/>
      <c r="Q88" s="163">
        <f>SUM(Q89:Q91)</f>
        <v>0</v>
      </c>
      <c r="R88" s="163"/>
      <c r="S88" s="163"/>
      <c r="T88" s="163"/>
      <c r="U88" s="163"/>
      <c r="V88" s="163">
        <f>SUM(V89:V91)</f>
        <v>0</v>
      </c>
      <c r="W88" s="163"/>
      <c r="X88" s="163"/>
      <c r="AG88" t="s">
        <v>121</v>
      </c>
    </row>
    <row r="89" spans="1:60" outlineLevel="1" x14ac:dyDescent="0.2">
      <c r="A89" s="176">
        <v>69</v>
      </c>
      <c r="B89" s="177" t="s">
        <v>634</v>
      </c>
      <c r="C89" s="187" t="s">
        <v>635</v>
      </c>
      <c r="D89" s="178" t="s">
        <v>636</v>
      </c>
      <c r="E89" s="179">
        <v>24</v>
      </c>
      <c r="F89" s="180"/>
      <c r="G89" s="181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59"/>
      <c r="S89" s="159" t="s">
        <v>436</v>
      </c>
      <c r="T89" s="159" t="s">
        <v>437</v>
      </c>
      <c r="U89" s="159">
        <v>0</v>
      </c>
      <c r="V89" s="159">
        <f>ROUND(E89*U89,2)</f>
        <v>0</v>
      </c>
      <c r="W89" s="159"/>
      <c r="X89" s="159" t="s">
        <v>637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638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6">
        <v>70</v>
      </c>
      <c r="B90" s="177" t="s">
        <v>639</v>
      </c>
      <c r="C90" s="187" t="s">
        <v>640</v>
      </c>
      <c r="D90" s="178" t="s">
        <v>636</v>
      </c>
      <c r="E90" s="179">
        <v>8</v>
      </c>
      <c r="F90" s="180"/>
      <c r="G90" s="181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59"/>
      <c r="S90" s="159" t="s">
        <v>436</v>
      </c>
      <c r="T90" s="159" t="s">
        <v>437</v>
      </c>
      <c r="U90" s="159">
        <v>0</v>
      </c>
      <c r="V90" s="159">
        <f>ROUND(E90*U90,2)</f>
        <v>0</v>
      </c>
      <c r="W90" s="159"/>
      <c r="X90" s="159" t="s">
        <v>637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638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0">
        <v>71</v>
      </c>
      <c r="B91" s="171" t="s">
        <v>641</v>
      </c>
      <c r="C91" s="185" t="s">
        <v>642</v>
      </c>
      <c r="D91" s="172" t="s">
        <v>636</v>
      </c>
      <c r="E91" s="173">
        <v>8</v>
      </c>
      <c r="F91" s="174"/>
      <c r="G91" s="175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59"/>
      <c r="S91" s="159" t="s">
        <v>436</v>
      </c>
      <c r="T91" s="159" t="s">
        <v>437</v>
      </c>
      <c r="U91" s="159">
        <v>0</v>
      </c>
      <c r="V91" s="159">
        <f>ROUND(E91*U91,2)</f>
        <v>0</v>
      </c>
      <c r="W91" s="159"/>
      <c r="X91" s="159" t="s">
        <v>637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638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3"/>
      <c r="B92" s="4"/>
      <c r="C92" s="189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107</v>
      </c>
    </row>
    <row r="93" spans="1:60" x14ac:dyDescent="0.2">
      <c r="A93" s="152"/>
      <c r="B93" s="153" t="s">
        <v>31</v>
      </c>
      <c r="C93" s="190"/>
      <c r="D93" s="154"/>
      <c r="E93" s="155"/>
      <c r="F93" s="155"/>
      <c r="G93" s="183">
        <f>G8+G59+G82+G88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488</v>
      </c>
    </row>
    <row r="94" spans="1:60" x14ac:dyDescent="0.2">
      <c r="A94" s="3"/>
      <c r="B94" s="4"/>
      <c r="C94" s="189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3"/>
      <c r="B95" s="4"/>
      <c r="C95" s="189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75" t="s">
        <v>489</v>
      </c>
      <c r="B96" s="275"/>
      <c r="C96" s="27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54"/>
      <c r="B97" s="255"/>
      <c r="C97" s="256"/>
      <c r="D97" s="255"/>
      <c r="E97" s="255"/>
      <c r="F97" s="255"/>
      <c r="G97" s="25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490</v>
      </c>
    </row>
    <row r="98" spans="1:33" x14ac:dyDescent="0.2">
      <c r="A98" s="258"/>
      <c r="B98" s="259"/>
      <c r="C98" s="260"/>
      <c r="D98" s="259"/>
      <c r="E98" s="259"/>
      <c r="F98" s="259"/>
      <c r="G98" s="26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58"/>
      <c r="B99" s="259"/>
      <c r="C99" s="260"/>
      <c r="D99" s="259"/>
      <c r="E99" s="259"/>
      <c r="F99" s="259"/>
      <c r="G99" s="26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58"/>
      <c r="B100" s="259"/>
      <c r="C100" s="260"/>
      <c r="D100" s="259"/>
      <c r="E100" s="259"/>
      <c r="F100" s="259"/>
      <c r="G100" s="26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62"/>
      <c r="B101" s="263"/>
      <c r="C101" s="264"/>
      <c r="D101" s="263"/>
      <c r="E101" s="263"/>
      <c r="F101" s="263"/>
      <c r="G101" s="26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3"/>
      <c r="B102" s="4"/>
      <c r="C102" s="189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C103" s="191"/>
      <c r="D103" s="10"/>
      <c r="AG103" t="s">
        <v>491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A1:G1"/>
    <mergeCell ref="C2:G2"/>
    <mergeCell ref="C3:G3"/>
    <mergeCell ref="C4:G4"/>
    <mergeCell ref="A96:C96"/>
    <mergeCell ref="A97:G101"/>
    <mergeCell ref="C23:G23"/>
    <mergeCell ref="C26:G26"/>
    <mergeCell ref="C32:G32"/>
    <mergeCell ref="C35:G35"/>
    <mergeCell ref="C40:G40"/>
    <mergeCell ref="C49:G49"/>
    <mergeCell ref="C52:G52"/>
    <mergeCell ref="C72:G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1 Pol</vt:lpstr>
      <vt:lpstr>SO 02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2 Pol'!Názvy_tisku</vt:lpstr>
      <vt:lpstr>oadresa</vt:lpstr>
      <vt:lpstr>Stavba!Objednatel</vt:lpstr>
      <vt:lpstr>Stavba!Objekt</vt:lpstr>
      <vt:lpstr>'SO 01 1 Pol'!Oblast_tisku</vt:lpstr>
      <vt:lpstr>'SO 02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Jochimová Lenka</cp:lastModifiedBy>
  <cp:lastPrinted>2019-03-19T12:27:02Z</cp:lastPrinted>
  <dcterms:created xsi:type="dcterms:W3CDTF">2009-04-08T07:15:50Z</dcterms:created>
  <dcterms:modified xsi:type="dcterms:W3CDTF">2020-06-10T06:58:46Z</dcterms:modified>
</cp:coreProperties>
</file>