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80" activeTab="1"/>
  </bookViews>
  <sheets>
    <sheet name="Rekapitulace stavby" sheetId="1" r:id="rId1"/>
    <sheet name="SO 101.1.a - Zpevněné plo..." sheetId="2" r:id="rId2"/>
    <sheet name="SO 101.1.b - Zpevněné plo..." sheetId="3" r:id="rId3"/>
    <sheet name="SO 101.2 - Sanace zpevněn..." sheetId="4" r:id="rId4"/>
    <sheet name="SO 101.3 - Trvalé dopravn..." sheetId="5" r:id="rId5"/>
    <sheet name="SO 101.4 - Mobiliář" sheetId="6" r:id="rId6"/>
    <sheet name="SO 101.5 - Ochrana stávaj..." sheetId="7" r:id="rId7"/>
    <sheet name="SO 302 - Pítko" sheetId="9" r:id="rId8"/>
    <sheet name="SO 401 - Veřejné osvětlení" sheetId="10" r:id="rId9"/>
    <sheet name="SO 402 - Elektrické napoj..." sheetId="11" r:id="rId10"/>
    <sheet name="SO 403 - Přemístění kamery" sheetId="12" r:id="rId11"/>
    <sheet name="SO 404 - Veřejné osvětlen..." sheetId="13" r:id="rId12"/>
    <sheet name="SO 801 - Vegetační úpravy" sheetId="14" r:id="rId13"/>
    <sheet name="VRN - Vedlejší rozpočtové..." sheetId="15" r:id="rId14"/>
  </sheets>
  <externalReferences>
    <externalReference r:id="rId17"/>
  </externalReferences>
  <definedNames>
    <definedName name="_xlnm._FilterDatabase" localSheetId="1" hidden="1">'SO 101.1.a - Zpevněné plo...'!$C$101:$K$616</definedName>
    <definedName name="_xlnm._FilterDatabase" localSheetId="2" hidden="1">'SO 101.1.b - Zpevněné plo...'!$C$87:$K$132</definedName>
    <definedName name="_xlnm._FilterDatabase" localSheetId="3" hidden="1">'SO 101.2 - Sanace zpevněn...'!$C$88:$K$189</definedName>
    <definedName name="_xlnm._FilterDatabase" localSheetId="4" hidden="1">'SO 101.3 - Trvalé dopravn...'!$C$90:$K$194</definedName>
    <definedName name="_xlnm._FilterDatabase" localSheetId="5" hidden="1">'SO 101.4 - Mobiliář'!$C$92:$K$178</definedName>
    <definedName name="_xlnm._FilterDatabase" localSheetId="6" hidden="1">'SO 101.5 - Ochrana stávaj...'!$C$89:$K$152</definedName>
    <definedName name="_xlnm._FilterDatabase" localSheetId="7" hidden="1">'SO 302 - Pítko'!$C$87:$K$189</definedName>
    <definedName name="_xlnm._FilterDatabase" localSheetId="8" hidden="1">'SO 401 - Veřejné osvětlení'!$C$82:$K$154</definedName>
    <definedName name="_xlnm._FilterDatabase" localSheetId="9" hidden="1">'SO 402 - Elektrické napoj...'!$C$82:$K$124</definedName>
    <definedName name="_xlnm._FilterDatabase" localSheetId="10" hidden="1">'SO 403 - Přemístění kamery'!$C$81:$K$103</definedName>
    <definedName name="_xlnm._FilterDatabase" localSheetId="11" hidden="1">'SO 404 - Veřejné osvětlen...'!$C$80:$K$91</definedName>
    <definedName name="_xlnm._FilterDatabase" localSheetId="12" hidden="1">'SO 801 - Vegetační úpravy'!$C$81:$K$173</definedName>
    <definedName name="_xlnm._FilterDatabase" localSheetId="13" hidden="1">'VRN - Vedlejší rozpočtové...'!$C$83:$K$111</definedName>
    <definedName name="_xlnm.Print_Area" localSheetId="0">'Rekapitulace stavby'!$D$4:$AO$36,'Rekapitulace stavby'!$C$42:$AQ$69</definedName>
    <definedName name="_xlnm.Print_Area" localSheetId="1">'SO 101.1.a - Zpevněné plo...'!$C$47:$J$81,'SO 101.1.a - Zpevněné plo...'!$C$87:$K$616</definedName>
    <definedName name="_xlnm.Print_Area" localSheetId="2">'SO 101.1.b - Zpevněné plo...'!$C$47:$J$67,'SO 101.1.b - Zpevněné plo...'!$C$73:$K$132</definedName>
    <definedName name="_xlnm.Print_Area" localSheetId="3">'SO 101.2 - Sanace zpevněn...'!$C$47:$J$68,'SO 101.2 - Sanace zpevněn...'!$C$74:$K$189</definedName>
    <definedName name="_xlnm.Print_Area" localSheetId="4">'SO 101.3 - Trvalé dopravn...'!$C$47:$J$70,'SO 101.3 - Trvalé dopravn...'!$C$76:$K$194</definedName>
    <definedName name="_xlnm.Print_Area" localSheetId="5">'SO 101.4 - Mobiliář'!$C$47:$J$72,'SO 101.4 - Mobiliář'!$C$78:$K$178</definedName>
    <definedName name="_xlnm.Print_Area" localSheetId="6">'SO 101.5 - Ochrana stávaj...'!$C$47:$J$69,'SO 101.5 - Ochrana stávaj...'!$C$75:$K$152</definedName>
    <definedName name="_xlnm.Print_Area" localSheetId="7">'SO 302 - Pítko'!$C$45:$J$69,'SO 302 - Pítko'!$C$75:$K$189</definedName>
    <definedName name="_xlnm.Print_Area" localSheetId="8">'SO 401 - Veřejné osvětlení'!$C$45:$J$64,'SO 401 - Veřejné osvětlení'!$C$70:$K$154</definedName>
    <definedName name="_xlnm.Print_Area" localSheetId="9">'SO 402 - Elektrické napoj...'!$C$45:$J$64,'SO 402 - Elektrické napoj...'!$C$70:$K$124</definedName>
    <definedName name="_xlnm.Print_Area" localSheetId="10">'SO 403 - Přemístění kamery'!$C$45:$J$63,'SO 403 - Přemístění kamery'!$C$69:$K$103</definedName>
    <definedName name="_xlnm.Print_Area" localSheetId="11">'SO 404 - Veřejné osvětlen...'!$C$45:$J$62,'SO 404 - Veřejné osvětlen...'!$C$68:$K$91</definedName>
    <definedName name="_xlnm.Print_Area" localSheetId="12">'SO 801 - Vegetační úpravy'!$C$45:$J$63,'SO 801 - Vegetační úpravy'!$C$69:$K$173</definedName>
    <definedName name="_xlnm.Print_Area" localSheetId="13">'VRN - Vedlejší rozpočtové...'!$C$45:$J$65,'VRN - Vedlejší rozpočtové...'!$C$71:$K$111</definedName>
    <definedName name="_xlnm.Print_Titles" localSheetId="0">'Rekapitulace stavby'!$52:$52</definedName>
    <definedName name="_xlnm.Print_Titles" localSheetId="1">'SO 101.1.a - Zpevněné plo...'!$101:$101</definedName>
    <definedName name="_xlnm.Print_Titles" localSheetId="2">'SO 101.1.b - Zpevněné plo...'!$87:$87</definedName>
    <definedName name="_xlnm.Print_Titles" localSheetId="3">'SO 101.2 - Sanace zpevněn...'!$88:$88</definedName>
    <definedName name="_xlnm.Print_Titles" localSheetId="4">'SO 101.3 - Trvalé dopravn...'!$90:$90</definedName>
    <definedName name="_xlnm.Print_Titles" localSheetId="5">'SO 101.4 - Mobiliář'!$92:$92</definedName>
    <definedName name="_xlnm.Print_Titles" localSheetId="6">'SO 101.5 - Ochrana stávaj...'!$89:$89</definedName>
    <definedName name="_xlnm.Print_Titles" localSheetId="7">'SO 302 - Pítko'!$87:$87</definedName>
    <definedName name="_xlnm.Print_Titles" localSheetId="8">'SO 401 - Veřejné osvětlení'!$82:$82</definedName>
    <definedName name="_xlnm.Print_Titles" localSheetId="9">'SO 402 - Elektrické napoj...'!$82:$82</definedName>
    <definedName name="_xlnm.Print_Titles" localSheetId="10">'SO 403 - Přemístění kamery'!$81:$81</definedName>
    <definedName name="_xlnm.Print_Titles" localSheetId="11">'SO 404 - Veřejné osvětlen...'!$80:$80</definedName>
    <definedName name="_xlnm.Print_Titles" localSheetId="12">'SO 801 - Vegetační úpravy'!$81:$81</definedName>
    <definedName name="_xlnm.Print_Titles" localSheetId="13">'VRN - Vedlejší rozpočtové...'!$83:$83</definedName>
  </definedNames>
  <calcPr calcId="162913"/>
</workbook>
</file>

<file path=xl/sharedStrings.xml><?xml version="1.0" encoding="utf-8"?>
<sst xmlns="http://schemas.openxmlformats.org/spreadsheetml/2006/main" count="15354" uniqueCount="1968">
  <si>
    <t>Export Komplet</t>
  </si>
  <si>
    <t>VZ</t>
  </si>
  <si>
    <t>2.0</t>
  </si>
  <si>
    <t/>
  </si>
  <si>
    <t>False</t>
  </si>
  <si>
    <t>{3b4f3e6d-4a69-4e17-8463-27805eaa05f7}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</si>
  <si>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</si>
  <si>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</si>
  <si>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</si>
  <si>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</si>
  <si>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</si>
  <si>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</si>
  <si>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</si>
  <si>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</si>
  <si>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</si>
  <si>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RH_DHV_1907a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</si>
  <si>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</si>
  <si>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</si>
  <si>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Dopravní terminál v Bohumíně – Přednádražní prostor</t>
  </si>
  <si>
    <t>KSO:</t>
  </si>
  <si>
    <t>CC-CZ:</t>
  </si>
  <si>
    <t>Místo:</t>
  </si>
  <si>
    <t>Bohumín</t>
  </si>
  <si>
    <t>Datum:</t>
  </si>
  <si>
    <t>26. 11. 2019</t>
  </si>
  <si>
    <t>Zadavatel:</t>
  </si>
  <si>
    <t>IČ:</t>
  </si>
  <si>
    <t>Město Bohumín, Masarykova 158, 735 81 Bohumín</t>
  </si>
  <si>
    <t>DIČ:</t>
  </si>
  <si>
    <t>Uchazeč:</t>
  </si>
  <si>
    <t>Vyplň údaj</t>
  </si>
  <si>
    <t>Projektant:</t>
  </si>
  <si>
    <t>HaskoningDHV Czech Republic, spol. s r.o.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</si>
  <si>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</si>
  <si>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</si>
  <si>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</si>
  <si>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</si>
  <si>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</si>
  <si>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</si>
  <si>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</si>
  <si>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</si>
  <si>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</si>
  <si>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</si>
  <si>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</si>
  <si>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</si>
  <si>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</si>
  <si>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</si>
  <si>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</si>
  <si>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</si>
  <si>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</si>
  <si>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</si>
  <si>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</si>
  <si>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</si>
  <si>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</si>
  <si>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</si>
  <si>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</si>
  <si>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</si>
  <si>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</si>
  <si>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</si>
  <si>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</si>
  <si>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</si>
  <si>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</si>
  <si>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</si>
  <si>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</si>
  <si>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</si>
  <si>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</si>
  <si>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</si>
  <si>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</si>
  <si>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</si>
  <si>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</si>
  <si>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</si>
  <si>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</si>
  <si>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</si>
  <si>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</si>
  <si>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</si>
  <si>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101</t>
  </si>
  <si>
    <t>Komunikace</t>
  </si>
  <si>
    <t>STA</t>
  </si>
  <si>
    <t>1</t>
  </si>
  <si>
    <t>{1d901c76-9c33-42eb-8b23-897b907f91b1}</t>
  </si>
  <si>
    <t>2</t>
  </si>
  <si>
    <t>/</t>
  </si>
  <si>
    <t>SO 101.1.a</t>
  </si>
  <si>
    <t>Zpevněné plochy - způsobilý výdaj</t>
  </si>
  <si>
    <t>Soupis</t>
  </si>
  <si>
    <t>{c050fd56-6a88-4ba3-bde8-33826296587a}</t>
  </si>
  <si>
    <t>SO 101.1.b</t>
  </si>
  <si>
    <t>Zpevněné plochy - nezpůsobilý výdaj</t>
  </si>
  <si>
    <t>{77a7cf93-e56e-469a-95ec-2f5ac1b818c7}</t>
  </si>
  <si>
    <t>SO 101.2</t>
  </si>
  <si>
    <t>Sanace zpevněných ploch</t>
  </si>
  <si>
    <t>{c43f6954-9865-4872-8e0f-db42933bd67d}</t>
  </si>
  <si>
    <t>SO 101.3</t>
  </si>
  <si>
    <t>Trvalé dopravní značení</t>
  </si>
  <si>
    <t>{a283a56b-8d29-4331-b05f-ba37082f80d1}</t>
  </si>
  <si>
    <t>SO 101.4</t>
  </si>
  <si>
    <t>Mobiliář</t>
  </si>
  <si>
    <t>{c80b161a-d4af-4058-8be2-ba24df2d258d}</t>
  </si>
  <si>
    <t>SO 101.5</t>
  </si>
  <si>
    <t>Ochrana stávajících inženýrských sítí</t>
  </si>
  <si>
    <t>{37f0dea3-74ab-409e-a141-64a18ea29961}</t>
  </si>
  <si>
    <t>SO 302</t>
  </si>
  <si>
    <t>Pítko</t>
  </si>
  <si>
    <t>{6f59d82e-5b5c-4f41-8485-fedf09771dbf}</t>
  </si>
  <si>
    <t>SO 401</t>
  </si>
  <si>
    <t>Veřejné osvětlení</t>
  </si>
  <si>
    <t>{f65e01af-1fd1-4c84-ac11-aa7a3bd53d46}</t>
  </si>
  <si>
    <t>SO 402</t>
  </si>
  <si>
    <t>Elektrické napojení cykloboxů a panelů KODIS</t>
  </si>
  <si>
    <t>{4f86ae7d-a49a-4fa0-985d-7d05aa0a5d36}</t>
  </si>
  <si>
    <t>SO 403</t>
  </si>
  <si>
    <t>Přemístění kamery</t>
  </si>
  <si>
    <t>{a15c9474-91ce-45ac-b8e7-5fa4a810f3c6}</t>
  </si>
  <si>
    <t>SO 404</t>
  </si>
  <si>
    <t>Veřejné osvětlení č. 003.01.029 a 003.01.031</t>
  </si>
  <si>
    <t>{9bc5f4ba-4de5-4a53-9353-079097c8d41b}</t>
  </si>
  <si>
    <t>SO 801</t>
  </si>
  <si>
    <t>Vegetační úpravy</t>
  </si>
  <si>
    <t>{8df861cc-a7ec-4915-9b35-796d258804e0}</t>
  </si>
  <si>
    <t>VRN</t>
  </si>
  <si>
    <t>Vedlejší rozpočtové náklady</t>
  </si>
  <si>
    <t>{b9f54a98-adcd-400e-b64f-9e63ddae4e69}</t>
  </si>
  <si>
    <t>KRYCÍ LIST SOUPISU PRACÍ</t>
  </si>
  <si>
    <t>Objekt:</t>
  </si>
  <si>
    <t>SO 101 - Komunikace</t>
  </si>
  <si>
    <t>Soupis:</t>
  </si>
  <si>
    <t>SO 101.1.a - Zpevněné plochy - způsobilý výdaj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</si>
  <si>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</si>
  <si>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</si>
  <si>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</si>
  <si>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</si>
  <si>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</si>
  <si>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</si>
  <si>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</si>
  <si>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</si>
  <si>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</si>
  <si>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</si>
  <si>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</si>
  <si>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</si>
  <si>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</si>
  <si>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</si>
  <si>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</si>
  <si>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</si>
  <si>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767 - Konstrukce zámečnické</t>
  </si>
  <si>
    <t>M - Práce a dodávky M</t>
  </si>
  <si>
    <t xml:space="preserve">    46-M - Zemní práce při extr.mont.pracích</t>
  </si>
  <si>
    <t>VRN - Vedlejší rozpočtové náklady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</si>
  <si>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</si>
  <si>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</si>
  <si>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</si>
  <si>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</si>
  <si>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</si>
  <si>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</si>
  <si>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</si>
  <si>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</si>
  <si>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</si>
  <si>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</si>
  <si>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</si>
  <si>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</si>
  <si>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</si>
  <si>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</si>
  <si>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</si>
  <si>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</si>
  <si>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</si>
  <si>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</si>
  <si>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</si>
  <si>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113106511</t>
  </si>
  <si>
    <t>Rozebrání dlažeb a dílců vozovek a ploch s přemístěním hmot na skládku na vzdálenost do 3 m nebo s naložením na dopravní prostředek, s jakoukoliv výplní spár strojně plochy jednotlivě přes 200 m2 z velkých kostek s ložem z kameniva těženého</t>
  </si>
  <si>
    <t>m2</t>
  </si>
  <si>
    <t>CS ÚRS 2019 02</t>
  </si>
  <si>
    <t>4</t>
  </si>
  <si>
    <t>1450734957</t>
  </si>
  <si>
    <t>P</t>
  </si>
  <si>
    <t>Poznámka k položce:
Výměry viz Technická zpráva SO 101.</t>
  </si>
  <si>
    <t>VV</t>
  </si>
  <si>
    <t>Dlážděná vozovka:</t>
  </si>
  <si>
    <t>910</t>
  </si>
  <si>
    <t>113106571</t>
  </si>
  <si>
    <t>Rozebrání dlažeb a dílců vozovek a ploch s přemístěním hmot na skládku na vzdálenost do 3 m nebo s naložením na dopravní prostředek, s jakoukoliv výplní spár strojně plochy jednotlivě přes 200 m2 ze zámkové dlažby s ložem z kameniva</t>
  </si>
  <si>
    <t>491440435</t>
  </si>
  <si>
    <t>Dlážděný chodník:</t>
  </si>
  <si>
    <t>3200</t>
  </si>
  <si>
    <t>3</t>
  </si>
  <si>
    <t>113107212</t>
  </si>
  <si>
    <t>Odstranění podkladů nebo krytů strojně plochy jednotlivě přes 200 m2 s přemístěním hmot na skládku na vzdálenost do 20 m nebo s naložením na dopravní prostředek z kameniva těženého, o tl. vrstvy přes 100 do 200 mm</t>
  </si>
  <si>
    <t>-12091560</t>
  </si>
  <si>
    <t>Asfaltová vozovka:</t>
  </si>
  <si>
    <t>1310+55</t>
  </si>
  <si>
    <t>Součet</t>
  </si>
  <si>
    <t>113107223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</si>
  <si>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</si>
  <si>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-1887072441</t>
  </si>
  <si>
    <t>5</t>
  </si>
  <si>
    <t>113107230</t>
  </si>
  <si>
    <t>Odstranění podkladů nebo krytů strojně plochy jednotlivě přes 200 m2 s přemístěním hmot na skládku na vzdálenost do 20 m nebo s naložením na dopravní prostředek z betonu prostého, o tl. vrstvy do 100 mm</t>
  </si>
  <si>
    <t>1085253206</t>
  </si>
  <si>
    <t>Stávající rampa před nádr. budovou:</t>
  </si>
  <si>
    <t>6</t>
  </si>
  <si>
    <t>113107242</t>
  </si>
  <si>
    <t>Odstranění podkladů nebo krytů strojně plochy jednotlivě přes 200 m2 s přemístěním hmot na skládku na vzdálenost do 20 m nebo s naložením na dopravní prostředek živičných, o tl. vrstvy přes 50 do 100 mm</t>
  </si>
  <si>
    <t>1875396104</t>
  </si>
  <si>
    <t>7</t>
  </si>
  <si>
    <t>113107244</t>
  </si>
  <si>
    <t>Odstranění podkladů nebo krytů strojně plochy jednotlivě přes 200 m2 s přemístěním hmot na skládku na vzdálenost do 20 m nebo s naložením na dopravní prostředek živičných, o tl. vrstvy přes 150 do 200 mm</t>
  </si>
  <si>
    <t>-588272687</t>
  </si>
  <si>
    <t>8</t>
  </si>
  <si>
    <t>113154323</t>
  </si>
  <si>
    <t>Frézování živičného podkladu nebo krytu s naložením na dopravní prostředek plochy přes 1 000 do 10 000 m2 bez překážek v trase pruhu šířky do 1 m, tloušťky vrstvy 50 mm</t>
  </si>
  <si>
    <t>1577384983</t>
  </si>
  <si>
    <t>9</t>
  </si>
  <si>
    <t>113201112</t>
  </si>
  <si>
    <t>Vytrhání obrub s vybouráním lože, s přemístěním hmot na skládku na vzdálenost do 3 m nebo s naložením na dopravní prostředek silničních ležatých</t>
  </si>
  <si>
    <t>m</t>
  </si>
  <si>
    <t>250389351</t>
  </si>
  <si>
    <t>10</t>
  </si>
  <si>
    <t>115101201</t>
  </si>
  <si>
    <t>Čerpání vody na dopravní výšku do 10 m s uvažovaným průměrným přítokem do 500 l/min</t>
  </si>
  <si>
    <t>hod</t>
  </si>
  <si>
    <t>1302787714</t>
  </si>
  <si>
    <t>8*5</t>
  </si>
  <si>
    <t>11</t>
  </si>
  <si>
    <t>115101301</t>
  </si>
  <si>
    <t>Pohotovost záložní čerpací soupravy pro dopravní výšku do 10 m s uvažovaným průměrným přítokem do 500 l/min</t>
  </si>
  <si>
    <t>den</t>
  </si>
  <si>
    <t>-48501260</t>
  </si>
  <si>
    <t>12</t>
  </si>
  <si>
    <t>119001405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</si>
  <si>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zajišťovací konstrukce, s opotřebením hmot potrubí plastového, jmenovité světlosti DN do 200 mm</t>
  </si>
  <si>
    <t>-1011867793</t>
  </si>
  <si>
    <t>2*10</t>
  </si>
  <si>
    <t>13</t>
  </si>
  <si>
    <t>119001421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</si>
  <si>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zajišťovací konstrukce, s opotřebením hmot kabelů a kabelových tratí z volně ložených kabelů a to do 3 kabelů</t>
  </si>
  <si>
    <t>-1824174756</t>
  </si>
  <si>
    <t>1,6*10</t>
  </si>
  <si>
    <t>14</t>
  </si>
  <si>
    <t>119001422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</si>
  <si>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zajišťovací konstrukce, s opotřebením hmot kabelů a kabelových tratí z volně ložených kabelů a to přes 3 do 6 kabelů</t>
  </si>
  <si>
    <t>1918067996</t>
  </si>
  <si>
    <t>11*2</t>
  </si>
  <si>
    <t>121101102</t>
  </si>
  <si>
    <t>Sejmutí ornice nebo lesní půdy s vodorovným přemístěním na hromady v místě upotřebení nebo na dočasné či trvalé skládky se složením, na vzdálenost přes 50 do 100 m</t>
  </si>
  <si>
    <t>m3</t>
  </si>
  <si>
    <t>1507312576</t>
  </si>
  <si>
    <t>Poznámka k položce:
Tl.:100mm
Výměry viz Technická zpráva SO 101.</t>
  </si>
  <si>
    <t>750*0,1</t>
  </si>
  <si>
    <t>110*0,1</t>
  </si>
  <si>
    <t>16</t>
  </si>
  <si>
    <t>122202201</t>
  </si>
  <si>
    <t>Odkopávky a prokopávky nezapažené pro silnice s přemístěním výkopku v příčných profilech na vzdálenost do 15 m nebo s naložením na dopravní prostředek v hornině tř. 3 do 100 m3</t>
  </si>
  <si>
    <t>-267092782</t>
  </si>
  <si>
    <t>110*(0,5-0,1)</t>
  </si>
  <si>
    <t>750*(0,5-0,1)</t>
  </si>
  <si>
    <t>17</t>
  </si>
  <si>
    <t>122202209</t>
  </si>
  <si>
    <t>Odkopávky a prokopávky nezapažené pro silnice s přemístěním výkopku v příčných profilech na vzdálenost do 15 m nebo s naložením na dopravní prostředek v hornině tř. 3 Příplatek k cenám za lepivost horniny tř. 3</t>
  </si>
  <si>
    <t>883059033</t>
  </si>
  <si>
    <t>Poznámka k položce:
30%.</t>
  </si>
  <si>
    <t>344*0,3 'Přepočtené koeficientem množství</t>
  </si>
  <si>
    <t>18</t>
  </si>
  <si>
    <t>131203101</t>
  </si>
  <si>
    <t>Hloubení zapažených i nezapažených jam ručním nebo pneumatickým nářadím s urovnáním dna do předepsaného profilu a spádu v horninách tř. 3 soudržných</t>
  </si>
  <si>
    <t>581598057</t>
  </si>
  <si>
    <t>Vpusti:</t>
  </si>
  <si>
    <t>2,0*1,25*1,25*(15+1)</t>
  </si>
  <si>
    <t>19</t>
  </si>
  <si>
    <t>131203109</t>
  </si>
  <si>
    <t>Hloubení zapažených i nezapažených jam ručním nebo pneumatickým nářadím s urovnáním dna do předepsaného profilu a spádu v horninách tř. 3 Příplatek k cenám za lepivost horniny tř. 3</t>
  </si>
  <si>
    <t>-975859535</t>
  </si>
  <si>
    <t>Poznámka k položce:
30%</t>
  </si>
  <si>
    <t>50*0,3 'Přepočtené koeficientem množství</t>
  </si>
  <si>
    <t>20</t>
  </si>
  <si>
    <t>132201101</t>
  </si>
  <si>
    <t>Hloubení zapažených i nezapažených rýh šířky do 600 mm s urovnáním dna do předepsaného profilu a spádu v hornině tř. 3 do 100 m3</t>
  </si>
  <si>
    <t>-1614970934</t>
  </si>
  <si>
    <t>Lože pod obrubníky C20/25nXF3</t>
  </si>
  <si>
    <t>(73+8+350+250+400+435+70)*0,15*0,2</t>
  </si>
  <si>
    <t>Lože pod dvouřádek ze žulových kostek:</t>
  </si>
  <si>
    <t>(60+435)*0,25*0,1</t>
  </si>
  <si>
    <t>Betonová zídka:</t>
  </si>
  <si>
    <t>15*1,2*0,5</t>
  </si>
  <si>
    <t>Odvodňovací plastový žlab:</t>
  </si>
  <si>
    <t>6*0,75*0,75</t>
  </si>
  <si>
    <t>132201109</t>
  </si>
  <si>
    <t>Hloubení zapažených i nezapažených rýh šířky do 600 mm s urovnáním dna do předepsaného profilu a spádu v hornině tř. 3 Příplatek k cenám za lepivost horniny tř. 3</t>
  </si>
  <si>
    <t>424925964</t>
  </si>
  <si>
    <t>68,955*0,3 'Přepočtené koeficientem množství</t>
  </si>
  <si>
    <t>22</t>
  </si>
  <si>
    <t>132201201</t>
  </si>
  <si>
    <t>Hloubení zapažených i nezapažených rýh šířky přes 600 do 2 000 mm s urovnáním dna do předepsaného profilu a spádu v hornině tř. 3 do 100 m3</t>
  </si>
  <si>
    <t>-838837472</t>
  </si>
  <si>
    <t>Potrubí odvodnění:</t>
  </si>
  <si>
    <t>(0,15+1,75)*(0,3+0,6+0,3)*(1,4+1,4+1,4+0,5+6,5+5,4+4,7+6,1+4,5+3,0+10)</t>
  </si>
  <si>
    <t>(0,15+1,75)*(0,3+0,6+0,3)*(1,2+3,6+2,7+2,3)</t>
  </si>
  <si>
    <t>23</t>
  </si>
  <si>
    <t>132201209</t>
  </si>
  <si>
    <t>Hloubení zapažených i nezapažených rýh šířky přes 600 do 2 000 mm s urovnáním dna do předepsaného profilu a spádu v hornině tř. 3 Příplatek k cenám za lepivost horniny tř. 3</t>
  </si>
  <si>
    <t>-583009141</t>
  </si>
  <si>
    <t>24</t>
  </si>
  <si>
    <t>151811131</t>
  </si>
  <si>
    <t>Zřízení pažicích boxů pro pažení a rozepření stěn rýh podzemního vedení hloubka výkopu do 4 m, šířka do 1,2 m</t>
  </si>
  <si>
    <t>2068812796</t>
  </si>
  <si>
    <t>2,0*1,25*4*(15+1)</t>
  </si>
  <si>
    <t>(0,15+1,75)*2*(1,4+1,4+1,4+0,5+6,5+5,4+4,7+6,1+4,5+3,0+10)</t>
  </si>
  <si>
    <t>(0,15+1,75)*2*(1,2+3,6+2,7+2,3)</t>
  </si>
  <si>
    <t>25</t>
  </si>
  <si>
    <t>151811231</t>
  </si>
  <si>
    <t>Odstranění pažicích boxů pro pažení a rozepření stěn rýh podzemního vedení hloubka výkopu do 4 m, šířka do 1,2 m</t>
  </si>
  <si>
    <t>328247626</t>
  </si>
  <si>
    <t>26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</si>
  <si>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</si>
  <si>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</si>
  <si>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1382094292</t>
  </si>
  <si>
    <t>344+50+72,330+124,716</t>
  </si>
  <si>
    <t>27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</si>
  <si>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</si>
  <si>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</si>
  <si>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1645963385</t>
  </si>
  <si>
    <t>Poznámka k položce:
Celkem 20 km</t>
  </si>
  <si>
    <t>591,046*10 'Přepočtené koeficientem množství</t>
  </si>
  <si>
    <t>28</t>
  </si>
  <si>
    <t>167101103</t>
  </si>
  <si>
    <t>Nakládání, skládání a překládání neulehlého výkopku nebo sypaniny skládání nebo překládání, z hornin tř. 1 až 4</t>
  </si>
  <si>
    <t>1783559250</t>
  </si>
  <si>
    <t>29</t>
  </si>
  <si>
    <t>171201201</t>
  </si>
  <si>
    <t>Uložení sypaniny na skládky</t>
  </si>
  <si>
    <t>1268438301</t>
  </si>
  <si>
    <t>30</t>
  </si>
  <si>
    <t>171201211</t>
  </si>
  <si>
    <t>Poplatek za uložení stavebního odpadu na skládce (skládkovné) zeminy a kameniva zatříděného do Katalogu odpadů pod kódem 170 504</t>
  </si>
  <si>
    <t>t</t>
  </si>
  <si>
    <t>-399525152</t>
  </si>
  <si>
    <t>591,046*1,975</t>
  </si>
  <si>
    <t>31</t>
  </si>
  <si>
    <t>174101101</t>
  </si>
  <si>
    <t>Zásyp sypaninou z jakékoliv horniny s uložením výkopku ve vrstvách se zhutněním jam, šachet, rýh nebo kolem objektů v těchto vykopávkách</t>
  </si>
  <si>
    <t>2021169361</t>
  </si>
  <si>
    <t>(2,0-0,3)*1,25*1,25*(15+1)</t>
  </si>
  <si>
    <t>(0,15+1,75-0,3-0,335)*(0,3+0,6+0,3)*(1,4+1,4+1,4+0,5+6,5+5,4+4,7+6,1+4,5+3,0+10)</t>
  </si>
  <si>
    <t>(0,15+1,75-0,3-0,335)*(0,3+0,6+0,3)*(1,2+3,6+2,7+2,3)</t>
  </si>
  <si>
    <t>32</t>
  </si>
  <si>
    <t>M</t>
  </si>
  <si>
    <t>58344197</t>
  </si>
  <si>
    <t>štěrkodrť frakce 0/63</t>
  </si>
  <si>
    <t>-996219072</t>
  </si>
  <si>
    <t>Poznámka k položce:
kamenivo přírodní těžené  štěrkodrť frakce 0/63 (nepřípustné pro zásyp jsou popílek, hlušina (haldovina), struska a recykláty)</t>
  </si>
  <si>
    <t>125,534*1,9</t>
  </si>
  <si>
    <t>33</t>
  </si>
  <si>
    <t>175111101</t>
  </si>
  <si>
    <t>Obsypání potrubí ručně sypaninou z vhodných hornin tř. 1 až 4 nebo materiálem připraveným podél výkopu ve vzdálenosti do 3 m od jeho kraje, pro jakoukoliv hloubku výkopu a míru zhutnění bez prohození sypaniny sítem</t>
  </si>
  <si>
    <t>-289810924</t>
  </si>
  <si>
    <t>Poznámka k položce:
Obsyp potrubí provádět po vrstvách max. 15cm.
Jednotlivé vrstvy budou ručně hutněny na hodnotu 90% PS.</t>
  </si>
  <si>
    <t>0,3*1,25*1,25*(15+1)</t>
  </si>
  <si>
    <t>(0,3+0,15)*(0,3+0,6+0,3)*(1,4+1,4+1,4+0,5+6,5+5,4+4,7+6,1+4,5+3,0+10)</t>
  </si>
  <si>
    <t>(0,3+0,15)*(0,3+0,6+0,3)*(1,2+3,6+2,7+2,3)</t>
  </si>
  <si>
    <t>34</t>
  </si>
  <si>
    <t>58344121</t>
  </si>
  <si>
    <t>štěrkodrť frakce 0/8</t>
  </si>
  <si>
    <t>-885911448</t>
  </si>
  <si>
    <t>Poznámka k položce:
kamenivo přírodní těžené štěrkodrť frakce 0/8 (nepřípustné pro zásyp jsou popílek, hlušina (haldovina), struska a recykláty)</t>
  </si>
  <si>
    <t>37,038*1,9</t>
  </si>
  <si>
    <t>35</t>
  </si>
  <si>
    <t>181202305</t>
  </si>
  <si>
    <t>Úprava pláně na stavbách dálnic strojně na násypech se zhutněním</t>
  </si>
  <si>
    <t>1304215736</t>
  </si>
  <si>
    <t>1650+400+510+280+170+1500+620+400+500</t>
  </si>
  <si>
    <t>36</t>
  </si>
  <si>
    <t>181301111</t>
  </si>
  <si>
    <t>Rozprostření a urovnání ornice v rovině nebo ve svahu sklonu do 1:5 při souvislé ploše přes 500 m2, tl. vrstvy do 100 mm</t>
  </si>
  <si>
    <t>530045627</t>
  </si>
  <si>
    <t>37</t>
  </si>
  <si>
    <t>181411121</t>
  </si>
  <si>
    <t>Založení trávníku na půdě předem připravené plochy do 1000 m2 výsevem včetně utažení lučního v rovině nebo na svahu do 1:5</t>
  </si>
  <si>
    <t>1854176773</t>
  </si>
  <si>
    <t>38</t>
  </si>
  <si>
    <t>00572410</t>
  </si>
  <si>
    <t>osivo směs travní parková</t>
  </si>
  <si>
    <t>kg</t>
  </si>
  <si>
    <t>1376324187</t>
  </si>
  <si>
    <t>750*0,015 'Přepočtené koeficientem množství</t>
  </si>
  <si>
    <t>39</t>
  </si>
  <si>
    <t>10371500</t>
  </si>
  <si>
    <t>substrát pro trávníky VL</t>
  </si>
  <si>
    <t>-1061417732</t>
  </si>
  <si>
    <t>750*0,025</t>
  </si>
  <si>
    <t>40</t>
  </si>
  <si>
    <t>185803111</t>
  </si>
  <si>
    <t>Ošetření trávníku jednorázové v rovině nebo na svahu do 1:5</t>
  </si>
  <si>
    <t>-1611932897</t>
  </si>
  <si>
    <t>41</t>
  </si>
  <si>
    <t>185803211</t>
  </si>
  <si>
    <t>Uválcování trávníku v rovině nebo na svahu do 1:5</t>
  </si>
  <si>
    <t>863798896</t>
  </si>
  <si>
    <t>Zakládání</t>
  </si>
  <si>
    <t>42</t>
  </si>
  <si>
    <t>274313611</t>
  </si>
  <si>
    <t>Základy z betonu prostého pasy betonu kamenem neprokládaného tř. C 16/20</t>
  </si>
  <si>
    <t>339732573</t>
  </si>
  <si>
    <t>Lože pod obrubníky C16/20nXF1:</t>
  </si>
  <si>
    <t>43</t>
  </si>
  <si>
    <t>274313711</t>
  </si>
  <si>
    <t>Základy z betonu prostého pasy betonu kamenem neprokládaného tř. C 20/25</t>
  </si>
  <si>
    <t>335585633</t>
  </si>
  <si>
    <t>60*0,25*0,1</t>
  </si>
  <si>
    <t>Svislé a kompletní konstrukce</t>
  </si>
  <si>
    <t>44</t>
  </si>
  <si>
    <t>359901111</t>
  </si>
  <si>
    <t>Vyčištění stok jakékoliv výšky</t>
  </si>
  <si>
    <t>319396910</t>
  </si>
  <si>
    <t>45</t>
  </si>
  <si>
    <t>359901211</t>
  </si>
  <si>
    <t>Monitoring stok (kamerový systém) jakékoli výšky nová kanalizace</t>
  </si>
  <si>
    <t>-1844030218</t>
  </si>
  <si>
    <t>Vodorovné konstrukce</t>
  </si>
  <si>
    <t>46</t>
  </si>
  <si>
    <t>430321515</t>
  </si>
  <si>
    <t>Schodišťové konstrukce a rampy z betonu železového (bez výztuže) stupně, schodnice, ramena, podesty s nosníky tř. C 20/25</t>
  </si>
  <si>
    <t>209569479</t>
  </si>
  <si>
    <t>47</t>
  </si>
  <si>
    <t>431351121</t>
  </si>
  <si>
    <t>Bednění podest, podstupňových desek a ramp včetně podpěrné konstrukce výšky do 4 m půdorysně přímočarých zřízení</t>
  </si>
  <si>
    <t>421605183</t>
  </si>
  <si>
    <t>48</t>
  </si>
  <si>
    <t>431351122</t>
  </si>
  <si>
    <t>Bednění podest, podstupňových desek a ramp včetně podpěrné konstrukce výšky do 4 m půdorysně přímočarých odstranění</t>
  </si>
  <si>
    <t>-1316333873</t>
  </si>
  <si>
    <t>49</t>
  </si>
  <si>
    <t>451572111</t>
  </si>
  <si>
    <t>Lože pod potrubí, stoky a drobné objekty v otevřeném výkopu z kameniva drobného těženého 0 až 4 mm</t>
  </si>
  <si>
    <t>-925221268</t>
  </si>
  <si>
    <t>0,1*1,25*1,25*(15+1)</t>
  </si>
  <si>
    <t>0,1*(0,3+0,6+0,3)*(1,4+1,4+1,4+0,5+6,5+5,4+4,7+6,1+4,5+3,0+10)</t>
  </si>
  <si>
    <t>0,1*(0,3+0,6+0,3)*(1,2+3,6+2,7+2,3)</t>
  </si>
  <si>
    <t>50</t>
  </si>
  <si>
    <t>452311141</t>
  </si>
  <si>
    <t>Podkladní a zajišťovací konstrukce z betonu prostého v otevřeném výkopu desky pod potrubí, stoky a drobné objekty z betonu tř. C 16/20</t>
  </si>
  <si>
    <t>1861884388</t>
  </si>
  <si>
    <t>Potrubí:</t>
  </si>
  <si>
    <t>(54,7)*1,4*0,15</t>
  </si>
  <si>
    <t>Šachty:</t>
  </si>
  <si>
    <t>2*2*(15+1)*0,15</t>
  </si>
  <si>
    <t>Komunikace pozemní</t>
  </si>
  <si>
    <t>51</t>
  </si>
  <si>
    <t>564201111</t>
  </si>
  <si>
    <t>Podklad nebo podsyp ze štěrkopísku ŠP s rozprostřením, vlhčením a zhutněním, po zhutnění tl. 40 mm</t>
  </si>
  <si>
    <t>294026109</t>
  </si>
  <si>
    <t>Komunikace - skladba A:</t>
  </si>
  <si>
    <t>Komunikace - skladba B:</t>
  </si>
  <si>
    <t>Komunikace - skladba C (ČSN 73 6131, Edef,2 = 90MPa):</t>
  </si>
  <si>
    <t>510</t>
  </si>
  <si>
    <t>Komunikace - skladba D:</t>
  </si>
  <si>
    <t>Chodník - skladba E (ČSN 73 6131, Edef,2 = 50MPa):</t>
  </si>
  <si>
    <t>170</t>
  </si>
  <si>
    <t>Chodník - skladba F (ČSN 73 6131, Edef,2 = 50MPa):</t>
  </si>
  <si>
    <t>1500</t>
  </si>
  <si>
    <t>Chodník pojížděný - skladba G (ČSN 73 6131, Edef,2 = 70MPa):</t>
  </si>
  <si>
    <t>620</t>
  </si>
  <si>
    <t>Chodník - skladba H (ČSN 73 6131, Edef,2 = 50MPa):</t>
  </si>
  <si>
    <t>400</t>
  </si>
  <si>
    <t>Společná stezka – skladba I (ČSN 73 6131, Edef,2 = 50MPa):</t>
  </si>
  <si>
    <t>500</t>
  </si>
  <si>
    <t>dlažba s dřevodekorem:</t>
  </si>
  <si>
    <t>60</t>
  </si>
  <si>
    <t>52</t>
  </si>
  <si>
    <t>564851111</t>
  </si>
  <si>
    <t>Podklad ze štěrkodrti ŠD s rozprostřením a zhutněním, po zhutnění tl. 150 mm</t>
  </si>
  <si>
    <t>695944156</t>
  </si>
  <si>
    <t>Komunikace - skladba A (ŠD 0/63, ČSN 73 6126-1,Edef,2 = 70MPa ):</t>
  </si>
  <si>
    <t>1650</t>
  </si>
  <si>
    <t>Komunikace - skladba B (ŠD 0/63, ČSN 73 6126-1,Edef,2 = 70MPa ):</t>
  </si>
  <si>
    <t>400+55</t>
  </si>
  <si>
    <t>Mínus nezpůsobilý výdaj:</t>
  </si>
  <si>
    <t>-77</t>
  </si>
  <si>
    <t>Komunikace - skladba B (ŠD 0/32, ČSN 73 6126-1,Edef,2 = 100MPa ):</t>
  </si>
  <si>
    <t>Komunikace - skladba C (ČSN 73 6126-1, Edef,2 = 60MPa):</t>
  </si>
  <si>
    <t>-69</t>
  </si>
  <si>
    <t>Chodník - skladba E (ČSN 73 6126-1, Edef,2 = 30MPa):</t>
  </si>
  <si>
    <t>Chodník - skladba F (ČSN 73 6126-1, Edef,2 = 30MPa):</t>
  </si>
  <si>
    <t>Chodník - skladba H  (ČSN 73 6126-1, Edef,2 = 30MPa):</t>
  </si>
  <si>
    <t>Společná stezka – skladba I (ČSN 73 6126-1, Edef,2 = 30MPa):</t>
  </si>
  <si>
    <t>53</t>
  </si>
  <si>
    <t>564861111</t>
  </si>
  <si>
    <t>Podklad ze štěrkodrti ŠD s rozprostřením a zhutněním, po zhutnění tl. 200 mm</t>
  </si>
  <si>
    <t>-1695508796</t>
  </si>
  <si>
    <t>Komunikace - skladba A(ŠD 0/32, ČSN 73 6126-1, Edef=110MPa):</t>
  </si>
  <si>
    <t>Komunikace - skladba C (ČSN 73 6126-1, Edef=30MPa):</t>
  </si>
  <si>
    <t>54</t>
  </si>
  <si>
    <t>564871111</t>
  </si>
  <si>
    <t>Podklad ze štěrkodrti ŠD s rozprostřením a zhutněním, po zhutnění tl. 250 mm</t>
  </si>
  <si>
    <t>397782766</t>
  </si>
  <si>
    <t>Komunikace - skladba D (ČSN 73 6126-1, Edef,2 = 45MPa):</t>
  </si>
  <si>
    <t>280</t>
  </si>
  <si>
    <t>Chodník pojížděný - skladba G (ČSN 73 6126-1, Edef,2 = 30MPa):</t>
  </si>
  <si>
    <t>55</t>
  </si>
  <si>
    <t>564952111</t>
  </si>
  <si>
    <t>Podklad z mechanicky zpevněného kameniva MZK (minerální beton) s rozprostřením a s hutněním, po zhutnění tl. 150 mm</t>
  </si>
  <si>
    <t>-1448291761</t>
  </si>
  <si>
    <t>Komunikace - skladba D (ČSN 73 6123-1, Edef,2 = 90MPa):</t>
  </si>
  <si>
    <t>56</t>
  </si>
  <si>
    <t>565166112</t>
  </si>
  <si>
    <t>Asfaltový beton vrstva podkladní ACP 22 (obalované kamenivo hrubozrnné - OKH) s rozprostřením a zhutněním v pruhu šířky do 3 m, po zhutnění tl. 90 mm</t>
  </si>
  <si>
    <t>739104429</t>
  </si>
  <si>
    <t>Komunikace - skladba A (ČSN EN 13 108-1):</t>
  </si>
  <si>
    <t>57</t>
  </si>
  <si>
    <t>571908112</t>
  </si>
  <si>
    <t>Kryt vymývaným dekoračním kamenivem (kačírkem) tl. 300 mm</t>
  </si>
  <si>
    <t>-1244405421</t>
  </si>
  <si>
    <t>58</t>
  </si>
  <si>
    <t>573111112</t>
  </si>
  <si>
    <t>Postřik infiltrační PI z asfaltu silničního s posypem kamenivem, v množství 1,00 kg/m2</t>
  </si>
  <si>
    <t>1968508247</t>
  </si>
  <si>
    <t>Komunikace - skladba A (ČSN 73 6129):</t>
  </si>
  <si>
    <t>Komunikace - skladba B (ČSN 73 6129):</t>
  </si>
  <si>
    <t>59</t>
  </si>
  <si>
    <t>573231106</t>
  </si>
  <si>
    <t>Postřik spojovací PS bez posypu kamenivem ze silniční emulze, v množství 0,30 kg/m2</t>
  </si>
  <si>
    <t>819422480</t>
  </si>
  <si>
    <t>1650+1650</t>
  </si>
  <si>
    <t>577134131</t>
  </si>
  <si>
    <t>Asfaltový beton vrstva obrusná ACO 11 (ABS) s rozprostřením a se zhutněním z modifikovaného asfaltu v pruhu šířky do 3 m, po zhutnění tl. 40 mm</t>
  </si>
  <si>
    <t>1124944455</t>
  </si>
  <si>
    <t>61</t>
  </si>
  <si>
    <t>577155132</t>
  </si>
  <si>
    <t>Asfaltový beton vrstva ložní ACL 16 (ABH) s rozprostřením a zhutněním z modifikovaného asfaltu v pruhu šířky do 3 m, po zhutnění tl. 60 mm</t>
  </si>
  <si>
    <t>-1116712979</t>
  </si>
  <si>
    <t>62</t>
  </si>
  <si>
    <t>577165132</t>
  </si>
  <si>
    <t>Asfaltový beton vrstva ložní ACL 16 (ABH) s rozprostřením a zhutněním z modifikovaného asfaltu v pruhu šířky do 3 m, po zhutnění tl. 70 mm</t>
  </si>
  <si>
    <t>-1352141793</t>
  </si>
  <si>
    <t>Komunikace - skladba B (ČSN EN 13 108-1):</t>
  </si>
  <si>
    <t>63</t>
  </si>
  <si>
    <t>581141214</t>
  </si>
  <si>
    <t>Kryt cementobetonový silničních komunikací skupiny CB II tl. 230 mm</t>
  </si>
  <si>
    <t>536690428</t>
  </si>
  <si>
    <t>Komunikace - skladba D (Beton C30/37 XF4, S3):</t>
  </si>
  <si>
    <t>64</t>
  </si>
  <si>
    <t>591141111</t>
  </si>
  <si>
    <t>Kladení dlažby z kostek s provedením lože do tl. 50 mm, s vyplněním spár, s dvojím beraněním a se smetením přebytečného materiálu na krajnici velkých z kamene, do lože z cementové malty</t>
  </si>
  <si>
    <t>927809539</t>
  </si>
  <si>
    <t>Pročištění stáv. dvouřádku:</t>
  </si>
  <si>
    <t>60*0,2</t>
  </si>
  <si>
    <t>Nový dvouřádek:</t>
  </si>
  <si>
    <t>435*0,2</t>
  </si>
  <si>
    <t>25*0,2</t>
  </si>
  <si>
    <t>65</t>
  </si>
  <si>
    <t>58381007</t>
  </si>
  <si>
    <t>kostka dlažební žula drobná 8/10</t>
  </si>
  <si>
    <t>1160225155</t>
  </si>
  <si>
    <t>Pročištění stáv. dvouřádku (10%výměna):</t>
  </si>
  <si>
    <t>60*0,2*0,1</t>
  </si>
  <si>
    <t>93,2*1,1 'Přepočtené koeficientem množství</t>
  </si>
  <si>
    <t>66</t>
  </si>
  <si>
    <t>596211132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</si>
  <si>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C, pro plochy přes 100 do 300 m2</t>
  </si>
  <si>
    <t>1414807605</t>
  </si>
  <si>
    <t>Chodník - skladba E (ČSN 73 6131):</t>
  </si>
  <si>
    <t>Společná stezka – skladba I:</t>
  </si>
  <si>
    <t>67</t>
  </si>
  <si>
    <t>59245015</t>
  </si>
  <si>
    <t>dlažba zámková tvaru I 200x165x60mm přírodní</t>
  </si>
  <si>
    <t>1980684731</t>
  </si>
  <si>
    <t>170*1,05 'Přepočtené koeficientem množství</t>
  </si>
  <si>
    <t>68</t>
  </si>
  <si>
    <t>59245321</t>
  </si>
  <si>
    <t>dlažba plošná betonová 400x400x45mm barevná</t>
  </si>
  <si>
    <t>-1612303507</t>
  </si>
  <si>
    <t>Společná stezka – skladba I (ČSN 73 6131):</t>
  </si>
  <si>
    <t>500*1,1 'Přepočtené koeficientem množství</t>
  </si>
  <si>
    <t>69</t>
  </si>
  <si>
    <t>596212232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</si>
  <si>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C, pro plochy přes 100 do 300 m2</t>
  </si>
  <si>
    <t>757763036</t>
  </si>
  <si>
    <t>Vodící linie:</t>
  </si>
  <si>
    <t>90</t>
  </si>
  <si>
    <t>Reliéfní dlažba:</t>
  </si>
  <si>
    <t>120</t>
  </si>
  <si>
    <t>70</t>
  </si>
  <si>
    <t>59245224</t>
  </si>
  <si>
    <t>dlažba zámková tvaru I základní pro nevidomé 196x161x80mm barevná</t>
  </si>
  <si>
    <t>-1123732313</t>
  </si>
  <si>
    <t>210*1,1 'Přepočtené koeficientem množství</t>
  </si>
  <si>
    <t>71</t>
  </si>
  <si>
    <t>596811312</t>
  </si>
  <si>
    <t>Kladení velkoformátové dlažby pozemních komunikací a komunikací pro pěší s ložem z kameniva tl. 40 mm, s vyplněním spár, s hutněním, vibrováním a se smetením přebytečného materiálu tl. do 100 mm, velikosti dlaždic do 0,5 m2, pro plochy přes 300 m2</t>
  </si>
  <si>
    <t>415513698</t>
  </si>
  <si>
    <t>Komunikace - skladba C (ČSN 73 6131):</t>
  </si>
  <si>
    <t>Chodník - skladba F (ČSN 73 6131):</t>
  </si>
  <si>
    <t>Chodník pojížděný - skladba G (ČSN 73 6131):</t>
  </si>
  <si>
    <t>Chodník - skladba H (ČSN 73 6131):</t>
  </si>
  <si>
    <t>72</t>
  </si>
  <si>
    <t>592460998R</t>
  </si>
  <si>
    <t>dlažba betonová s dřevodekorem světle hnědá 1200/200/80mm</t>
  </si>
  <si>
    <t>dle dodavatele</t>
  </si>
  <si>
    <t>-1111447217</t>
  </si>
  <si>
    <t>60*1,1 'Přepočtené koeficientem množství</t>
  </si>
  <si>
    <t>73</t>
  </si>
  <si>
    <t>592460999R</t>
  </si>
  <si>
    <t>velkoformátová dlažba kamenná žulová s hladkou strukturou 1000/400/80mm</t>
  </si>
  <si>
    <t>353557420</t>
  </si>
  <si>
    <t>Poznámka k položce:
Hladká struktura s minimálními spárami.</t>
  </si>
  <si>
    <t>Chodník - skladba F ,tl. 60mm (ČSN 73 6131):</t>
  </si>
  <si>
    <t>Chodník pojížděný - skladba G, tl. 80mm (ČSN 73 6131):</t>
  </si>
  <si>
    <t>2120*1,1 'Přepočtené koeficientem množství</t>
  </si>
  <si>
    <t>74</t>
  </si>
  <si>
    <t>5838465311R</t>
  </si>
  <si>
    <t>křemencová dlažba pojížděná 150/150 tl. 80mm</t>
  </si>
  <si>
    <t>246595475</t>
  </si>
  <si>
    <t>441*1,1 'Přepočtené koeficientem množství</t>
  </si>
  <si>
    <t>75</t>
  </si>
  <si>
    <t>5838113412R</t>
  </si>
  <si>
    <t>žulová štípaná dlažba 100/100 tl. 100mm</t>
  </si>
  <si>
    <t>-658182082</t>
  </si>
  <si>
    <t>400*1,1 'Přepočtené koeficientem množství</t>
  </si>
  <si>
    <t>Trubní vedení</t>
  </si>
  <si>
    <t>76</t>
  </si>
  <si>
    <t>871313121</t>
  </si>
  <si>
    <t>Montáž kanalizačního potrubí z plastů z tvrdého PVC těsněných gumovým kroužkem v otevřeném výkopu ve sklonu do 20 % DN 160</t>
  </si>
  <si>
    <t>-1302648941</t>
  </si>
  <si>
    <t>1,4+1,4+1,4+0,5+6,5+5,4+4,7+6,1+4,5+3,0+10,0+1,2+3,6+2,7+2,3</t>
  </si>
  <si>
    <t>77</t>
  </si>
  <si>
    <t>28611174</t>
  </si>
  <si>
    <t>trubka kanalizační PVC DN 160x3000 mm SN 10</t>
  </si>
  <si>
    <t>638013039</t>
  </si>
  <si>
    <t>54,7*1,1 'Přepočtené koeficientem množství</t>
  </si>
  <si>
    <t>78</t>
  </si>
  <si>
    <t>890411851</t>
  </si>
  <si>
    <t>Bourání šachet a jímek strojně velikosti obestavěného prostoru do 1,5 m3 z prefabrikovaných skruží</t>
  </si>
  <si>
    <t>1748127248</t>
  </si>
  <si>
    <t>79</t>
  </si>
  <si>
    <t>892372111</t>
  </si>
  <si>
    <t>Tlakové zkoušky vodou zabezpečení konců potrubí při tlakových zkouškách DN do 300</t>
  </si>
  <si>
    <t>kus</t>
  </si>
  <si>
    <t>-2077887802</t>
  </si>
  <si>
    <t>15+1+1+1</t>
  </si>
  <si>
    <t>80</t>
  </si>
  <si>
    <t>892381111</t>
  </si>
  <si>
    <t>Tlakové zkoušky vodou na potrubí DN 250, 300 nebo 350</t>
  </si>
  <si>
    <t>1587499043</t>
  </si>
  <si>
    <t>81</t>
  </si>
  <si>
    <t>894411311</t>
  </si>
  <si>
    <t>Osazení betonových nebo železobetonových dílců pro šachty skruží rovných</t>
  </si>
  <si>
    <t>-286057014</t>
  </si>
  <si>
    <t>Poznámka k položce:
Nástupnice bude obložena kamenin. pásky v protiskluzové úpravě R11, dle DIN 51 130 do spec. tmelu pro lepení obkladů ve styku s odpadní vodou.
Kyneta bude obložena po nástupnici kameninovými pásky – hladká úprava.
Stupadla jsou navržena s oc. jádrem s PE povlakem dle DIN 19 555-4.
Spoje prefabrikátu budou utěsněny elastomerovým těsněním.
Rám poklopu osadit na maltu na cementové bázi.</t>
  </si>
  <si>
    <t>15+15+15</t>
  </si>
  <si>
    <t>82</t>
  </si>
  <si>
    <t>59223854</t>
  </si>
  <si>
    <t>skruž pro uliční vpusť s výtokovým otvorem PVC betonová 450x350x50mm</t>
  </si>
  <si>
    <t>1053929629</t>
  </si>
  <si>
    <t>Poznámka k položce:
Např.: TBV – Q 450/350/3a PVC</t>
  </si>
  <si>
    <t>83</t>
  </si>
  <si>
    <t>59223857</t>
  </si>
  <si>
    <t>skruž pro uliční vpusť horní betonová 450x295x50mm</t>
  </si>
  <si>
    <t>651984507</t>
  </si>
  <si>
    <t>Poznámka k položce:
Např.: TBV – Q 390/60/5d</t>
  </si>
  <si>
    <t>84</t>
  </si>
  <si>
    <t>59223858</t>
  </si>
  <si>
    <t>skruž pro uliční vpusť horní betonová 450x570x50mm</t>
  </si>
  <si>
    <t>-589934914</t>
  </si>
  <si>
    <t>Poznámka k položce:
Např.: TBV – Q 450/570/5d</t>
  </si>
  <si>
    <t>85</t>
  </si>
  <si>
    <t>894412411</t>
  </si>
  <si>
    <t>Osazení betonových nebo železobetonových dílců pro šachty skruží přechodových</t>
  </si>
  <si>
    <t>-66556152</t>
  </si>
  <si>
    <t>Poznámka k položce:
Nástupnice bude obložena kamenin. pásky v protiskluzové úpravě R11, dle DIN 51 130 do spec. tmelu pro lepení obkladů ve styku s odpadní vodou.
Kyneta bude obložena po nástupnici kameninovými pásky – hladká úprava.
Stupadla jsou navržena s oc. jádrem s PE povlakem dle DIN 19 555-4.
Zaústění kameninového potrubí je navrženo přes šachtové vložky.
Rám poklopu osadit na maltu na cementové bázi.</t>
  </si>
  <si>
    <t>86</t>
  </si>
  <si>
    <t>59223864</t>
  </si>
  <si>
    <t>prstenec pro uliční vpusť vyrovnávací betonový 390x60x130mm</t>
  </si>
  <si>
    <t>-943316925</t>
  </si>
  <si>
    <t>Poznámka k položce:
Např.: TBV – Q 390/60/10a</t>
  </si>
  <si>
    <t>87</t>
  </si>
  <si>
    <t>59224348</t>
  </si>
  <si>
    <t>těsnění elastomerové pro spojení šachetních dílů DN 1000</t>
  </si>
  <si>
    <t>-896770081</t>
  </si>
  <si>
    <t>15+45</t>
  </si>
  <si>
    <t>88</t>
  </si>
  <si>
    <t>28614195</t>
  </si>
  <si>
    <t>koš sběrný (PE-HD) DN 300, výška 250mm pro kanalizační šachtu plastovou</t>
  </si>
  <si>
    <t>-1556713616</t>
  </si>
  <si>
    <t>Poznámka k položce:
Např.: koš DIN 4052 - A4</t>
  </si>
  <si>
    <t>89</t>
  </si>
  <si>
    <t>894414111</t>
  </si>
  <si>
    <t>Osazení betonových nebo železobetonových dílců pro šachty skruží základových (dno)</t>
  </si>
  <si>
    <t>-1651834435</t>
  </si>
  <si>
    <t>59223852</t>
  </si>
  <si>
    <t>dno pro uliční vpusť s kalovou prohlubní betonové 450x300x50mm</t>
  </si>
  <si>
    <t>-779141576</t>
  </si>
  <si>
    <t>Poznámka k položce:
Např.: TBV – Q 450/290/2a</t>
  </si>
  <si>
    <t>91</t>
  </si>
  <si>
    <t>895941311</t>
  </si>
  <si>
    <t>Zřízení vpusti kanalizační uliční z betonových dílců typ UVB-50</t>
  </si>
  <si>
    <t>-708030673</t>
  </si>
  <si>
    <t>Chodníková vpusť:</t>
  </si>
  <si>
    <t>92</t>
  </si>
  <si>
    <t>59221652.R_01</t>
  </si>
  <si>
    <t>vpusťový komplet - chodníková vpusť čtvercová 300x300mm</t>
  </si>
  <si>
    <t>-585438895</t>
  </si>
  <si>
    <t>93</t>
  </si>
  <si>
    <t>899104112</t>
  </si>
  <si>
    <t>Osazení poklopů litinových a ocelových včetně rámů pro třídu zatížení D400, E600</t>
  </si>
  <si>
    <t>-1935950715</t>
  </si>
  <si>
    <t>Podobrubníkový poklop v. 160:</t>
  </si>
  <si>
    <t>Podobrubníkový poklop v. 220</t>
  </si>
  <si>
    <t>94</t>
  </si>
  <si>
    <t>28661935.R_01</t>
  </si>
  <si>
    <t>podobrubníkový poklop šachtový litinový pro třídu zatížení D400, výška obruby 160mm</t>
  </si>
  <si>
    <t>378336267</t>
  </si>
  <si>
    <t>95</t>
  </si>
  <si>
    <t>28661935.R_02</t>
  </si>
  <si>
    <t>podobrubníkový poklop šachtový litinový pro třídu zatížení D400, výška obruby 220mm</t>
  </si>
  <si>
    <t>1560252024</t>
  </si>
  <si>
    <t>96</t>
  </si>
  <si>
    <t>899131113</t>
  </si>
  <si>
    <t>Výměna šachtového rámu tř. D 400 včetně poklopu s osazením a dodáním nového rámu z litiny a betonu</t>
  </si>
  <si>
    <t>2034919683</t>
  </si>
  <si>
    <t>Poznámka k položce:
Včetně kalového koše.</t>
  </si>
  <si>
    <t>38+25</t>
  </si>
  <si>
    <t>97</t>
  </si>
  <si>
    <t>899204112</t>
  </si>
  <si>
    <t>Osazení mříží litinových včetně rámů a košů na bahno pro třídu zatížení D400, E600</t>
  </si>
  <si>
    <t>-1408857772</t>
  </si>
  <si>
    <t>98</t>
  </si>
  <si>
    <t>28661938</t>
  </si>
  <si>
    <t>mříž litinová 600/40T, 420X620 D400</t>
  </si>
  <si>
    <t>-1534096835</t>
  </si>
  <si>
    <t>99</t>
  </si>
  <si>
    <t>899331111</t>
  </si>
  <si>
    <t>Výšková úprava uličního vstupu nebo vpusti do 200 mm zvýšením poklopu</t>
  </si>
  <si>
    <t>111702649</t>
  </si>
  <si>
    <t>100</t>
  </si>
  <si>
    <t>899431111</t>
  </si>
  <si>
    <t>Výšková úprava uličního vstupu nebo vpusti do 200 mm zvýšením krycího hrnce, šoupěte nebo hydrantu bez úpravy armatur</t>
  </si>
  <si>
    <t>663609465</t>
  </si>
  <si>
    <t>Ostatní konstrukce a práce, bourání</t>
  </si>
  <si>
    <t>101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</si>
  <si>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</si>
  <si>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</si>
  <si>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1922038594</t>
  </si>
  <si>
    <t>Betonová obruba silniční 150/250:</t>
  </si>
  <si>
    <t>350</t>
  </si>
  <si>
    <t>Zastávkový  (Kasselský) obrubník:</t>
  </si>
  <si>
    <t>73+4+4</t>
  </si>
  <si>
    <t>102</t>
  </si>
  <si>
    <t>59217040</t>
  </si>
  <si>
    <t>obrubník betonový bezbariérový náběhový</t>
  </si>
  <si>
    <t>-495290798</t>
  </si>
  <si>
    <t>103</t>
  </si>
  <si>
    <t>59217041</t>
  </si>
  <si>
    <t>obrubník betonový bezbariérový přímý</t>
  </si>
  <si>
    <t>-1232193042</t>
  </si>
  <si>
    <t>104</t>
  </si>
  <si>
    <t>59217023</t>
  </si>
  <si>
    <t>obrubník betonový chodníkový 1000x150x250mm</t>
  </si>
  <si>
    <t>-732410604</t>
  </si>
  <si>
    <t>105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</si>
  <si>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</si>
  <si>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</si>
  <si>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-1119270380</t>
  </si>
  <si>
    <t>Betonová obruba chodníková 80/200:</t>
  </si>
  <si>
    <t>250</t>
  </si>
  <si>
    <t>106</t>
  </si>
  <si>
    <t>59217018</t>
  </si>
  <si>
    <t>obrubník betonový chodníkový 1000x80x200mm</t>
  </si>
  <si>
    <t>181994331</t>
  </si>
  <si>
    <t>107</t>
  </si>
  <si>
    <t>916241113</t>
  </si>
  <si>
    <t>Osazení obrubníku kamenného se zřízením lože, s vyplněním a zatřením spár cementovou maltou ležatého s boční opěrou z betonu prostého, do lože z betonu prostého</t>
  </si>
  <si>
    <t>-1504671977</t>
  </si>
  <si>
    <t>OP3 oblouk:</t>
  </si>
  <si>
    <t>OP3</t>
  </si>
  <si>
    <t>108</t>
  </si>
  <si>
    <t>58380004</t>
  </si>
  <si>
    <t>obrubník kamenný žulový přímý 250x200mm</t>
  </si>
  <si>
    <t>1647970643</t>
  </si>
  <si>
    <t>109</t>
  </si>
  <si>
    <t>58380414</t>
  </si>
  <si>
    <t>obrubník kamenný žulový obloukový R 0,5-1m 250x200mm</t>
  </si>
  <si>
    <t>-1455830490</t>
  </si>
  <si>
    <t>110</t>
  </si>
  <si>
    <t>919111213</t>
  </si>
  <si>
    <t>Řezání dilatačních spár v čerstvém cementobetonovém krytu vytvoření komůrky pro těsnící zálivku šířky 10 mm, hloubky 25 mm</t>
  </si>
  <si>
    <t>-1339145517</t>
  </si>
  <si>
    <t>Šířka 8-10mm, délka 4m á 5m:</t>
  </si>
  <si>
    <t>(40/5)*4</t>
  </si>
  <si>
    <t>111</t>
  </si>
  <si>
    <t>919122112</t>
  </si>
  <si>
    <t>Utěsnění dilatačních spár zálivkou za tepla v cementobetonovém nebo živičném krytu včetně adhezního nátěru s těsnicím profilem pod zálivkou, pro komůrky šířky 10 mm, hloubky 25 mm</t>
  </si>
  <si>
    <t>2052392911</t>
  </si>
  <si>
    <t>112</t>
  </si>
  <si>
    <t>919131111</t>
  </si>
  <si>
    <t>Vyztužení dilatačních spár v cementobetonovém krytu kluznými trny průměru 25 mm, délky 500 mm</t>
  </si>
  <si>
    <t>-1771799878</t>
  </si>
  <si>
    <t>113</t>
  </si>
  <si>
    <t>919735113</t>
  </si>
  <si>
    <t>Řezání stávajícího živičného krytu nebo podkladu hloubky přes 100 do 150 mm</t>
  </si>
  <si>
    <t>-400552840</t>
  </si>
  <si>
    <t>114</t>
  </si>
  <si>
    <t>919748111</t>
  </si>
  <si>
    <t>Provedení postřiku, popř. zdrsnění povrchu cementobetonového krytu nebo podkladu ochrannou emulzí</t>
  </si>
  <si>
    <t>-1090131504</t>
  </si>
  <si>
    <t>260*0,5</t>
  </si>
  <si>
    <t>115</t>
  </si>
  <si>
    <t>111625530</t>
  </si>
  <si>
    <t>emulze asfaltová rychleštěpná pro tryskové vysprávky</t>
  </si>
  <si>
    <t>-1599774021</t>
  </si>
  <si>
    <t>Poznámka k položce:
Spojovací postřik po odřezání stáv. komunikace,, 10kg/m2.</t>
  </si>
  <si>
    <t>130*10*0,001</t>
  </si>
  <si>
    <t>116</t>
  </si>
  <si>
    <t>935932421</t>
  </si>
  <si>
    <t>Odvodňovací plastový žlab pro třídu zatížení D 400 vnitřní šířky 200 mm s krycím roštem mřížkovým z pozinkované oceli</t>
  </si>
  <si>
    <t>9062944</t>
  </si>
  <si>
    <t>117</t>
  </si>
  <si>
    <t>961044111</t>
  </si>
  <si>
    <t>Bourání základů z betonu prostého</t>
  </si>
  <si>
    <t>-207559362</t>
  </si>
  <si>
    <t>Základy pod stáv. mobiliářem:</t>
  </si>
  <si>
    <t>0,8*0,5*0,5*(13*2+1+1+2+11+6+3+2+10+15)</t>
  </si>
  <si>
    <t>Základy pod stáv. čekárny autobusů:</t>
  </si>
  <si>
    <t>0,8*0,5*0,5*4*2</t>
  </si>
  <si>
    <t>Základy pod stáv. zábradlím:</t>
  </si>
  <si>
    <t>0,8*0,5*0,5*10</t>
  </si>
  <si>
    <t>Základy pod stáv. palisádou:</t>
  </si>
  <si>
    <t>0,8*0,5*0,5*130</t>
  </si>
  <si>
    <t>118</t>
  </si>
  <si>
    <t>966001211</t>
  </si>
  <si>
    <t>Odstranění lavičky parkové stabilní zabetonované</t>
  </si>
  <si>
    <t>-153745517</t>
  </si>
  <si>
    <t>119</t>
  </si>
  <si>
    <t>966001311</t>
  </si>
  <si>
    <t>Odstranění odpadkového koše s betonovou patkou</t>
  </si>
  <si>
    <t>-1410363925</t>
  </si>
  <si>
    <t>966001411</t>
  </si>
  <si>
    <t>Odstranění stojanu na kola přichyceného kotevními šrouby</t>
  </si>
  <si>
    <t>1792802792</t>
  </si>
  <si>
    <t>6+3+2</t>
  </si>
  <si>
    <t>121</t>
  </si>
  <si>
    <t>966051111</t>
  </si>
  <si>
    <t>Bourání palisád betonových osazených v řadě</t>
  </si>
  <si>
    <t>-399795772</t>
  </si>
  <si>
    <t>130*0,5*1</t>
  </si>
  <si>
    <t>997</t>
  </si>
  <si>
    <t>Přesun sutě</t>
  </si>
  <si>
    <t>122</t>
  </si>
  <si>
    <t>997002611</t>
  </si>
  <si>
    <t>Nakládání suti a vybouraných hmot na dopravní prostředek pro vodorovné přemístění</t>
  </si>
  <si>
    <t>1778609900</t>
  </si>
  <si>
    <t>123</t>
  </si>
  <si>
    <t>997006512</t>
  </si>
  <si>
    <t>Vodorovná doprava suti na skládku s naložením na dopravní prostředek a složením přes 100 m do 1 km</t>
  </si>
  <si>
    <t>-1144499010</t>
  </si>
  <si>
    <t>124</t>
  </si>
  <si>
    <t>997006519</t>
  </si>
  <si>
    <t>Vodorovná doprava suti na skládku s naložením na dopravní prostředek a složením Příplatek k ceně za každý další i započatý 1 km</t>
  </si>
  <si>
    <t>1309470918</t>
  </si>
  <si>
    <t>6973,733*19 'Přepočtené koeficientem množství</t>
  </si>
  <si>
    <t>125</t>
  </si>
  <si>
    <t>997013801</t>
  </si>
  <si>
    <t>Poplatek za uložení stavebního odpadu na skládce (skládkovné) z prostého betonu zatříděného do Katalogu odpadů pod kódem 170 101</t>
  </si>
  <si>
    <t>-67378706</t>
  </si>
  <si>
    <t>315,84+456,170+90+169</t>
  </si>
  <si>
    <t>126</t>
  </si>
  <si>
    <t>997013831</t>
  </si>
  <si>
    <t>Poplatek za uložení stavebního odpadu na skládce (skládkovné) směsného stavebního a demoličního zatříděného do Katalogu odpadů pod kódem 170 904</t>
  </si>
  <si>
    <t>-1021467598</t>
  </si>
  <si>
    <t>4,950+6,266+0,957+0,275</t>
  </si>
  <si>
    <t>127</t>
  </si>
  <si>
    <t>997221845</t>
  </si>
  <si>
    <t>Poplatek za uložení stavebního odpadu na skládce (skládkovné) asfaltového bez obsahu dehtu zatříděného do Katalogu odpadů pod kódem 170 302</t>
  </si>
  <si>
    <t>-1274971558</t>
  </si>
  <si>
    <t>288,2+589,5+167,88</t>
  </si>
  <si>
    <t>128</t>
  </si>
  <si>
    <t>997221855</t>
  </si>
  <si>
    <t>-124195270</t>
  </si>
  <si>
    <t>379,470+944+1626,0+1808,4</t>
  </si>
  <si>
    <t>998</t>
  </si>
  <si>
    <t>Přesun hmot</t>
  </si>
  <si>
    <t>129</t>
  </si>
  <si>
    <t>998225111</t>
  </si>
  <si>
    <t>Přesun hmot pro komunikace s krytem z kameniva, monolitickým betonovým nebo živičným dopravní vzdálenost do 200 m jakékoliv délky objektu</t>
  </si>
  <si>
    <t>-1559269598</t>
  </si>
  <si>
    <t>PSV</t>
  </si>
  <si>
    <t>Práce a dodávky PSV</t>
  </si>
  <si>
    <t>711</t>
  </si>
  <si>
    <t>Izolace proti vodě, vlhkosti a plynům</t>
  </si>
  <si>
    <t>130</t>
  </si>
  <si>
    <t>711161117</t>
  </si>
  <si>
    <t>Izolace proti zemní vlhkosti a beztlakové vodě nopovými fóliemi na ploše vodorovné V vrstva ochranná, odvětrávací a drenážní výška nopku 40,0 mm, tl. fólie do 2,0 mm</t>
  </si>
  <si>
    <t>-457617667</t>
  </si>
  <si>
    <t>767</t>
  </si>
  <si>
    <t>Konstrukce zámečnické</t>
  </si>
  <si>
    <t>131</t>
  </si>
  <si>
    <t>767161814</t>
  </si>
  <si>
    <t>Demontáž zábradlí rovného nerozebíratelný spoj hmotnosti 1 m zábradlí přes 20 kg</t>
  </si>
  <si>
    <t>85117075</t>
  </si>
  <si>
    <t>132</t>
  </si>
  <si>
    <t>767165111</t>
  </si>
  <si>
    <t>Montáž zábradlí rovného madel z trubek nebo tenkostěnných profilů šroubováním</t>
  </si>
  <si>
    <t>-1254626492</t>
  </si>
  <si>
    <t>2*5</t>
  </si>
  <si>
    <t>133</t>
  </si>
  <si>
    <t>55343050.R_01</t>
  </si>
  <si>
    <t>madlo na zábradlí schodišťové, nátěr antracit</t>
  </si>
  <si>
    <t>-338728230</t>
  </si>
  <si>
    <t>134</t>
  </si>
  <si>
    <t>767220410</t>
  </si>
  <si>
    <t>Montáž schodišťového zábradlí z profilové oceli do zdiva, hmotnosti 1 m zábradlí do 20 kg</t>
  </si>
  <si>
    <t>315630760</t>
  </si>
  <si>
    <t>9,5+5,0</t>
  </si>
  <si>
    <t>135</t>
  </si>
  <si>
    <t>63126080.R_01</t>
  </si>
  <si>
    <t>zábradlí schodišťové v. 1,1m, ocelové profily, výplň mléčné sklo, nátěr antracit</t>
  </si>
  <si>
    <t>1924514285</t>
  </si>
  <si>
    <t>136</t>
  </si>
  <si>
    <t>63126080.R_02</t>
  </si>
  <si>
    <t>zábradlí schodišťové v. 1,1m, ocelové profily, bez výplně, nátěr antracit</t>
  </si>
  <si>
    <t>-492562906</t>
  </si>
  <si>
    <t>137</t>
  </si>
  <si>
    <t>767996701</t>
  </si>
  <si>
    <t>Demontáž ostatních zámečnických konstrukcí o hmotnosti jednotlivých dílů řezáním do 50 kg</t>
  </si>
  <si>
    <t>-484345264</t>
  </si>
  <si>
    <t>Čekárny autobusů:</t>
  </si>
  <si>
    <t>350*2</t>
  </si>
  <si>
    <t>Informační sloup:</t>
  </si>
  <si>
    <t>1*150</t>
  </si>
  <si>
    <t>Informační tabule:</t>
  </si>
  <si>
    <t>1*125</t>
  </si>
  <si>
    <t>Sloupky:</t>
  </si>
  <si>
    <t>Práce a dodávky M</t>
  </si>
  <si>
    <t>46-M</t>
  </si>
  <si>
    <t>Zemní práce při extr.mont.pracích</t>
  </si>
  <si>
    <t>138</t>
  </si>
  <si>
    <t>460010025</t>
  </si>
  <si>
    <t>Vytyčení trasy inženýrských sítí v zastavěném prostoru</t>
  </si>
  <si>
    <t>km</t>
  </si>
  <si>
    <t>1265899441</t>
  </si>
  <si>
    <t>17 stávajících inženýrských sítí:</t>
  </si>
  <si>
    <t>300*17/1000</t>
  </si>
  <si>
    <t>VRN4</t>
  </si>
  <si>
    <t>Inženýrská činnost</t>
  </si>
  <si>
    <t>139</t>
  </si>
  <si>
    <t>043154000</t>
  </si>
  <si>
    <t>Zkoušky hutnicí</t>
  </si>
  <si>
    <t>komplet</t>
  </si>
  <si>
    <t>1024</t>
  </si>
  <si>
    <t>-74256356</t>
  </si>
  <si>
    <t>Poznámka k položce:
Kontrola zhutnění při provádění zásypu je navržena statickou zatěžovací deskou. Zkouška bude provedena vždy maximálně pro 2 vrstvy o maximální tloušťce 0,5 m. 
Dále 3 zkoušky na každých 50 délky.</t>
  </si>
  <si>
    <t>SO 101.1.b - Zpevněné plochy - nezpůsobilý výdaj</t>
  </si>
  <si>
    <t>Poznámka k položce:
Výměry viz Technická zpráva SO 101.
Nezpůsobilý výdaj.</t>
  </si>
  <si>
    <t>Poznámka k položce:
Nezpůsobilý výdaj.</t>
  </si>
  <si>
    <t>69*1,1 'Přepočtené koeficientem množství</t>
  </si>
  <si>
    <t>SO 101.2 - Sanace zpevněných ploch</t>
  </si>
  <si>
    <t>122202202</t>
  </si>
  <si>
    <t>Odkopávky a prokopávky nezapažené pro silnice s přemístěním výkopku v příčných profilech na vzdálenost do 15 m nebo s naložením na dopravní prostředek v hornině tř. 3 přes 100 do 1 000 m3</t>
  </si>
  <si>
    <t>-355999094</t>
  </si>
  <si>
    <t>1650*0,5</t>
  </si>
  <si>
    <t>400*0,5</t>
  </si>
  <si>
    <t>Komunikace - skladba C:</t>
  </si>
  <si>
    <t>510*0,3</t>
  </si>
  <si>
    <t>280*0,5</t>
  </si>
  <si>
    <t>Chodník - skladba E:</t>
  </si>
  <si>
    <t>170*0,3</t>
  </si>
  <si>
    <t>Chodník - skladba F:</t>
  </si>
  <si>
    <t>1500*0,3</t>
  </si>
  <si>
    <t>Chodník - skladba G:</t>
  </si>
  <si>
    <t>620*0,3</t>
  </si>
  <si>
    <t>Chodník - skladba H:</t>
  </si>
  <si>
    <t>400*0,3</t>
  </si>
  <si>
    <t>500*0,3</t>
  </si>
  <si>
    <t>2275*0,3 'Přepočtené koeficientem množství</t>
  </si>
  <si>
    <t>2275*10 'Přepočtené koeficientem množství</t>
  </si>
  <si>
    <t>2275,000*1,975</t>
  </si>
  <si>
    <t>Hutnění po 150mm:</t>
  </si>
  <si>
    <t>1650*4</t>
  </si>
  <si>
    <t>400*4</t>
  </si>
  <si>
    <t>510*2</t>
  </si>
  <si>
    <t>280*4</t>
  </si>
  <si>
    <t>170*2</t>
  </si>
  <si>
    <t>1500*2</t>
  </si>
  <si>
    <t>620*2</t>
  </si>
  <si>
    <t>400*2</t>
  </si>
  <si>
    <t>500*2</t>
  </si>
  <si>
    <t>919726227</t>
  </si>
  <si>
    <t>Geotextilie tkaná pro vyztužení, separaci nebo filtraci z polyesteru, podélná/příčná pevnost v tahu 300/50 kN/m</t>
  </si>
  <si>
    <t>-1472699040</t>
  </si>
  <si>
    <t>6030*1,05 'Přepočtené koeficientem množství</t>
  </si>
  <si>
    <t>SO 101.3 - Trvalé dopravní značení</t>
  </si>
  <si>
    <t>-468123699</t>
  </si>
  <si>
    <t>Nové DZ:</t>
  </si>
  <si>
    <t>0,75*0,75*1*28</t>
  </si>
  <si>
    <t>Přemístěné DZ:</t>
  </si>
  <si>
    <t>0,75*0,75*1*6</t>
  </si>
  <si>
    <t>-167637711</t>
  </si>
  <si>
    <t>19,125*0,3 'Přepočtené koeficientem množství</t>
  </si>
  <si>
    <t>2109544321</t>
  </si>
  <si>
    <t>-229442494</t>
  </si>
  <si>
    <t>19,125*10 'Přepočtené koeficientem množství</t>
  </si>
  <si>
    <t>1380089872</t>
  </si>
  <si>
    <t>1500090226</t>
  </si>
  <si>
    <t>411143492</t>
  </si>
  <si>
    <t>19,125*1,975</t>
  </si>
  <si>
    <t>275313711</t>
  </si>
  <si>
    <t>Základy z betonu prostého patky a bloky z betonu kamenem neprokládaného tř. C 20/25</t>
  </si>
  <si>
    <t>1164855912</t>
  </si>
  <si>
    <t>19,125*1,1 'Přepočtené koeficientem množství</t>
  </si>
  <si>
    <t>914111111</t>
  </si>
  <si>
    <t>Montáž svislé dopravní značky základní velikosti do 1 m2 objímkami na sloupky nebo konzoly</t>
  </si>
  <si>
    <t>-1260793838</t>
  </si>
  <si>
    <t>404_R_4411699</t>
  </si>
  <si>
    <t>značka dopravní svislá</t>
  </si>
  <si>
    <t>na podkladě CS ÚRS</t>
  </si>
  <si>
    <t>2129107827</t>
  </si>
  <si>
    <t>914511112</t>
  </si>
  <si>
    <t>Montáž sloupku dopravních značek délky do 3,5 m do hliníkové patky</t>
  </si>
  <si>
    <t>-1991045085</t>
  </si>
  <si>
    <t>404452300</t>
  </si>
  <si>
    <t>sloupek pro dopravní značku Zn D 70mm v 3,5m</t>
  </si>
  <si>
    <t>-2105503401</t>
  </si>
  <si>
    <t>40445241</t>
  </si>
  <si>
    <t>patka pro sloupek Al D 70mm</t>
  </si>
  <si>
    <t>-260656419</t>
  </si>
  <si>
    <t>40445254</t>
  </si>
  <si>
    <t>víčko plastové na sloupek D 70mm</t>
  </si>
  <si>
    <t>1141113374</t>
  </si>
  <si>
    <t>40445257</t>
  </si>
  <si>
    <t>svorka upínací na sloupek D 70mm</t>
  </si>
  <si>
    <t>-1748609434</t>
  </si>
  <si>
    <t>34*2</t>
  </si>
  <si>
    <t>915211112</t>
  </si>
  <si>
    <t>Vodorovné dopravní značení stříkaným plastem dělící čára šířky 125 mm souvislá bílá retroreflexní</t>
  </si>
  <si>
    <t>-837730040</t>
  </si>
  <si>
    <t>915211116</t>
  </si>
  <si>
    <t>Vodorovné dopravní značení stříkaným plastem dělící čára šířky 125 mm souvislá žlutá retroreflexní</t>
  </si>
  <si>
    <t>-1346762845</t>
  </si>
  <si>
    <t>915221112</t>
  </si>
  <si>
    <t>Vodorovné dopravní značení stříkaným plastem vodící čára bílá šířky 250 mm souvislá retroreflexní</t>
  </si>
  <si>
    <t>-1399379027</t>
  </si>
  <si>
    <t>37+145+4+325</t>
  </si>
  <si>
    <t>915221122</t>
  </si>
  <si>
    <t>Vodorovné dopravní značení stříkaným plastem vodící čára bílá šířky 250 mm přerušovaná retroreflexní</t>
  </si>
  <si>
    <t>-89772147</t>
  </si>
  <si>
    <t>915231112</t>
  </si>
  <si>
    <t>Vodorovné dopravní značení stříkaným plastem přechody pro chodce, šipky, symboly nápisy bílé retroreflexní</t>
  </si>
  <si>
    <t>-224689305</t>
  </si>
  <si>
    <t>16*3*2</t>
  </si>
  <si>
    <t>915231116</t>
  </si>
  <si>
    <t>Vodorovné dopravní značení stříkaným plastem přechody pro chodce, šipky, symboly nápisy žluté retroreflexní</t>
  </si>
  <si>
    <t>-1427436869</t>
  </si>
  <si>
    <t>105+21+60+10</t>
  </si>
  <si>
    <t>915311113</t>
  </si>
  <si>
    <t>Vodorovné značení předformovaným termoplastem dopravní značky barevné velikosti do 5 m2</t>
  </si>
  <si>
    <t>1796541317</t>
  </si>
  <si>
    <t>2+10+1+1+1+2+34+12</t>
  </si>
  <si>
    <t>915321111</t>
  </si>
  <si>
    <t>Vodorovné značení předformovaným termoplastem přechod pro chodce z pásů šířky 0,5 m</t>
  </si>
  <si>
    <t>1530752340</t>
  </si>
  <si>
    <t>8,5*4</t>
  </si>
  <si>
    <t>916131311</t>
  </si>
  <si>
    <t>Vymezovací obrubník z recyklované pryže v 150 mm</t>
  </si>
  <si>
    <t>-411952039</t>
  </si>
  <si>
    <t>Parking stop:</t>
  </si>
  <si>
    <t>6*2</t>
  </si>
  <si>
    <t>1060027567</t>
  </si>
  <si>
    <t>6*0,75*0,75*1</t>
  </si>
  <si>
    <t>Rušené DZ:</t>
  </si>
  <si>
    <t>12*0,75*0,75*1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</si>
  <si>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</si>
  <si>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</si>
  <si>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947284502</t>
  </si>
  <si>
    <t>Poznámka k položce:
viz. TZ</t>
  </si>
  <si>
    <t>966006211</t>
  </si>
  <si>
    <t>Odstranění (demontáž) svislých dopravních značek s odklizením materiálu na skládku na vzdálenost do 20 m nebo s naložením na dopravní prostředek ze sloupů, sloupků nebo konzol</t>
  </si>
  <si>
    <t>-1060264804</t>
  </si>
  <si>
    <t>966007113</t>
  </si>
  <si>
    <t>Odstranění vodorovného dopravního značení frézováním značeného barvou plošného</t>
  </si>
  <si>
    <t>798471515</t>
  </si>
  <si>
    <t>Přechod pro chodce:</t>
  </si>
  <si>
    <t>7*3</t>
  </si>
  <si>
    <t>16*3</t>
  </si>
  <si>
    <t>-1277371011</t>
  </si>
  <si>
    <t>997221551</t>
  </si>
  <si>
    <t>Vodorovná doprava suti bez naložení, ale se složením a s hrubým urovnáním ze sypkých materiálů, na vzdálenost do 1 km</t>
  </si>
  <si>
    <t>-564189801</t>
  </si>
  <si>
    <t>997221559</t>
  </si>
  <si>
    <t>Vodorovná doprava suti bez naložení, ale se složením a s hrubým urovnáním Příplatek k ceně za každý další i započatý 1 km přes 1 km</t>
  </si>
  <si>
    <t>28893959</t>
  </si>
  <si>
    <t>Poznámka k položce:
Celkem 20km.</t>
  </si>
  <si>
    <t>21,866*19 'Přepočtené koeficientem množství</t>
  </si>
  <si>
    <t>997221815</t>
  </si>
  <si>
    <t>868452119</t>
  </si>
  <si>
    <t>-879259720</t>
  </si>
  <si>
    <t>998223011</t>
  </si>
  <si>
    <t>Přesun hmot pro pozemní komunikace s krytem dlážděným dopravní vzdálenost do 200 m jakékoliv délky objektu</t>
  </si>
  <si>
    <t>-431642952</t>
  </si>
  <si>
    <t>SO 101.4 - Mobiliář</t>
  </si>
  <si>
    <t xml:space="preserve">    762 - Konstrukce tesařské</t>
  </si>
  <si>
    <t>-1580933912</t>
  </si>
  <si>
    <t>Základy pro:</t>
  </si>
  <si>
    <t>Modulární zastávkový přístřešek:</t>
  </si>
  <si>
    <t>(5*0,75*0,75*1)*2</t>
  </si>
  <si>
    <t>Lavička monolitická:</t>
  </si>
  <si>
    <t>(2*0,75*0,75*1)*(13+13)</t>
  </si>
  <si>
    <t>Odpadkový koš:</t>
  </si>
  <si>
    <t>(1*0,75*0,75*1)*17</t>
  </si>
  <si>
    <t>Stojan na kola:</t>
  </si>
  <si>
    <t>(2*0,75*0,75*1)*9</t>
  </si>
  <si>
    <t>Orientační systém:</t>
  </si>
  <si>
    <t>(1*0,75*0,75*1)*1</t>
  </si>
  <si>
    <t>Oboustranná informační plocha (H):</t>
  </si>
  <si>
    <t>(2*0,75*0,75*1)*2</t>
  </si>
  <si>
    <t>Oboustranná informační plocha (I):</t>
  </si>
  <si>
    <t>(2*0,75*0,75*1)*1</t>
  </si>
  <si>
    <t>Veřejné hodiny:</t>
  </si>
  <si>
    <t>Trafika dřevěná:</t>
  </si>
  <si>
    <t>(1*0,75*0,75*1)*4</t>
  </si>
  <si>
    <t>2038968887</t>
  </si>
  <si>
    <t>61,314*0,3 'Přepočtené koeficientem množství</t>
  </si>
  <si>
    <t>1996465970</t>
  </si>
  <si>
    <t>-577054724</t>
  </si>
  <si>
    <t>61,314*10 'Přepočtené koeficientem množství</t>
  </si>
  <si>
    <t>1227962572</t>
  </si>
  <si>
    <t>744479884</t>
  </si>
  <si>
    <t>-565584857</t>
  </si>
  <si>
    <t>61,314*1,975</t>
  </si>
  <si>
    <t>-1643079106</t>
  </si>
  <si>
    <t>61,314*1,1 'Přepočtené koeficientem množství</t>
  </si>
  <si>
    <t>441171111</t>
  </si>
  <si>
    <t>Montáž ocelové konstrukce zastřešení (vazníky, krovy) hmotnosti jednotlivých prvků do 30 kg/m, délky do 12 m</t>
  </si>
  <si>
    <t>2104874663</t>
  </si>
  <si>
    <t>Autobusový přístřešek:</t>
  </si>
  <si>
    <t>1,25*2</t>
  </si>
  <si>
    <t>749.AE610a-SS</t>
  </si>
  <si>
    <t>autobusový přístřešek 8500x1900x2550mm, integrovaný informační systém</t>
  </si>
  <si>
    <t>-672042494</t>
  </si>
  <si>
    <t>Poznámka k položce:
Krytá plocha 14m2, cca 8,4 x 1,7m, zastřešení kaleným bezpečnostním sklem, zadní a boční stěny kalené bezpečnostní sklo, bez CLV, odvodnění vedené sloupem s vyústěním nad dlažbu za zadní stěnu přístřešku, lavička z tropického dřeva.</t>
  </si>
  <si>
    <t>919791023</t>
  </si>
  <si>
    <t>Montáž ochrany stromů v komunikaci s vnitřní litinovou nebo ocelovou výplní (mříží) s volným položením ocelového rámu, plochy přes 1 m2</t>
  </si>
  <si>
    <t>665937925</t>
  </si>
  <si>
    <t>749.ART370</t>
  </si>
  <si>
    <t>mříže ke stromům 1600x1600</t>
  </si>
  <si>
    <t>-287727292</t>
  </si>
  <si>
    <t>Poznámka k položce:
Čtvercový půdorys roštu, strana 1600mm, mříž se šesti pruty kolem kmene stromu, ocelová konstrukce z pásové a ohýbané oceli, mezera mezi lamelami je 15 mm, zatížení do 2 t, konstrukce žárový zinek, rám je kotven do dlažby na betonový základ pomocí závitových tyčí, rošt je volně položen a sešroubován.</t>
  </si>
  <si>
    <t>936001002</t>
  </si>
  <si>
    <t>Montáž prvků městské a zahradní architektury hmotnosti přes 0,1 do 1,5 t</t>
  </si>
  <si>
    <t>-1413392482</t>
  </si>
  <si>
    <t>Orientační systém</t>
  </si>
  <si>
    <t>Oboustranná informační plocha (H)</t>
  </si>
  <si>
    <t>Oboustranná informační plocha (I)</t>
  </si>
  <si>
    <t>Veřejné hodiny</t>
  </si>
  <si>
    <t>592.OS520</t>
  </si>
  <si>
    <t>informační nosič - orientační systém</t>
  </si>
  <si>
    <t>-667063097</t>
  </si>
  <si>
    <t>Poznámka k položce:
Směrová šipka ze slitiny hliníku, opatřena vrstvou vypalovacím lakem, profil obdélného průřezu 120 x 695 x 15 mm zakončený záslepkou osazený na objímce, oboustranný polep.</t>
  </si>
  <si>
    <t>592.PP425</t>
  </si>
  <si>
    <t>informační nosič - oboustranná informační plocha (H)</t>
  </si>
  <si>
    <t>384943286</t>
  </si>
  <si>
    <t>Poznámka k položce:
Ocelová konstrukce se stříškou opatřena vrstvou zinku a práškovým vypalovacím lakem, spojená s plechovou výlepovou plochou, jednostranná, výlepová plocha 1202 x 1802 mm, kotvení pod dlažbu nebo ve zhutněném terénu do betonového základu pomocí závitových tyčí.</t>
  </si>
  <si>
    <t>592.PP445</t>
  </si>
  <si>
    <t>informační nosič - oboustranná informační plocha (I)</t>
  </si>
  <si>
    <t>688161598</t>
  </si>
  <si>
    <t>Poznámka k položce:
Ocelová konstrukce se stříškou opatřena vrstvou zinku a práškovým vypalovacím lakem, spojená s plechovou výlepovou plochou, jednostranná, výlepová plocha 1502 x 2502 mm, kotvení pod dlažbu nebo ve zhutněném terénu do betonového základu pomocí závitových tyčí.</t>
  </si>
  <si>
    <t>592.RR004</t>
  </si>
  <si>
    <t>veřejné hodiny s vestavěným přijímačem pro bezdrát. komunikaci, kulaté exteriérové, metro průměr 700mm, výška 5m</t>
  </si>
  <si>
    <t>1579934611</t>
  </si>
  <si>
    <t>936104211</t>
  </si>
  <si>
    <t>Montáž odpadkového koše do betonové patky</t>
  </si>
  <si>
    <t>-1047004348</t>
  </si>
  <si>
    <t>749.NNK360n</t>
  </si>
  <si>
    <t>koš odpadkový, 50l, čtvercový půdorys, opláštěný nerezovým plechem</t>
  </si>
  <si>
    <t>264303546</t>
  </si>
  <si>
    <t>936124112</t>
  </si>
  <si>
    <t>Montáž lavičky parkové stabilní se zabetonováním noh</t>
  </si>
  <si>
    <t>616200505</t>
  </si>
  <si>
    <t>13+13</t>
  </si>
  <si>
    <t>74910102.R01</t>
  </si>
  <si>
    <t>lavička bez opěradla kotvená 2000x400x400mm, betonová, monolitická hladká B1</t>
  </si>
  <si>
    <t>-434467084</t>
  </si>
  <si>
    <t>74910103.R02</t>
  </si>
  <si>
    <t>lavička bez opěradla kotvená 2000x400x400mm, betonová, monolitická hladká B2</t>
  </si>
  <si>
    <t>864731511</t>
  </si>
  <si>
    <t>936174311</t>
  </si>
  <si>
    <t>Montáž stojanu na kola přichyceného kotevními šrouby 5 kol</t>
  </si>
  <si>
    <t>-483519332</t>
  </si>
  <si>
    <t>74910151.R03</t>
  </si>
  <si>
    <t>stojan na kola, kov 1005x600x60mm</t>
  </si>
  <si>
    <t>-215420179</t>
  </si>
  <si>
    <t>998231431</t>
  </si>
  <si>
    <t>Přesun hmot pro sadovnické a krajinářské úpravy - ručně bez užití mechanizace Příplatek k cenám za zvětšený přesun přes vymezenou největší dopravní vzdálenost za každých dalších i započatých 100 m</t>
  </si>
  <si>
    <t>-684518264</t>
  </si>
  <si>
    <t>762</t>
  </si>
  <si>
    <t>Konstrukce tesařské</t>
  </si>
  <si>
    <t>762123120</t>
  </si>
  <si>
    <t>Montáž konstrukce stěn a příček vázaných z fošen, hranolů, hranolků, průřezové plochy přes 100 do 144 cm2</t>
  </si>
  <si>
    <t>188044224</t>
  </si>
  <si>
    <t>Trafika dřevěná</t>
  </si>
  <si>
    <t>(5+2,8+5+28)*3</t>
  </si>
  <si>
    <t>(2,8+2,55+2,8+2,55)*4</t>
  </si>
  <si>
    <t>60512125.R04</t>
  </si>
  <si>
    <t>Trafika dřevěná 5,0 x 2,8 x 2,55 m</t>
  </si>
  <si>
    <t>-1439473374</t>
  </si>
  <si>
    <t>5*2,8*2,55</t>
  </si>
  <si>
    <t>762195000</t>
  </si>
  <si>
    <t>Spojovací prostředky stěn a příček hřebíky, svory, fixační prkna</t>
  </si>
  <si>
    <t>1603975478</t>
  </si>
  <si>
    <t>SO 101.5 - Ochrana stávajících inženýrských sítí</t>
  </si>
  <si>
    <t xml:space="preserve">    22-M - Montáže technologických zařízení pro dopravní stavby</t>
  </si>
  <si>
    <t>-942620935</t>
  </si>
  <si>
    <t>CETIN:</t>
  </si>
  <si>
    <t>73*0,6*1,75</t>
  </si>
  <si>
    <t>PODA:</t>
  </si>
  <si>
    <t>70*0,6*1,75</t>
  </si>
  <si>
    <t>-800532933</t>
  </si>
  <si>
    <t>150,15*0,3 'Přepočtené koeficientem množství</t>
  </si>
  <si>
    <t>-2146794845</t>
  </si>
  <si>
    <t>-412063810</t>
  </si>
  <si>
    <t>150,15*10 'Přepočtené koeficientem množství</t>
  </si>
  <si>
    <t>1451724093</t>
  </si>
  <si>
    <t>-1296216364</t>
  </si>
  <si>
    <t>-1866206048</t>
  </si>
  <si>
    <t>150,150*1,975</t>
  </si>
  <si>
    <t>1160459607</t>
  </si>
  <si>
    <t>-740850974</t>
  </si>
  <si>
    <t>150,150*1,9</t>
  </si>
  <si>
    <t>22-M</t>
  </si>
  <si>
    <t>Montáže technologických zařízení pro dopravní stavby</t>
  </si>
  <si>
    <t>220182002</t>
  </si>
  <si>
    <t>Zatažení trubek do chráničky 110 mm ochranné z HDPE</t>
  </si>
  <si>
    <t>764843076</t>
  </si>
  <si>
    <t>CENIN:</t>
  </si>
  <si>
    <t>460010024</t>
  </si>
  <si>
    <t>Vytyčení trasy vedení kabelového (podzemního) v zastavěném prostoru</t>
  </si>
  <si>
    <t>545710289</t>
  </si>
  <si>
    <t>17*(73+70)/1000</t>
  </si>
  <si>
    <t>460421082</t>
  </si>
  <si>
    <t>Kabelové lože včetně podsypu, zhutnění a urovnání povrchu z písku nebo štěrkopísku tloušťky 5 cm nad kabel zakryté plastovou fólií, šířky lože přes 25 do 50 cm</t>
  </si>
  <si>
    <t>-954315453</t>
  </si>
  <si>
    <t>460520164</t>
  </si>
  <si>
    <t>Montáž trubek ochranných uložených volně do rýhy plastových tuhých,vnitřního průměru přes 90 do 110 mm</t>
  </si>
  <si>
    <t>1091003768</t>
  </si>
  <si>
    <t>73*2</t>
  </si>
  <si>
    <t>34571355</t>
  </si>
  <si>
    <t>trubka elektroinstalační ohebná dvouplášťová korugovaná D 94/110 mm, HDPE+LDPE</t>
  </si>
  <si>
    <t>-1643840396</t>
  </si>
  <si>
    <t>ACO.56100110</t>
  </si>
  <si>
    <t>ochr. trubka PEHD, 6m, B - 110 (110/94)</t>
  </si>
  <si>
    <t>1655090446</t>
  </si>
  <si>
    <t>Poznámka k položce:
Např.: Půlené chráničky AROT</t>
  </si>
  <si>
    <t>460528111</t>
  </si>
  <si>
    <t>Ochranná vrstva tělesa tvárnicového kabelovodu z betonové směsi měkké s vytvořením spádu, průměrné tl. 50 mm v otevřeném výkopu</t>
  </si>
  <si>
    <t>67528760</t>
  </si>
  <si>
    <t>73*0,6</t>
  </si>
  <si>
    <t>70*0,6</t>
  </si>
  <si>
    <t>120001101</t>
  </si>
  <si>
    <t>Příplatek k cenám vykopávek za ztížení vykopávky v blízkosti inženýrských sítí nebo výbušnin v horninách jakékoliv třídy</t>
  </si>
  <si>
    <t>Poznámka k položce:
50%</t>
  </si>
  <si>
    <t>132301209</t>
  </si>
  <si>
    <t>Hloubení zapažených i nezapažených rýh šířky přes 600 do 2 000 mm s urovnáním dna do předepsaného profilu a spádu v hornině tř. 4 Příplatek k cenám za lepivost horniny tř. 4</t>
  </si>
  <si>
    <t>133301101</t>
  </si>
  <si>
    <t>Hloubení zapažených i nezapažených šachet s případným nutným přemístěním výkopku ve výkopišti v hornině tř. 4 do 100 m3</t>
  </si>
  <si>
    <t>133301109</t>
  </si>
  <si>
    <t>Hloubení zapažených i nezapažených šachet s případným nutným přemístěním výkopku ve výkopišti v hornině tř. 4 Příplatek k cenám za lepivost horniny tř. 4</t>
  </si>
  <si>
    <t>151811132</t>
  </si>
  <si>
    <t>Zřízení pažicích boxů pro pažení a rozepření stěn rýh podzemního vedení hloubka výkopu do 4 m, šířka přes 1,2 do 2,5 m</t>
  </si>
  <si>
    <t>151811232</t>
  </si>
  <si>
    <t>Odstranění pažicích boxů pro pažení a rozepření stěn rýh podzemního vedení hloubka výkopu do 4 m, šířka přes 1,2 do 2,5 m</t>
  </si>
  <si>
    <t>161101102</t>
  </si>
  <si>
    <t>Svislé přemístění výkopku bez naložení do dopravní nádoby avšak s vyprázdněním dopravní nádoby na hromadu nebo do dopravního prostředku z horniny tř. 1 až 4, při hloubce výkopu přes 2,5 do 4 m</t>
  </si>
  <si>
    <t>451541111</t>
  </si>
  <si>
    <t>Lože pod potrubí, stoky a drobné objekty v otevřeném výkopu ze štěrkodrtě 0-63 mm</t>
  </si>
  <si>
    <t>Poznámka k položce:
přírodní lomové drcené kamenivo fr. 0-8</t>
  </si>
  <si>
    <t>871161141</t>
  </si>
  <si>
    <t>Montáž vodovodního potrubí z plastů v otevřeném výkopu z polyetylenu PE 100 svařovaných na tupo SDR 11/PN16 D 32 x 3,0 mm</t>
  </si>
  <si>
    <t>28613595</t>
  </si>
  <si>
    <t>potrubí dvouvrstvé PE100 s 10% signalizační vrstvou SDR 11 32x3,0 dl 12m</t>
  </si>
  <si>
    <t>877161101</t>
  </si>
  <si>
    <t>Montáž tvarovek na vodovodním plastovém potrubí z polyetylenu PE 100 elektrotvarovek SDR 11/PN16 spojek, oblouků nebo redukcí d 32</t>
  </si>
  <si>
    <t>877161110</t>
  </si>
  <si>
    <t>Montáž tvarovek na vodovodním plastovém potrubí z polyetylenu PE 100 elektrotvarovek SDR 11/PN16 kolen 45° d 32</t>
  </si>
  <si>
    <t>28615010</t>
  </si>
  <si>
    <t>elektrokoleno 45° PE 100 PN 16 D 32mm</t>
  </si>
  <si>
    <t>899713111</t>
  </si>
  <si>
    <t>Orientační tabulky na vodovodních a kanalizačních řadech na sloupku ocelovém nebo betonovém</t>
  </si>
  <si>
    <t>899721112</t>
  </si>
  <si>
    <t>Signalizační vodič na potrubí DN nad 150 mm</t>
  </si>
  <si>
    <t>899722114</t>
  </si>
  <si>
    <t>Krytí potrubí z plastů výstražnou fólií z PVC šířky 40 cm</t>
  </si>
  <si>
    <t>998276101</t>
  </si>
  <si>
    <t>Přesun hmot pro trubní vedení hloubené z trub z plastických hmot nebo sklolaminátových pro vodovody nebo kanalizace v otevřeném výkopu dopravní vzdálenost do 15 m</t>
  </si>
  <si>
    <t>SO 302 - Pítko</t>
  </si>
  <si>
    <t xml:space="preserve">    722 - Zdravotechnika - vnitřní vodovod</t>
  </si>
  <si>
    <t>19986872</t>
  </si>
  <si>
    <t>1,6*2*3,5</t>
  </si>
  <si>
    <t>11,2*0,5 'Přepočtené koeficientem množství</t>
  </si>
  <si>
    <t>131201201</t>
  </si>
  <si>
    <t>Hloubení zapažených jam a zářezů s urovnáním dna do předepsaného profilu a spádu v hornině tř. 3 do 100 m3</t>
  </si>
  <si>
    <t>-495811485</t>
  </si>
  <si>
    <t>Základy pro pítko:</t>
  </si>
  <si>
    <t>0,75*0,75*0,8*1</t>
  </si>
  <si>
    <t>131201209</t>
  </si>
  <si>
    <t>Hloubení zapažených jam a zářezů s urovnáním dna do předepsaného profilu a spádu Příplatek k cenám za lepivost horniny tř. 3</t>
  </si>
  <si>
    <t>432583672</t>
  </si>
  <si>
    <t>132301201</t>
  </si>
  <si>
    <t>Hloubení zapažených i nezapažených rýh šířky přes 600 do 2 000 mm s urovnáním dna do předepsaného profilu a spádu v hornině tř. 4 do 100 m3</t>
  </si>
  <si>
    <t>160186995</t>
  </si>
  <si>
    <t>Přípojka:</t>
  </si>
  <si>
    <t>Trativod:</t>
  </si>
  <si>
    <t>1,6*2*10</t>
  </si>
  <si>
    <t>1243267842</t>
  </si>
  <si>
    <t>43,2*0,3 'Přepočtené koeficientem množství</t>
  </si>
  <si>
    <t>-1152173688</t>
  </si>
  <si>
    <t>2,5*2,5*(2)*1</t>
  </si>
  <si>
    <t>1329230345</t>
  </si>
  <si>
    <t>12,5*0,3 'Přepočtené koeficientem množství</t>
  </si>
  <si>
    <t>-1360700929</t>
  </si>
  <si>
    <t>2*2*(3,5+10)</t>
  </si>
  <si>
    <t>(2,5+2,5+2,5+2,5)*(2)*1</t>
  </si>
  <si>
    <t>41252776</t>
  </si>
  <si>
    <t>348570335</t>
  </si>
  <si>
    <t>11,2+43,2+0,45</t>
  </si>
  <si>
    <t>-1212998780</t>
  </si>
  <si>
    <t>-1900201636</t>
  </si>
  <si>
    <t>54,85*10 'Přepočtené koeficientem množství</t>
  </si>
  <si>
    <t>-459520231</t>
  </si>
  <si>
    <t>1189607548</t>
  </si>
  <si>
    <t>-429306318</t>
  </si>
  <si>
    <t>54,850*1,975</t>
  </si>
  <si>
    <t>-1949651135</t>
  </si>
  <si>
    <t>4*(2-0,5)*(3,5+10)</t>
  </si>
  <si>
    <t>2,5*2,5*(2-0,5)*1</t>
  </si>
  <si>
    <t>1165603621</t>
  </si>
  <si>
    <t>90,375*1,9</t>
  </si>
  <si>
    <t>1399801177</t>
  </si>
  <si>
    <t>4*(0,5)*(3,5+10)</t>
  </si>
  <si>
    <t>2,5*2,5*(0,5)*1</t>
  </si>
  <si>
    <t>-661313753</t>
  </si>
  <si>
    <t>30,125*1,9</t>
  </si>
  <si>
    <t>212752312</t>
  </si>
  <si>
    <t>Trativody z drenážních trubek se zřízením štěrkopískového lože pod trubky a s jejich obsypem v průměrném celkovém množství do 0,15 m3/m v otevřeném výkopu z trubek plastových tuhých SN 8 DN 150</t>
  </si>
  <si>
    <t>366223239</t>
  </si>
  <si>
    <t>497275141</t>
  </si>
  <si>
    <t>0,45*1,05 'Přepočtené koeficientem množství</t>
  </si>
  <si>
    <t>608271624</t>
  </si>
  <si>
    <t>(10+3,5)*1,6*0,3</t>
  </si>
  <si>
    <t>257032736</t>
  </si>
  <si>
    <t>326860970</t>
  </si>
  <si>
    <t>3,5*1,1 'Přepočtené koeficientem množství</t>
  </si>
  <si>
    <t>-1363073646</t>
  </si>
  <si>
    <t>28615969</t>
  </si>
  <si>
    <t>elektrospojka SDR 11 PE 100 PN 16 D 32mm</t>
  </si>
  <si>
    <t>1848945672</t>
  </si>
  <si>
    <t>45980585</t>
  </si>
  <si>
    <t>1814286177</t>
  </si>
  <si>
    <t>877321121</t>
  </si>
  <si>
    <t>Montáž tvarovek na vodovodním plastovém potrubí z polyetylenu PE 100 elektrotvarovek SDR 11/PN16 T-kusů navrtávacích s 360° otočnou odbočkou d 160/32</t>
  </si>
  <si>
    <t>-1213459427</t>
  </si>
  <si>
    <t>28614019</t>
  </si>
  <si>
    <t>tvarovka T-kus navrtávací s odbočkou 360° D 160-32mm</t>
  </si>
  <si>
    <t>-1183193768</t>
  </si>
  <si>
    <t>892233122</t>
  </si>
  <si>
    <t>Proplach a dezinfekce vodovodního potrubí DN od 40 do 70</t>
  </si>
  <si>
    <t>-1262936054</t>
  </si>
  <si>
    <t>892241111</t>
  </si>
  <si>
    <t>Tlakové zkoušky vodou na potrubí DN do 80</t>
  </si>
  <si>
    <t>-443078876</t>
  </si>
  <si>
    <t>893811213</t>
  </si>
  <si>
    <t>Osazení vodoměrné šachty z polypropylenu PP obetonované pro statické zatížení hranaté, půdorysné plochy do 1,1 m2, světlé hloubky od 1,4 m do 1,6 m</t>
  </si>
  <si>
    <t>-1249802105</t>
  </si>
  <si>
    <t>56230510</t>
  </si>
  <si>
    <t>šachta vodoměrná hranatá tl 8mm včetně výztuhy 0,9/1,2/1,2 m</t>
  </si>
  <si>
    <t>-149746159</t>
  </si>
  <si>
    <t>-1730952791</t>
  </si>
  <si>
    <t>28661935</t>
  </si>
  <si>
    <t>poklop šachtový litinový dno DN 600 pro třídu zatížení D400</t>
  </si>
  <si>
    <t>636466527</t>
  </si>
  <si>
    <t>74281170</t>
  </si>
  <si>
    <t>1511420266</t>
  </si>
  <si>
    <t>-985861139</t>
  </si>
  <si>
    <t>-472448493</t>
  </si>
  <si>
    <t>Pítko:</t>
  </si>
  <si>
    <t>7493928</t>
  </si>
  <si>
    <t>Pítko 300x300x1010 mm</t>
  </si>
  <si>
    <t>-1926932830</t>
  </si>
  <si>
    <t>Poznámka k položce:
Materiál: ocel/pozinkovaná ocel</t>
  </si>
  <si>
    <t>1153924070</t>
  </si>
  <si>
    <t>722</t>
  </si>
  <si>
    <t>Zdravotechnika - vnitřní vodovod</t>
  </si>
  <si>
    <t>722270103</t>
  </si>
  <si>
    <t>Vodoměrové sestavy závitové G 5/4</t>
  </si>
  <si>
    <t>soubor</t>
  </si>
  <si>
    <t>-552049481</t>
  </si>
  <si>
    <t>SO 401 - Veřejné osvětlení</t>
  </si>
  <si>
    <t>D1 - Montáž</t>
  </si>
  <si>
    <t>D2 - Nosný materiál</t>
  </si>
  <si>
    <t>D3 - Zemní práce 846-9</t>
  </si>
  <si>
    <t>D4 - Ostatní práce</t>
  </si>
  <si>
    <t>D1</t>
  </si>
  <si>
    <t>Montáž</t>
  </si>
  <si>
    <t>Pol1</t>
  </si>
  <si>
    <t>Kabel CYKY3Jx2,5mm2, v.u.</t>
  </si>
  <si>
    <t>-1999130983</t>
  </si>
  <si>
    <t>Pol2</t>
  </si>
  <si>
    <t>Kabel AYKY4Jx16mm2, v.u.</t>
  </si>
  <si>
    <t>-1724555850</t>
  </si>
  <si>
    <t>Pol3</t>
  </si>
  <si>
    <t>Kabel AYKY4Jx25mm2, v.u.</t>
  </si>
  <si>
    <t>1420024149</t>
  </si>
  <si>
    <t>Pol4</t>
  </si>
  <si>
    <t>Ukončení kab do 4x10mm2</t>
  </si>
  <si>
    <t>ks</t>
  </si>
  <si>
    <t>1710042435</t>
  </si>
  <si>
    <t>Pol5</t>
  </si>
  <si>
    <t>Ukončení kab do 4x25mm2</t>
  </si>
  <si>
    <t>-1928704114</t>
  </si>
  <si>
    <t>Pol6</t>
  </si>
  <si>
    <t>Svít. I - stávající - tržnice</t>
  </si>
  <si>
    <t>-2141549035</t>
  </si>
  <si>
    <t>Pol7</t>
  </si>
  <si>
    <t>Svítidlo pro osvětlení komunikací a měst A, 13,4W</t>
  </si>
  <si>
    <t>-1232064478</t>
  </si>
  <si>
    <t>Pol8</t>
  </si>
  <si>
    <t>Svítidlo pro osvětlení komunikací a měst C, 58W</t>
  </si>
  <si>
    <t>436822748</t>
  </si>
  <si>
    <t>Pol9</t>
  </si>
  <si>
    <t>Svítidlo pro osvětlení komunikací a měst D+E, 86W</t>
  </si>
  <si>
    <t>-1548274288</t>
  </si>
  <si>
    <t>Pol10</t>
  </si>
  <si>
    <t>Svítidlo pro osvětlení komunikací a měst F, 48,5W</t>
  </si>
  <si>
    <t>2141262935</t>
  </si>
  <si>
    <t>Pol11</t>
  </si>
  <si>
    <t>Svítidlo pro osvětlení komunikací a měst G, 59W</t>
  </si>
  <si>
    <t>-821840988</t>
  </si>
  <si>
    <t>Pol12</t>
  </si>
  <si>
    <t>Svítidlo pro osvětlení komunikací a měst H, LED Mini, 23W</t>
  </si>
  <si>
    <t>770161130</t>
  </si>
  <si>
    <t>Pol13</t>
  </si>
  <si>
    <t>Osv. stožár I - 5m stávající - tržnice</t>
  </si>
  <si>
    <t>826020761</t>
  </si>
  <si>
    <t>Pol14</t>
  </si>
  <si>
    <t>Osv. stožár A+H - K5, RAL7022</t>
  </si>
  <si>
    <t>-1192285816</t>
  </si>
  <si>
    <t>Pol15</t>
  </si>
  <si>
    <t>Osv. stožár G - Z133/89, RAL7022</t>
  </si>
  <si>
    <t>740298750</t>
  </si>
  <si>
    <t>Pol16</t>
  </si>
  <si>
    <t>Osv. stožár C+D+F - BUD8, RAL7022</t>
  </si>
  <si>
    <t>-1422981614</t>
  </si>
  <si>
    <t>Pol17</t>
  </si>
  <si>
    <t>Elektrovýzbr. Stož. SR 721-27ZCu</t>
  </si>
  <si>
    <t>-1145158376</t>
  </si>
  <si>
    <t>Pol18</t>
  </si>
  <si>
    <t>Elektrovýzbr. Stož. SR 722-27ZCu</t>
  </si>
  <si>
    <t>-313873845</t>
  </si>
  <si>
    <t>Pol19</t>
  </si>
  <si>
    <t>Kryt svorkovníce KS56</t>
  </si>
  <si>
    <t>-1431318106</t>
  </si>
  <si>
    <t>Pol20</t>
  </si>
  <si>
    <t>Pásek FeZn30/4mm v zemi vč svorek</t>
  </si>
  <si>
    <t>1583323159</t>
  </si>
  <si>
    <t>Pol21</t>
  </si>
  <si>
    <t>Trubka ohebná typu 23, 36mm</t>
  </si>
  <si>
    <t>1305906541</t>
  </si>
  <si>
    <t>Pol22</t>
  </si>
  <si>
    <t>Zemnící drát FeZn pr. 10mm vč. svorek</t>
  </si>
  <si>
    <t>-1702721459</t>
  </si>
  <si>
    <t>Pol23</t>
  </si>
  <si>
    <t>Výložník 1-ramenný UD/1/1500, RAL7022</t>
  </si>
  <si>
    <t>409108892</t>
  </si>
  <si>
    <t>Pol24</t>
  </si>
  <si>
    <t>Výložník 1-ramenný UD/1/2000, RAL7022</t>
  </si>
  <si>
    <t>-69868444</t>
  </si>
  <si>
    <t>Pol25</t>
  </si>
  <si>
    <t>Výložník 2-ramenný UD/2/1500, RAL7022</t>
  </si>
  <si>
    <t>-415300444</t>
  </si>
  <si>
    <t>D2</t>
  </si>
  <si>
    <t>Nosný materiál</t>
  </si>
  <si>
    <t>Pol26</t>
  </si>
  <si>
    <t>Kabel CYKY3Jx2,5mm2 + 5% prořez</t>
  </si>
  <si>
    <t>-1076293532</t>
  </si>
  <si>
    <t>Pol27</t>
  </si>
  <si>
    <t>Kabel AYKY4Jx16mm2 + 5% prořez</t>
  </si>
  <si>
    <t>-1926593482</t>
  </si>
  <si>
    <t>Pol28</t>
  </si>
  <si>
    <t>Kabel AYKY4Jx25mm2 + 5% prořez</t>
  </si>
  <si>
    <t>1776626887</t>
  </si>
  <si>
    <t>Pol29</t>
  </si>
  <si>
    <t>-2043709349</t>
  </si>
  <si>
    <t>Pol30</t>
  </si>
  <si>
    <t>556626035</t>
  </si>
  <si>
    <t>Pol31</t>
  </si>
  <si>
    <t>-1866437150</t>
  </si>
  <si>
    <t>Pol32</t>
  </si>
  <si>
    <t>1421080633</t>
  </si>
  <si>
    <t>Pol33</t>
  </si>
  <si>
    <t>-353392422</t>
  </si>
  <si>
    <t>Pol34</t>
  </si>
  <si>
    <t>2036511887</t>
  </si>
  <si>
    <t>Pol35</t>
  </si>
  <si>
    <t>Zemnicí drát FeZn pr. 10mm vč. svorek</t>
  </si>
  <si>
    <t>718407959</t>
  </si>
  <si>
    <t>Pol36</t>
  </si>
  <si>
    <t>9103129</t>
  </si>
  <si>
    <t>Pol37</t>
  </si>
  <si>
    <t>94341240</t>
  </si>
  <si>
    <t>Pol38</t>
  </si>
  <si>
    <t>Osv. stožár C+D+F - DUD8, RAL7022</t>
  </si>
  <si>
    <t>-191232523</t>
  </si>
  <si>
    <t>Pol39</t>
  </si>
  <si>
    <t>Elektrovýzbroj stož. SR 721-27ZCu</t>
  </si>
  <si>
    <t>610367987</t>
  </si>
  <si>
    <t>Pol40</t>
  </si>
  <si>
    <t>Elektrovýzbroj stož. SR 722-27ZCu</t>
  </si>
  <si>
    <t>-1384974889</t>
  </si>
  <si>
    <t>Pol41</t>
  </si>
  <si>
    <t>Kryt svorkovnice KS56</t>
  </si>
  <si>
    <t>-1991647111</t>
  </si>
  <si>
    <t>Pol42</t>
  </si>
  <si>
    <t>Pásek FeZn 30/4, 0,95kg/m + 5% prořez</t>
  </si>
  <si>
    <t>1871617691</t>
  </si>
  <si>
    <t>Pol43</t>
  </si>
  <si>
    <t>Trubka ohebná typu 23, 36mm + 5% prořez</t>
  </si>
  <si>
    <t>549852504</t>
  </si>
  <si>
    <t>Pol44</t>
  </si>
  <si>
    <t>-1657507426</t>
  </si>
  <si>
    <t>Pol45</t>
  </si>
  <si>
    <t>-813400192</t>
  </si>
  <si>
    <t>Pol46</t>
  </si>
  <si>
    <t>Výložník 2-ramenný UD/2/1500, 180 st. RAL7022</t>
  </si>
  <si>
    <t>-1983808678</t>
  </si>
  <si>
    <t>D3</t>
  </si>
  <si>
    <t>Zemní práce 846-9</t>
  </si>
  <si>
    <t>Pol47</t>
  </si>
  <si>
    <t>Vytýčení kabel. Trasy</t>
  </si>
  <si>
    <t>-896068337</t>
  </si>
  <si>
    <t>Pol48</t>
  </si>
  <si>
    <t>Výkop jámy pro stožár v zem. Tř. 3</t>
  </si>
  <si>
    <t>-851767640</t>
  </si>
  <si>
    <t>Pol49</t>
  </si>
  <si>
    <t>Výkop kab. Rýhy 350x800, řez A-A´, tř. 3</t>
  </si>
  <si>
    <t>-1449341381</t>
  </si>
  <si>
    <t>Pol50</t>
  </si>
  <si>
    <t>Zához kab. Rýhy 350x800, řez A-A´, tř. 3</t>
  </si>
  <si>
    <t>1298328003</t>
  </si>
  <si>
    <t>Pol51</t>
  </si>
  <si>
    <t>Výkop kab. rýhy 500x1200, řez B-B´, tř. 3</t>
  </si>
  <si>
    <t>1355283538</t>
  </si>
  <si>
    <t>Pol52</t>
  </si>
  <si>
    <t>Zához kab. rýhy 500x1200, řez B-B´, tř. 3</t>
  </si>
  <si>
    <t>2112656114</t>
  </si>
  <si>
    <t>Pol53</t>
  </si>
  <si>
    <t>Úprava povrchu rýhy zhutněním</t>
  </si>
  <si>
    <t>-1347812476</t>
  </si>
  <si>
    <t>Pol54</t>
  </si>
  <si>
    <t>Beton základ stožáru, beton tř. III</t>
  </si>
  <si>
    <t>-463531674</t>
  </si>
  <si>
    <t>Pol55</t>
  </si>
  <si>
    <t>Plast. Roura pr. 200mm do zákl. stožáru</t>
  </si>
  <si>
    <t>695102469</t>
  </si>
  <si>
    <t>Pol56</t>
  </si>
  <si>
    <t>Zakrytí plast. Folií š. 330mm</t>
  </si>
  <si>
    <t>-1750032849</t>
  </si>
  <si>
    <t>Pol57</t>
  </si>
  <si>
    <t>Plast. Trubka AR50, řez A-A´, vč. Přísluš.</t>
  </si>
  <si>
    <t>-2080597508</t>
  </si>
  <si>
    <t>Pol58</t>
  </si>
  <si>
    <t>Odvoz zbylých hmot na skládku do 1km</t>
  </si>
  <si>
    <t>1295968431</t>
  </si>
  <si>
    <t>Pol59</t>
  </si>
  <si>
    <t>Příplatek za každý další 1km</t>
  </si>
  <si>
    <t>1966865142</t>
  </si>
  <si>
    <t>21*6</t>
  </si>
  <si>
    <t>Pol60</t>
  </si>
  <si>
    <t>Pískové lože kabelu tl. 100mm, řez A-A</t>
  </si>
  <si>
    <t>-829140853</t>
  </si>
  <si>
    <t>Pol61</t>
  </si>
  <si>
    <t>Trubka DVK110, řez B-B´ + chr. přes topné kanály</t>
  </si>
  <si>
    <t>777697156</t>
  </si>
  <si>
    <t>D4</t>
  </si>
  <si>
    <t>Ostatní práce</t>
  </si>
  <si>
    <t>Pol62</t>
  </si>
  <si>
    <t>Zajištění beznapěťového stavu</t>
  </si>
  <si>
    <t>kompl.</t>
  </si>
  <si>
    <t>119614560</t>
  </si>
  <si>
    <t>Pol63</t>
  </si>
  <si>
    <t>Výchozí revize</t>
  </si>
  <si>
    <t>1207155451</t>
  </si>
  <si>
    <t>Pol64</t>
  </si>
  <si>
    <t>Světelnětechnické měření soustavy</t>
  </si>
  <si>
    <t>1224358920</t>
  </si>
  <si>
    <t>Pol65</t>
  </si>
  <si>
    <t>Demontáže</t>
  </si>
  <si>
    <t>-1445984796</t>
  </si>
  <si>
    <t>Pol66</t>
  </si>
  <si>
    <t>Mechanismy - jeřáb, plošina</t>
  </si>
  <si>
    <t>342362991</t>
  </si>
  <si>
    <t>SO 402 - Elektrické napojení cykloboxů a panelů KODIS</t>
  </si>
  <si>
    <t>B. - Montáž</t>
  </si>
  <si>
    <t>C. - Nosný materiál</t>
  </si>
  <si>
    <t>D. - Zemní práce 846-9</t>
  </si>
  <si>
    <t>E. - Ostatní práce</t>
  </si>
  <si>
    <t>B.</t>
  </si>
  <si>
    <t>100251</t>
  </si>
  <si>
    <t>256615440</t>
  </si>
  <si>
    <t>100253</t>
  </si>
  <si>
    <t>Ukončení kab do 4x50mm2</t>
  </si>
  <si>
    <t>1423603385</t>
  </si>
  <si>
    <t>100259</t>
  </si>
  <si>
    <t>Ukončení kab do 5x10mm2</t>
  </si>
  <si>
    <t>1394287588</t>
  </si>
  <si>
    <t>102016</t>
  </si>
  <si>
    <t>Kabelová spojka SLV-SV 10-50</t>
  </si>
  <si>
    <t>-1515241461</t>
  </si>
  <si>
    <t>120451</t>
  </si>
  <si>
    <t>Jistič OEZ/3/B/32A do rozvaděče kina</t>
  </si>
  <si>
    <t>1916886554</t>
  </si>
  <si>
    <t>160011</t>
  </si>
  <si>
    <t>Podružný měřič spotřeby el. enrgie do rozv kina</t>
  </si>
  <si>
    <t>843581226</t>
  </si>
  <si>
    <t>190002</t>
  </si>
  <si>
    <t>Přípojková skříň SS200PKE1P-C s komp. Pilířem o rozm. 400x1820x220</t>
  </si>
  <si>
    <t>-793721023</t>
  </si>
  <si>
    <t>220001</t>
  </si>
  <si>
    <t>Drát FeZn pr. 10mm vč. svorek</t>
  </si>
  <si>
    <t>-1706974979</t>
  </si>
  <si>
    <t>220361</t>
  </si>
  <si>
    <t>Zemnící tyč délky 2m</t>
  </si>
  <si>
    <t>1262270397</t>
  </si>
  <si>
    <t>810001</t>
  </si>
  <si>
    <t>-149337861</t>
  </si>
  <si>
    <t>810013</t>
  </si>
  <si>
    <t>Kabel CYKY4Jx10mm2, v.u.</t>
  </si>
  <si>
    <t>-1657418953</t>
  </si>
  <si>
    <t>810014</t>
  </si>
  <si>
    <t>Kabel CYKY5Jx6mm2, v.u.</t>
  </si>
  <si>
    <t>-905797170</t>
  </si>
  <si>
    <t>C.</t>
  </si>
  <si>
    <t>pol. 1</t>
  </si>
  <si>
    <t>799485456</t>
  </si>
  <si>
    <t>pol. 2</t>
  </si>
  <si>
    <t>Kabel CYKY4Jx10mm2 + 5% prořez</t>
  </si>
  <si>
    <t>1296996131</t>
  </si>
  <si>
    <t>pol. 3</t>
  </si>
  <si>
    <t>Kabel CYKY5Jx6mm2 + 5% prořez</t>
  </si>
  <si>
    <t>411152834</t>
  </si>
  <si>
    <t>pol. 4</t>
  </si>
  <si>
    <t>Kabelová spojka SLV-SV 10-50, 1kV</t>
  </si>
  <si>
    <t>1558882049</t>
  </si>
  <si>
    <t>pol. 5</t>
  </si>
  <si>
    <t>-38268881</t>
  </si>
  <si>
    <t>pol. 6</t>
  </si>
  <si>
    <t>Drát FeZn pr. 10mm vč. svorek + 5% prořez</t>
  </si>
  <si>
    <t>1710735030</t>
  </si>
  <si>
    <t>pol. 7</t>
  </si>
  <si>
    <t>Zemnící tyč délky 2m, pr. 28mm</t>
  </si>
  <si>
    <t>-1236935625</t>
  </si>
  <si>
    <t>pol. 8</t>
  </si>
  <si>
    <t>1777699608</t>
  </si>
  <si>
    <t>pol. 9</t>
  </si>
  <si>
    <t>1218466508</t>
  </si>
  <si>
    <t>D.</t>
  </si>
  <si>
    <t>11000-2200</t>
  </si>
  <si>
    <t>-2135540210</t>
  </si>
  <si>
    <t>13231-1316</t>
  </si>
  <si>
    <t>Hloubení jámy pro plast. pilíř v zem tř. 3</t>
  </si>
  <si>
    <t>2129152026</t>
  </si>
  <si>
    <t>13231-1318</t>
  </si>
  <si>
    <t>-618406434</t>
  </si>
  <si>
    <t>13231-1522</t>
  </si>
  <si>
    <t>-1310470748</t>
  </si>
  <si>
    <t>17431-1318</t>
  </si>
  <si>
    <t>1462989275</t>
  </si>
  <si>
    <t>17431-1522</t>
  </si>
  <si>
    <t>-1055739160</t>
  </si>
  <si>
    <t>18111-1300</t>
  </si>
  <si>
    <t>832377491</t>
  </si>
  <si>
    <t>27031-1100</t>
  </si>
  <si>
    <t>Beton pro zakrytí chráničky, řez B-B´</t>
  </si>
  <si>
    <t>223977433</t>
  </si>
  <si>
    <t>38879-1330</t>
  </si>
  <si>
    <t>Chránička DVK110, řez B-B´</t>
  </si>
  <si>
    <t>-1634979400</t>
  </si>
  <si>
    <t>45157-1520</t>
  </si>
  <si>
    <t>1730235939</t>
  </si>
  <si>
    <t>45157-2110</t>
  </si>
  <si>
    <t>Plast. trubka AR50 vč. příslušenství, řez A-A´</t>
  </si>
  <si>
    <t>1622416561</t>
  </si>
  <si>
    <t>45157-2110.1</t>
  </si>
  <si>
    <t>2009031046</t>
  </si>
  <si>
    <t>97908-9110</t>
  </si>
  <si>
    <t>-949184584</t>
  </si>
  <si>
    <t>97908-9210</t>
  </si>
  <si>
    <t>1752670724</t>
  </si>
  <si>
    <t>E.</t>
  </si>
  <si>
    <t>1926264903</t>
  </si>
  <si>
    <t>Pol96</t>
  </si>
  <si>
    <t>-1388397670</t>
  </si>
  <si>
    <t>SO 403 - Přemístění kamery</t>
  </si>
  <si>
    <t xml:space="preserve">D2 - </t>
  </si>
  <si>
    <t>D3 - Nosný materiál</t>
  </si>
  <si>
    <t>D5 - Ostatní práce</t>
  </si>
  <si>
    <t>-1113231602</t>
  </si>
  <si>
    <t>Pol100</t>
  </si>
  <si>
    <t>Plastová lišta L20</t>
  </si>
  <si>
    <t>-383971164</t>
  </si>
  <si>
    <t>Pol101</t>
  </si>
  <si>
    <t>Ocelový výložník na budovu</t>
  </si>
  <si>
    <t>-293435584</t>
  </si>
  <si>
    <t>Pol102</t>
  </si>
  <si>
    <t>Rozvodnice kamery do 20kg</t>
  </si>
  <si>
    <t>1363690200</t>
  </si>
  <si>
    <t>Pol103</t>
  </si>
  <si>
    <t>Stávající kamera</t>
  </si>
  <si>
    <t>-373482038</t>
  </si>
  <si>
    <t>-1303221897</t>
  </si>
  <si>
    <t>Pol97</t>
  </si>
  <si>
    <t>Světelný vodič SM9/125</t>
  </si>
  <si>
    <t>940942324</t>
  </si>
  <si>
    <t>Pol98</t>
  </si>
  <si>
    <t>Ukončení světelného vodiče</t>
  </si>
  <si>
    <t>2145773744</t>
  </si>
  <si>
    <t>Pol99</t>
  </si>
  <si>
    <t>Instalační krabice venkovní IP54</t>
  </si>
  <si>
    <t>458639261</t>
  </si>
  <si>
    <t>Pol104</t>
  </si>
  <si>
    <t>Světelný vodič SM9/125 + 5% prořez</t>
  </si>
  <si>
    <t>1474067530</t>
  </si>
  <si>
    <t>Pol105</t>
  </si>
  <si>
    <t>Krabice instalační venkovní, IP54</t>
  </si>
  <si>
    <t>617465411</t>
  </si>
  <si>
    <t>Pol106</t>
  </si>
  <si>
    <t>Lišta L20 + 5% prořez</t>
  </si>
  <si>
    <t>918431454</t>
  </si>
  <si>
    <t>Pol107</t>
  </si>
  <si>
    <t>502016450</t>
  </si>
  <si>
    <t>-280968314</t>
  </si>
  <si>
    <t>D5</t>
  </si>
  <si>
    <t>Pol108</t>
  </si>
  <si>
    <t>-992612220</t>
  </si>
  <si>
    <t>Pol110</t>
  </si>
  <si>
    <t>579708699</t>
  </si>
  <si>
    <t>Pol111</t>
  </si>
  <si>
    <t>2116406245</t>
  </si>
  <si>
    <t>905464986</t>
  </si>
  <si>
    <t>SO 404 - Veřejné osvětlení č. 003.01.029 a 003.01.031</t>
  </si>
  <si>
    <t>-980166649</t>
  </si>
  <si>
    <t>1913609567</t>
  </si>
  <si>
    <t>-143617998</t>
  </si>
  <si>
    <t>-1760245050</t>
  </si>
  <si>
    <t>-981917232</t>
  </si>
  <si>
    <t>152476923</t>
  </si>
  <si>
    <t>416992548</t>
  </si>
  <si>
    <t>-541434460</t>
  </si>
  <si>
    <t>SO 801 - Vegetační úpravy</t>
  </si>
  <si>
    <t>111201101</t>
  </si>
  <si>
    <t>Odstranění křovin a stromů s odstraněním kořenů průměru kmene do 100 mm do sklonu terénu 1 : 5, při celkové ploše do 1 000 m2</t>
  </si>
  <si>
    <t>16677672</t>
  </si>
  <si>
    <t>Mýcení keřů:</t>
  </si>
  <si>
    <t>Ostatní plochy:</t>
  </si>
  <si>
    <t>150</t>
  </si>
  <si>
    <t>112101102</t>
  </si>
  <si>
    <t>Odstranění stromů s odřezáním kmene a s odvětvením listnatých, průměru kmene přes 300 do 500 mm</t>
  </si>
  <si>
    <t>-1315225439</t>
  </si>
  <si>
    <t>Stromy č. 21,22,23:</t>
  </si>
  <si>
    <t>112101122</t>
  </si>
  <si>
    <t>Odstranění stromů s odřezáním kmene a s odvětvením jehličnatých bez odkornění, průměru kmene přes 300 do 500 mm</t>
  </si>
  <si>
    <t>1563136886</t>
  </si>
  <si>
    <t>Stromy č. 20,24:</t>
  </si>
  <si>
    <t>112201102</t>
  </si>
  <si>
    <t>Odstranění pařezů s jejich vykopáním, vytrháním nebo odstřelením, s přesekáním kořenů průměru přes 300 do 500 mm</t>
  </si>
  <si>
    <t>2105846577</t>
  </si>
  <si>
    <t>112201104</t>
  </si>
  <si>
    <t>Odstranění pařezů s jejich vykopáním, vytrháním nebo odstřelením, s přesekáním kořenů průměru přes 700 do 900 mm</t>
  </si>
  <si>
    <t>953320732</t>
  </si>
  <si>
    <t>Vykácené stromy z předchozích úprav:</t>
  </si>
  <si>
    <t>121101101</t>
  </si>
  <si>
    <t>Sejmutí ornice nebo lesní půdy s vodorovným přemístěním na hromady v místě upotřebení nebo na dočasné či trvalé skládky se složením, na vzdálenost do 50 m</t>
  </si>
  <si>
    <t>548567109</t>
  </si>
  <si>
    <t>Poznámka k položce:
Tloušťka 10cm.</t>
  </si>
  <si>
    <t>(2*2)*20*0,1</t>
  </si>
  <si>
    <t>-549796520</t>
  </si>
  <si>
    <t>(2*2)*12</t>
  </si>
  <si>
    <t>183101322</t>
  </si>
  <si>
    <t>Hloubení jamek pro vysazování rostlin v zemině tř.1 až 4 s výměnou půdy z 100% v rovině nebo na svahu do 1:5, objemu přes 1,00 do 2,00 m3</t>
  </si>
  <si>
    <t>-1304666579</t>
  </si>
  <si>
    <t>183205112</t>
  </si>
  <si>
    <t>Založení záhonu pro výsadbu rostlin v rovině nebo na svahu do 1:5 v zemině tř. 3</t>
  </si>
  <si>
    <t>stromy:</t>
  </si>
  <si>
    <t>20*1,5*1,5</t>
  </si>
  <si>
    <t>10321100</t>
  </si>
  <si>
    <t>zahradní substrát pro výsadbu VL</t>
  </si>
  <si>
    <t>184102114</t>
  </si>
  <si>
    <t>Výsadba dřeviny s balem do předem vyhloubené jamky se zalitím v rovině nebo na svahu do 1:5, při průměru balu přes 400 do 500 mm</t>
  </si>
  <si>
    <t>1541359076</t>
  </si>
  <si>
    <t>026_R_5052501</t>
  </si>
  <si>
    <t>javor červený v kultivaru Acer rubrum Red Sunset obvod kmene 14 -16 cm</t>
  </si>
  <si>
    <t>-997027095</t>
  </si>
  <si>
    <t>Poznámka k položce:
ČSN 46 4902</t>
  </si>
  <si>
    <t>026_R_5052502</t>
  </si>
  <si>
    <t>okrasná jabloň v kultivaru Malus Scarlet obvod kmene 12 -14 cm</t>
  </si>
  <si>
    <t>1137658044</t>
  </si>
  <si>
    <t>184215132</t>
  </si>
  <si>
    <t>Ukotvení dřeviny kůly třemi kůly, délky přes 1 do 2 m</t>
  </si>
  <si>
    <t>-1971722995</t>
  </si>
  <si>
    <t>20*3</t>
  </si>
  <si>
    <t>05217118</t>
  </si>
  <si>
    <t>tyče dřevěné v kůře D 100mm dl 8m</t>
  </si>
  <si>
    <t>-1071476069</t>
  </si>
  <si>
    <t>20*2*(3,14*0,05*0,05)</t>
  </si>
  <si>
    <t>184501121</t>
  </si>
  <si>
    <t>Zhotovení obalu kmene a spodních částí větví stromu z juty v jedné vrstvě v rovině nebo na svahu do 1:5</t>
  </si>
  <si>
    <t>-343614516</t>
  </si>
  <si>
    <t>184801121</t>
  </si>
  <si>
    <t>Ošetření vysazených dřevin solitérních v rovině nebo na svahu do 1:5</t>
  </si>
  <si>
    <t>-1861573410</t>
  </si>
  <si>
    <t>184802111</t>
  </si>
  <si>
    <t>Chemické odplevelení půdy před založením kultury, trávníku nebo zpevněných ploch o výměře jednotlivě přes 20 m2 v rovině nebo na svahu do 1:5 postřikem na široko</t>
  </si>
  <si>
    <t>861802415</t>
  </si>
  <si>
    <t>20*1,5</t>
  </si>
  <si>
    <t>184818245</t>
  </si>
  <si>
    <t>Ochrana kmene bedněním před poškozením stavebním provozem zřízení včetně odstranění výšky bednění přes 2 do 3 m průměru kmene přes 900 do 1100 mm</t>
  </si>
  <si>
    <t>1629250460</t>
  </si>
  <si>
    <t>184851512</t>
  </si>
  <si>
    <t>Řez stromů tvarovací hlavový s opakovaným intervalem řezu do 2 let výšky nasazení hlavy přes 2 do 6 m</t>
  </si>
  <si>
    <t>359339757</t>
  </si>
  <si>
    <t>184911421</t>
  </si>
  <si>
    <t>Mulčování vysazených rostlin mulčovací kůrou, tl. do 100 mm v rovině nebo na svahu do 1:5</t>
  </si>
  <si>
    <t>-1962026366</t>
  </si>
  <si>
    <t>10391100</t>
  </si>
  <si>
    <t>kůra mulčovací VL</t>
  </si>
  <si>
    <t>244445093</t>
  </si>
  <si>
    <t>185802114</t>
  </si>
  <si>
    <t>Hnojení půdy nebo trávníku v rovině nebo na svahu do 1:5 umělým hnojivem s rozdělením k jednotlivým rostlinám</t>
  </si>
  <si>
    <t>1360597946</t>
  </si>
  <si>
    <t>Poznámka k položce:
Dávka 100 g k jednomu stromu = 10 tablet.</t>
  </si>
  <si>
    <t>R_2519_999</t>
  </si>
  <si>
    <t>Silva Tabs na okrasné dřeviny (1000 tablet)</t>
  </si>
  <si>
    <t>balení</t>
  </si>
  <si>
    <t>191318680</t>
  </si>
  <si>
    <t>185804311</t>
  </si>
  <si>
    <t>Zalití rostlin vodou plochy záhonů jednotlivě do 20 m2</t>
  </si>
  <si>
    <t>1981322727</t>
  </si>
  <si>
    <t>stromy 2x 100l/strom</t>
  </si>
  <si>
    <t>20*0,1*2</t>
  </si>
  <si>
    <t>185851121</t>
  </si>
  <si>
    <t>Dovoz vody pro zálivku rostlin na vzdálenost do 1000 m</t>
  </si>
  <si>
    <t>122138676</t>
  </si>
  <si>
    <t>185851129</t>
  </si>
  <si>
    <t>Dovoz vody pro zálivku rostlin Příplatek k ceně za každých dalších i započatých 1000 m</t>
  </si>
  <si>
    <t>896792596</t>
  </si>
  <si>
    <t>998231311</t>
  </si>
  <si>
    <t>Přesun hmot pro sadovnické a krajinářské úpravy - strojně dopravní vzdálenost do 5000 m</t>
  </si>
  <si>
    <t>-1650569617</t>
  </si>
  <si>
    <t xml:space="preserve">    VRN1 - Průzkumné, geodetické a projektové práce</t>
  </si>
  <si>
    <t xml:space="preserve">    VRN3 - Zařízení staveniště</t>
  </si>
  <si>
    <t>938908411</t>
  </si>
  <si>
    <t>Čištění vozovek splachováním vodou povrchu podkladu nebo krytu živičného, betonového nebo dlážděného</t>
  </si>
  <si>
    <t>-753264173</t>
  </si>
  <si>
    <t>Poznámka k položce:
Průběžné čištění komunikace (10x plocha)</t>
  </si>
  <si>
    <t>(1650+400+510+280+170+1500+620+400+500)*10</t>
  </si>
  <si>
    <t>VRN1</t>
  </si>
  <si>
    <t>Průzkumné, geodetické a projektové práce</t>
  </si>
  <si>
    <t>011503001</t>
  </si>
  <si>
    <t>Vyjádření správců sítí – aktualizace</t>
  </si>
  <si>
    <t>stavba</t>
  </si>
  <si>
    <t>242422006</t>
  </si>
  <si>
    <t>011503002</t>
  </si>
  <si>
    <t>Vytyčení trasy inženýrských sítí</t>
  </si>
  <si>
    <t>-1289270260</t>
  </si>
  <si>
    <t>011503003</t>
  </si>
  <si>
    <t>Vytyčení stavby včetně fotodokumentace</t>
  </si>
  <si>
    <t>1281769746</t>
  </si>
  <si>
    <t>012103000</t>
  </si>
  <si>
    <t>Geodetické práce před výstavbou</t>
  </si>
  <si>
    <t>-1043519200</t>
  </si>
  <si>
    <t>Poznámka k položce:
Včetně geometrického plánu pro zřízení věcného břemene.</t>
  </si>
  <si>
    <t>012203000</t>
  </si>
  <si>
    <t>Geodetické práce při provádění stavby</t>
  </si>
  <si>
    <t>1227147174</t>
  </si>
  <si>
    <t>012303000</t>
  </si>
  <si>
    <t>Geodetické práce po výstavbě</t>
  </si>
  <si>
    <t>-2144632846</t>
  </si>
  <si>
    <t>013254000</t>
  </si>
  <si>
    <t>Dokumentace skutečného provedení stavby</t>
  </si>
  <si>
    <t>-99218292</t>
  </si>
  <si>
    <t>VRN3</t>
  </si>
  <si>
    <t>Zařízení staveniště</t>
  </si>
  <si>
    <t>032103000</t>
  </si>
  <si>
    <t>Náklady na stavební buňky</t>
  </si>
  <si>
    <t>374127707</t>
  </si>
  <si>
    <t>Poznámka k položce:
Délka výstavby 22 měsíců.</t>
  </si>
  <si>
    <t>032503000</t>
  </si>
  <si>
    <t>Skládky na staveništi</t>
  </si>
  <si>
    <t>1882645743</t>
  </si>
  <si>
    <t>032903000</t>
  </si>
  <si>
    <t>Náklady na provoz a údržbu vybavení staveniště</t>
  </si>
  <si>
    <t>1647670917</t>
  </si>
  <si>
    <t>034103000</t>
  </si>
  <si>
    <t>Oplocení staveniště</t>
  </si>
  <si>
    <t>505602865</t>
  </si>
  <si>
    <t>Poznámka k položce:
Montáž, pronájem po celou dobu výstavby, demontáž.
Délka odečtena z mapy.</t>
  </si>
  <si>
    <t>034303000.1</t>
  </si>
  <si>
    <t>Dopravní značení na staveništi (přechodné dopravní značení)</t>
  </si>
  <si>
    <t>1361496441</t>
  </si>
  <si>
    <t>034503000_a</t>
  </si>
  <si>
    <t>Povinná publicita (billboard)</t>
  </si>
  <si>
    <t>-1208461060</t>
  </si>
  <si>
    <t>034503000_b</t>
  </si>
  <si>
    <t>Povinná publicita (pamětní deska)</t>
  </si>
  <si>
    <t>892089707</t>
  </si>
  <si>
    <t>039103000</t>
  </si>
  <si>
    <t>Rozebrání, bourání a odvoz zařízení staveniště</t>
  </si>
  <si>
    <t>-459008304</t>
  </si>
  <si>
    <t>039203000</t>
  </si>
  <si>
    <t>Úprava terénu po zrušení zařízení staveniště</t>
  </si>
  <si>
    <t>-333390055</t>
  </si>
  <si>
    <t>-1165529628</t>
  </si>
  <si>
    <t>481083108</t>
  </si>
  <si>
    <t>záhony:</t>
  </si>
  <si>
    <t>183211412</t>
  </si>
  <si>
    <t>Dosadba květin se zalitím jednotlivých trvalek</t>
  </si>
  <si>
    <t>215340116</t>
  </si>
  <si>
    <t>00572610.R01</t>
  </si>
  <si>
    <t>sazenice trvalek</t>
  </si>
  <si>
    <t>-1139826782</t>
  </si>
  <si>
    <t>183901141</t>
  </si>
  <si>
    <t>Doplnění zeminy nebo substrátu o tl. vrstvy do 100 mm do nádoby výšky do 700 mm do 0,30 m2</t>
  </si>
  <si>
    <t>-1440211087</t>
  </si>
  <si>
    <t>83*0,25</t>
  </si>
  <si>
    <t>záhony 2x 50l/m2</t>
  </si>
  <si>
    <t>53*0,05*2</t>
  </si>
  <si>
    <t>9,3*19 'Přepočtené koeficientem množství</t>
  </si>
  <si>
    <t>Agastache Black Adder</t>
  </si>
  <si>
    <t>Allium aflatuense Purple Sensation</t>
  </si>
  <si>
    <t>Euphorbia polychroma</t>
  </si>
  <si>
    <t>Geranium cinereum Balerina</t>
  </si>
  <si>
    <t>Narcissus Jettfire</t>
  </si>
  <si>
    <t>Penissetum compressum Hameln</t>
  </si>
  <si>
    <t>Echinacea purpurea Magnus</t>
  </si>
  <si>
    <t>Sesleria autumnalis</t>
  </si>
  <si>
    <t>Stachys byzantina Silver Carpet</t>
  </si>
  <si>
    <t>181311103</t>
  </si>
  <si>
    <t>183205111</t>
  </si>
  <si>
    <t>184911311</t>
  </si>
  <si>
    <t>184911161</t>
  </si>
  <si>
    <t>916371214</t>
  </si>
  <si>
    <t>Chemické odplevelení před založením kultury nad 20 m2 postřikem na široko v rovině a svahu do 1:5</t>
  </si>
  <si>
    <t>Rozprostření ornice tl. Vrstvy do 200 mm v rovině nebo ve svahu do 1:5 ručně</t>
  </si>
  <si>
    <t>Založení záhonu v rovině a svahu do 1:5 tř. 1 a 2</t>
  </si>
  <si>
    <t>Položení mulčovací textilie v rovině a svahu do 1:5</t>
  </si>
  <si>
    <t>Mulčování záhonů kačírkem tl. Vrstvy do 0,1 m v rovině a svahu do 1:5</t>
  </si>
  <si>
    <t>Osazení skrytého flexibilního zahradního obrubníku platového zarytím včetně začištění</t>
  </si>
  <si>
    <t>Totální herbicid</t>
  </si>
  <si>
    <t>l</t>
  </si>
  <si>
    <t>specifikace</t>
  </si>
  <si>
    <t>Substrát pro trvalky včetně dovozu</t>
  </si>
  <si>
    <t>Mulčovací textilie</t>
  </si>
  <si>
    <t>Tříděný štěrk fr. 8/16 včetně dovozu</t>
  </si>
  <si>
    <t>Drcené kamenivo 8/16 včetně dovozu</t>
  </si>
  <si>
    <t>Neviditelný obrubník včetně kotvících hřebů</t>
  </si>
  <si>
    <t>Voda pro zálivku</t>
  </si>
  <si>
    <t>Aster dumosus - Prof. Kippenberg + Schneekissen</t>
  </si>
  <si>
    <t>Calamagrostis x acutiflora Karl Foerster</t>
  </si>
  <si>
    <t>Coreopsis verticilata Zagreb</t>
  </si>
  <si>
    <t>Salvia nemorosa Ostfriesland</t>
  </si>
  <si>
    <t>Tulipa praestan Unicum</t>
  </si>
  <si>
    <t>Crocus chrys. Goldilocks + Crocus tom. Barr' s Purple</t>
  </si>
  <si>
    <t>330*0,5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</si>
  <si>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</si>
  <si>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(5*1,45*0,8)+(5*1,45*0,3/2)</t>
  </si>
  <si>
    <t>(5*2*0,8)+(1,45*2*0,8)+(1,45*0,3)+(5*0,3)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</si>
</sst>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1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40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2" fillId="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8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8" fillId="0" borderId="18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18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2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 applyProtection="1">
      <alignment horizontal="center" vertical="center" wrapText="1"/>
      <protection locked="0"/>
    </xf>
    <xf numFmtId="0" fontId="22" fillId="4" borderId="1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vertical="center" wrapText="1"/>
    </xf>
    <xf numFmtId="0" fontId="0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2" borderId="18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left" vertical="center"/>
      <protection/>
    </xf>
    <xf numFmtId="4" fontId="24" fillId="0" borderId="0" xfId="0" applyNumberFormat="1" applyFont="1" applyAlignment="1" applyProtection="1">
      <alignment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36" fillId="0" borderId="0" xfId="0" applyFont="1" applyAlignment="1" applyProtection="1">
      <alignment vertical="center" wrapText="1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0" borderId="22" xfId="0" applyNumberFormat="1" applyFont="1" applyBorder="1" applyAlignment="1" applyProtection="1">
      <alignment vertical="center"/>
      <protection/>
    </xf>
    <xf numFmtId="0" fontId="37" fillId="0" borderId="0" xfId="0" applyFont="1" applyBorder="1" applyAlignment="1" applyProtection="1">
      <alignment horizontal="center" vertical="center"/>
      <protection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3" xfId="0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8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 vertical="center"/>
      <protection/>
    </xf>
    <xf numFmtId="166" fontId="37" fillId="0" borderId="0" xfId="0" applyNumberFormat="1" applyFont="1" applyBorder="1" applyAlignment="1" applyProtection="1">
      <alignment vertical="center"/>
      <protection/>
    </xf>
    <xf numFmtId="166" fontId="37" fillId="0" borderId="12" xfId="0" applyNumberFormat="1" applyFont="1" applyBorder="1" applyAlignment="1" applyProtection="1">
      <alignment vertical="center"/>
      <protection/>
    </xf>
    <xf numFmtId="0" fontId="37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4" fontId="38" fillId="0" borderId="0" xfId="0" applyNumberFormat="1" applyFont="1" applyAlignment="1">
      <alignment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0" fillId="0" borderId="0" xfId="0"/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22" fillId="4" borderId="7" xfId="0" applyFont="1" applyFill="1" applyBorder="1" applyAlignment="1">
      <alignment horizontal="right" vertical="center"/>
    </xf>
    <xf numFmtId="0" fontId="22" fillId="4" borderId="7" xfId="0" applyFont="1" applyFill="1" applyBorder="1" applyAlignment="1">
      <alignment horizontal="left" vertical="center"/>
    </xf>
    <xf numFmtId="4" fontId="27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0" fontId="3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ochimova\AppData\Local\Temp\Temp2_Priloha_c._3_vykazy_vymer.zip\Priloha_c._3_vykazy_vymer\DHV%20vykaz%20vymer%20prednadrazni%20prosto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SO 101.1.a - Zpevněné plo..."/>
      <sheetName val="SO 101.1.b - Zpevněné plo..."/>
      <sheetName val="SO 101.2 - Sanace zpevněn..."/>
      <sheetName val="SO 101.3 - Trvalé dopravn..."/>
      <sheetName val="SO 101.4 - Mobiliář"/>
      <sheetName val="SO 101.5 - Ochrana stávaj..."/>
      <sheetName val="SO 301 - Přeložka vodovodu"/>
      <sheetName val="SO 302 - Pítko"/>
      <sheetName val="SO 401 - Veřejné osvětlení"/>
      <sheetName val="SO 402 - Elektrické napoj..."/>
      <sheetName val="SO 403 - Přemístění kamery"/>
      <sheetName val="SO 404 - Veřejné osvětlen..."/>
      <sheetName val="SO 801 - Vegetační úpravy"/>
      <sheetName val="VRN - Vedlejší rozpočtové..."/>
    </sheetNames>
    <sheetDataSet>
      <sheetData sheetId="0" refreshError="1">
        <row r="6">
          <cell r="K6" t="str">
            <v>Dopravní terminál v Bohumíně – Přednádražní prostor</v>
          </cell>
        </row>
        <row r="8">
          <cell r="AN8" t="str">
            <v>26. 11. 2019</v>
          </cell>
        </row>
        <row r="13">
          <cell r="AN13" t="str">
            <v>Vyplň údaj</v>
          </cell>
        </row>
        <row r="14">
          <cell r="E14" t="str">
            <v>Vyplň údaj</v>
          </cell>
          <cell r="AN14" t="str">
            <v>Vyplň údaj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70"/>
  <sheetViews>
    <sheetView showGridLines="0" workbookViewId="0" topLeftCell="A16">
      <selection activeCell="A62" sqref="A62:XFD62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361" t="s">
        <v>6</v>
      </c>
      <c r="AS2" s="362"/>
      <c r="AT2" s="362"/>
      <c r="AU2" s="362"/>
      <c r="AV2" s="362"/>
      <c r="AW2" s="362"/>
      <c r="AX2" s="362"/>
      <c r="AY2" s="362"/>
      <c r="AZ2" s="362"/>
      <c r="BA2" s="362"/>
      <c r="BB2" s="362"/>
      <c r="BC2" s="362"/>
      <c r="BD2" s="362"/>
      <c r="BE2" s="362"/>
      <c r="BS2" s="17" t="s">
        <v>7</v>
      </c>
      <c r="BT2" s="17" t="s">
        <v>8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7</v>
      </c>
      <c r="BT3" s="17" t="s">
        <v>9</v>
      </c>
    </row>
    <row r="4" spans="2:71" s="1" customFormat="1" ht="24.95" customHeight="1">
      <c r="B4" s="20"/>
      <c r="D4" s="21" t="s">
        <v>10</v>
      </c>
      <c r="AR4" s="20"/>
      <c r="AS4" s="22" t="s">
        <v>11</v>
      </c>
      <c r="BE4" s="23" t="s">
        <v>12</v>
      </c>
      <c r="BS4" s="17" t="s">
        <v>13</v>
      </c>
    </row>
    <row r="5" spans="2:71" s="1" customFormat="1" ht="12" customHeight="1">
      <c r="B5" s="20"/>
      <c r="D5" s="24" t="s">
        <v>14</v>
      </c>
      <c r="K5" s="385" t="s">
        <v>15</v>
      </c>
      <c r="L5" s="362"/>
      <c r="M5" s="362"/>
      <c r="N5" s="362"/>
      <c r="O5" s="362"/>
      <c r="P5" s="362"/>
      <c r="Q5" s="362"/>
      <c r="R5" s="362"/>
      <c r="S5" s="362"/>
      <c r="T5" s="362"/>
      <c r="U5" s="362"/>
      <c r="V5" s="362"/>
      <c r="W5" s="362"/>
      <c r="X5" s="362"/>
      <c r="Y5" s="362"/>
      <c r="Z5" s="362"/>
      <c r="AA5" s="362"/>
      <c r="AB5" s="362"/>
      <c r="AC5" s="362"/>
      <c r="AD5" s="362"/>
      <c r="AE5" s="362"/>
      <c r="AF5" s="362"/>
      <c r="AG5" s="362"/>
      <c r="AH5" s="362"/>
      <c r="AI5" s="362"/>
      <c r="AJ5" s="362"/>
      <c r="AK5" s="362"/>
      <c r="AL5" s="362"/>
      <c r="AM5" s="362"/>
      <c r="AN5" s="362"/>
      <c r="AO5" s="362"/>
      <c r="AR5" s="20"/>
      <c r="BE5" s="382" t="s">
        <v>16</v>
      </c>
      <c r="BS5" s="17" t="s">
        <v>7</v>
      </c>
    </row>
    <row r="6" spans="2:71" s="1" customFormat="1" ht="36.95" customHeight="1">
      <c r="B6" s="20"/>
      <c r="D6" s="26" t="s">
        <v>17</v>
      </c>
      <c r="K6" s="386" t="s">
        <v>18</v>
      </c>
      <c r="L6" s="362"/>
      <c r="M6" s="362"/>
      <c r="N6" s="362"/>
      <c r="O6" s="362"/>
      <c r="P6" s="362"/>
      <c r="Q6" s="362"/>
      <c r="R6" s="362"/>
      <c r="S6" s="362"/>
      <c r="T6" s="362"/>
      <c r="U6" s="362"/>
      <c r="V6" s="362"/>
      <c r="W6" s="362"/>
      <c r="X6" s="362"/>
      <c r="Y6" s="362"/>
      <c r="Z6" s="362"/>
      <c r="AA6" s="362"/>
      <c r="AB6" s="362"/>
      <c r="AC6" s="362"/>
      <c r="AD6" s="362"/>
      <c r="AE6" s="362"/>
      <c r="AF6" s="362"/>
      <c r="AG6" s="362"/>
      <c r="AH6" s="362"/>
      <c r="AI6" s="362"/>
      <c r="AJ6" s="362"/>
      <c r="AK6" s="362"/>
      <c r="AL6" s="362"/>
      <c r="AM6" s="362"/>
      <c r="AN6" s="362"/>
      <c r="AO6" s="362"/>
      <c r="AR6" s="20"/>
      <c r="BE6" s="383"/>
      <c r="BS6" s="17" t="s">
        <v>7</v>
      </c>
    </row>
    <row r="7" spans="2:71" s="1" customFormat="1" ht="12" customHeight="1">
      <c r="B7" s="20"/>
      <c r="D7" s="27" t="s">
        <v>19</v>
      </c>
      <c r="K7" s="25" t="s">
        <v>3</v>
      </c>
      <c r="AK7" s="27" t="s">
        <v>20</v>
      </c>
      <c r="AN7" s="25" t="s">
        <v>3</v>
      </c>
      <c r="AR7" s="20"/>
      <c r="BE7" s="383"/>
      <c r="BS7" s="17" t="s">
        <v>7</v>
      </c>
    </row>
    <row r="8" spans="2:71" s="1" customFormat="1" ht="12" customHeight="1">
      <c r="B8" s="20"/>
      <c r="D8" s="27" t="s">
        <v>21</v>
      </c>
      <c r="K8" s="25" t="s">
        <v>22</v>
      </c>
      <c r="AK8" s="27" t="s">
        <v>23</v>
      </c>
      <c r="AN8" s="28" t="s">
        <v>24</v>
      </c>
      <c r="AR8" s="20"/>
      <c r="BE8" s="383"/>
      <c r="BS8" s="17" t="s">
        <v>7</v>
      </c>
    </row>
    <row r="9" spans="2:71" s="1" customFormat="1" ht="14.45" customHeight="1">
      <c r="B9" s="20"/>
      <c r="AR9" s="20"/>
      <c r="BE9" s="383"/>
      <c r="BS9" s="17" t="s">
        <v>7</v>
      </c>
    </row>
    <row r="10" spans="2:71" s="1" customFormat="1" ht="12" customHeight="1">
      <c r="B10" s="20"/>
      <c r="D10" s="27" t="s">
        <v>25</v>
      </c>
      <c r="AK10" s="27" t="s">
        <v>26</v>
      </c>
      <c r="AN10" s="25" t="s">
        <v>3</v>
      </c>
      <c r="AR10" s="20"/>
      <c r="BE10" s="383"/>
      <c r="BS10" s="17" t="s">
        <v>7</v>
      </c>
    </row>
    <row r="11" spans="2:71" s="1" customFormat="1" ht="18.4" customHeight="1">
      <c r="B11" s="20"/>
      <c r="E11" s="25" t="s">
        <v>27</v>
      </c>
      <c r="AK11" s="27" t="s">
        <v>28</v>
      </c>
      <c r="AN11" s="25" t="s">
        <v>3</v>
      </c>
      <c r="AR11" s="20"/>
      <c r="BE11" s="383"/>
      <c r="BS11" s="17" t="s">
        <v>7</v>
      </c>
    </row>
    <row r="12" spans="2:71" s="1" customFormat="1" ht="6.95" customHeight="1">
      <c r="B12" s="20"/>
      <c r="AR12" s="20"/>
      <c r="BE12" s="383"/>
      <c r="BS12" s="17" t="s">
        <v>7</v>
      </c>
    </row>
    <row r="13" spans="2:71" s="1" customFormat="1" ht="12" customHeight="1">
      <c r="B13" s="20"/>
      <c r="D13" s="27" t="s">
        <v>29</v>
      </c>
      <c r="AK13" s="27" t="s">
        <v>26</v>
      </c>
      <c r="AN13" s="29" t="s">
        <v>30</v>
      </c>
      <c r="AR13" s="20"/>
      <c r="BE13" s="383"/>
      <c r="BS13" s="17" t="s">
        <v>7</v>
      </c>
    </row>
    <row r="14" spans="2:71" ht="12.75">
      <c r="B14" s="20"/>
      <c r="E14" s="387" t="s">
        <v>30</v>
      </c>
      <c r="F14" s="388"/>
      <c r="G14" s="388"/>
      <c r="H14" s="388"/>
      <c r="I14" s="388"/>
      <c r="J14" s="388"/>
      <c r="K14" s="388"/>
      <c r="L14" s="388"/>
      <c r="M14" s="388"/>
      <c r="N14" s="388"/>
      <c r="O14" s="388"/>
      <c r="P14" s="388"/>
      <c r="Q14" s="388"/>
      <c r="R14" s="388"/>
      <c r="S14" s="388"/>
      <c r="T14" s="388"/>
      <c r="U14" s="388"/>
      <c r="V14" s="388"/>
      <c r="W14" s="388"/>
      <c r="X14" s="388"/>
      <c r="Y14" s="388"/>
      <c r="Z14" s="388"/>
      <c r="AA14" s="388"/>
      <c r="AB14" s="388"/>
      <c r="AC14" s="388"/>
      <c r="AD14" s="388"/>
      <c r="AE14" s="388"/>
      <c r="AF14" s="388"/>
      <c r="AG14" s="388"/>
      <c r="AH14" s="388"/>
      <c r="AI14" s="388"/>
      <c r="AJ14" s="388"/>
      <c r="AK14" s="27" t="s">
        <v>28</v>
      </c>
      <c r="AN14" s="29" t="s">
        <v>30</v>
      </c>
      <c r="AR14" s="20"/>
      <c r="BE14" s="383"/>
      <c r="BS14" s="17" t="s">
        <v>7</v>
      </c>
    </row>
    <row r="15" spans="2:71" s="1" customFormat="1" ht="6.95" customHeight="1">
      <c r="B15" s="20"/>
      <c r="AR15" s="20"/>
      <c r="BE15" s="383"/>
      <c r="BS15" s="17" t="s">
        <v>4</v>
      </c>
    </row>
    <row r="16" spans="2:71" s="1" customFormat="1" ht="12" customHeight="1">
      <c r="B16" s="20"/>
      <c r="D16" s="27" t="s">
        <v>31</v>
      </c>
      <c r="AK16" s="27" t="s">
        <v>26</v>
      </c>
      <c r="AN16" s="25" t="s">
        <v>3</v>
      </c>
      <c r="AR16" s="20"/>
      <c r="BE16" s="383"/>
      <c r="BS16" s="17" t="s">
        <v>4</v>
      </c>
    </row>
    <row r="17" spans="2:71" s="1" customFormat="1" ht="18.4" customHeight="1">
      <c r="B17" s="20"/>
      <c r="E17" s="25" t="s">
        <v>32</v>
      </c>
      <c r="AK17" s="27" t="s">
        <v>28</v>
      </c>
      <c r="AN17" s="25" t="s">
        <v>3</v>
      </c>
      <c r="AR17" s="20"/>
      <c r="BE17" s="383"/>
      <c r="BS17" s="17" t="s">
        <v>33</v>
      </c>
    </row>
    <row r="18" spans="2:71" s="1" customFormat="1" ht="6.95" customHeight="1">
      <c r="B18" s="20"/>
      <c r="AR18" s="20"/>
      <c r="BE18" s="383"/>
      <c r="BS18" s="17" t="s">
        <v>7</v>
      </c>
    </row>
    <row r="19" spans="2:71" s="1" customFormat="1" ht="12" customHeight="1">
      <c r="B19" s="20"/>
      <c r="D19" s="27" t="s">
        <v>34</v>
      </c>
      <c r="AK19" s="27" t="s">
        <v>26</v>
      </c>
      <c r="AN19" s="25" t="s">
        <v>3</v>
      </c>
      <c r="AR19" s="20"/>
      <c r="BE19" s="383"/>
      <c r="BS19" s="17" t="s">
        <v>7</v>
      </c>
    </row>
    <row r="20" spans="2:71" s="1" customFormat="1" ht="18.4" customHeight="1">
      <c r="B20" s="20"/>
      <c r="E20" s="25" t="s">
        <v>32</v>
      </c>
      <c r="AK20" s="27" t="s">
        <v>28</v>
      </c>
      <c r="AN20" s="25" t="s">
        <v>3</v>
      </c>
      <c r="AR20" s="20"/>
      <c r="BE20" s="383"/>
      <c r="BS20" s="17" t="s">
        <v>4</v>
      </c>
    </row>
    <row r="21" spans="2:57" s="1" customFormat="1" ht="6.95" customHeight="1">
      <c r="B21" s="20"/>
      <c r="AR21" s="20"/>
      <c r="BE21" s="383"/>
    </row>
    <row r="22" spans="2:57" s="1" customFormat="1" ht="12" customHeight="1">
      <c r="B22" s="20"/>
      <c r="D22" s="27" t="s">
        <v>35</v>
      </c>
      <c r="AR22" s="20"/>
      <c r="BE22" s="383"/>
    </row>
    <row r="23" spans="2:57" s="1" customFormat="1" ht="47.25" customHeight="1">
      <c r="B23" s="20"/>
      <c r="E23" s="389" t="s">
        <v>36</v>
      </c>
      <c r="F23" s="389"/>
      <c r="G23" s="389"/>
      <c r="H23" s="389"/>
      <c r="I23" s="389"/>
      <c r="J23" s="389"/>
      <c r="K23" s="389"/>
      <c r="L23" s="389"/>
      <c r="M23" s="389"/>
      <c r="N23" s="389"/>
      <c r="O23" s="389"/>
      <c r="P23" s="389"/>
      <c r="Q23" s="389"/>
      <c r="R23" s="389"/>
      <c r="S23" s="389"/>
      <c r="T23" s="389"/>
      <c r="U23" s="389"/>
      <c r="V23" s="389"/>
      <c r="W23" s="389"/>
      <c r="X23" s="389"/>
      <c r="Y23" s="389"/>
      <c r="Z23" s="389"/>
      <c r="AA23" s="389"/>
      <c r="AB23" s="389"/>
      <c r="AC23" s="389"/>
      <c r="AD23" s="389"/>
      <c r="AE23" s="389"/>
      <c r="AF23" s="389"/>
      <c r="AG23" s="389"/>
      <c r="AH23" s="389"/>
      <c r="AI23" s="389"/>
      <c r="AJ23" s="389"/>
      <c r="AK23" s="389"/>
      <c r="AL23" s="389"/>
      <c r="AM23" s="389"/>
      <c r="AN23" s="389"/>
      <c r="AR23" s="20"/>
      <c r="BE23" s="383"/>
    </row>
    <row r="24" spans="2:57" s="1" customFormat="1" ht="6.95" customHeight="1">
      <c r="B24" s="20"/>
      <c r="AR24" s="20"/>
      <c r="BE24" s="383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383"/>
    </row>
    <row r="26" spans="1:57" s="2" customFormat="1" ht="25.9" customHeight="1">
      <c r="A26" s="32"/>
      <c r="B26" s="33"/>
      <c r="C26" s="32"/>
      <c r="D26" s="34" t="s">
        <v>37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90">
        <f>ROUND(AG54,2)</f>
        <v>0</v>
      </c>
      <c r="AL26" s="391"/>
      <c r="AM26" s="391"/>
      <c r="AN26" s="391"/>
      <c r="AO26" s="391"/>
      <c r="AP26" s="32"/>
      <c r="AQ26" s="32"/>
      <c r="AR26" s="33"/>
      <c r="BE26" s="383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383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392" t="s">
        <v>38</v>
      </c>
      <c r="M28" s="392"/>
      <c r="N28" s="392"/>
      <c r="O28" s="392"/>
      <c r="P28" s="392"/>
      <c r="Q28" s="32"/>
      <c r="R28" s="32"/>
      <c r="S28" s="32"/>
      <c r="T28" s="32"/>
      <c r="U28" s="32"/>
      <c r="V28" s="32"/>
      <c r="W28" s="392" t="s">
        <v>39</v>
      </c>
      <c r="X28" s="392"/>
      <c r="Y28" s="392"/>
      <c r="Z28" s="392"/>
      <c r="AA28" s="392"/>
      <c r="AB28" s="392"/>
      <c r="AC28" s="392"/>
      <c r="AD28" s="392"/>
      <c r="AE28" s="392"/>
      <c r="AF28" s="32"/>
      <c r="AG28" s="32"/>
      <c r="AH28" s="32"/>
      <c r="AI28" s="32"/>
      <c r="AJ28" s="32"/>
      <c r="AK28" s="392" t="s">
        <v>40</v>
      </c>
      <c r="AL28" s="392"/>
      <c r="AM28" s="392"/>
      <c r="AN28" s="392"/>
      <c r="AO28" s="392"/>
      <c r="AP28" s="32"/>
      <c r="AQ28" s="32"/>
      <c r="AR28" s="33"/>
      <c r="BE28" s="383"/>
    </row>
    <row r="29" spans="2:57" s="3" customFormat="1" ht="14.45" customHeight="1">
      <c r="B29" s="37"/>
      <c r="D29" s="27" t="s">
        <v>41</v>
      </c>
      <c r="F29" s="27" t="s">
        <v>42</v>
      </c>
      <c r="L29" s="375">
        <v>0.21</v>
      </c>
      <c r="M29" s="376"/>
      <c r="N29" s="376"/>
      <c r="O29" s="376"/>
      <c r="P29" s="376"/>
      <c r="W29" s="377">
        <f>ROUND(AZ54,2)</f>
        <v>0</v>
      </c>
      <c r="X29" s="376"/>
      <c r="Y29" s="376"/>
      <c r="Z29" s="376"/>
      <c r="AA29" s="376"/>
      <c r="AB29" s="376"/>
      <c r="AC29" s="376"/>
      <c r="AD29" s="376"/>
      <c r="AE29" s="376"/>
      <c r="AK29" s="377">
        <f>ROUND(AV54,2)</f>
        <v>0</v>
      </c>
      <c r="AL29" s="376"/>
      <c r="AM29" s="376"/>
      <c r="AN29" s="376"/>
      <c r="AO29" s="376"/>
      <c r="AR29" s="37"/>
      <c r="BE29" s="384"/>
    </row>
    <row r="30" spans="2:57" s="3" customFormat="1" ht="14.45" customHeight="1">
      <c r="B30" s="37"/>
      <c r="F30" s="27" t="s">
        <v>43</v>
      </c>
      <c r="L30" s="375">
        <v>0.15</v>
      </c>
      <c r="M30" s="376"/>
      <c r="N30" s="376"/>
      <c r="O30" s="376"/>
      <c r="P30" s="376"/>
      <c r="W30" s="377">
        <f>ROUND(BA54,2)</f>
        <v>0</v>
      </c>
      <c r="X30" s="376"/>
      <c r="Y30" s="376"/>
      <c r="Z30" s="376"/>
      <c r="AA30" s="376"/>
      <c r="AB30" s="376"/>
      <c r="AC30" s="376"/>
      <c r="AD30" s="376"/>
      <c r="AE30" s="376"/>
      <c r="AK30" s="377">
        <f>ROUND(AW54,2)</f>
        <v>0</v>
      </c>
      <c r="AL30" s="376"/>
      <c r="AM30" s="376"/>
      <c r="AN30" s="376"/>
      <c r="AO30" s="376"/>
      <c r="AR30" s="37"/>
      <c r="BE30" s="384"/>
    </row>
    <row r="31" spans="2:57" s="3" customFormat="1" ht="14.45" customHeight="1" hidden="1">
      <c r="B31" s="37"/>
      <c r="F31" s="27" t="s">
        <v>44</v>
      </c>
      <c r="L31" s="375">
        <v>0.21</v>
      </c>
      <c r="M31" s="376"/>
      <c r="N31" s="376"/>
      <c r="O31" s="376"/>
      <c r="P31" s="376"/>
      <c r="W31" s="377">
        <f>ROUND(BB54,2)</f>
        <v>0</v>
      </c>
      <c r="X31" s="376"/>
      <c r="Y31" s="376"/>
      <c r="Z31" s="376"/>
      <c r="AA31" s="376"/>
      <c r="AB31" s="376"/>
      <c r="AC31" s="376"/>
      <c r="AD31" s="376"/>
      <c r="AE31" s="376"/>
      <c r="AK31" s="377">
        <v>0</v>
      </c>
      <c r="AL31" s="376"/>
      <c r="AM31" s="376"/>
      <c r="AN31" s="376"/>
      <c r="AO31" s="376"/>
      <c r="AR31" s="37"/>
      <c r="BE31" s="384"/>
    </row>
    <row r="32" spans="2:57" s="3" customFormat="1" ht="14.45" customHeight="1" hidden="1">
      <c r="B32" s="37"/>
      <c r="F32" s="27" t="s">
        <v>45</v>
      </c>
      <c r="L32" s="375">
        <v>0.15</v>
      </c>
      <c r="M32" s="376"/>
      <c r="N32" s="376"/>
      <c r="O32" s="376"/>
      <c r="P32" s="376"/>
      <c r="W32" s="377">
        <f>ROUND(BC54,2)</f>
        <v>0</v>
      </c>
      <c r="X32" s="376"/>
      <c r="Y32" s="376"/>
      <c r="Z32" s="376"/>
      <c r="AA32" s="376"/>
      <c r="AB32" s="376"/>
      <c r="AC32" s="376"/>
      <c r="AD32" s="376"/>
      <c r="AE32" s="376"/>
      <c r="AK32" s="377">
        <v>0</v>
      </c>
      <c r="AL32" s="376"/>
      <c r="AM32" s="376"/>
      <c r="AN32" s="376"/>
      <c r="AO32" s="376"/>
      <c r="AR32" s="37"/>
      <c r="BE32" s="384"/>
    </row>
    <row r="33" spans="2:44" s="3" customFormat="1" ht="14.45" customHeight="1" hidden="1">
      <c r="B33" s="37"/>
      <c r="F33" s="27" t="s">
        <v>46</v>
      </c>
      <c r="L33" s="375">
        <v>0</v>
      </c>
      <c r="M33" s="376"/>
      <c r="N33" s="376"/>
      <c r="O33" s="376"/>
      <c r="P33" s="376"/>
      <c r="W33" s="377">
        <f>ROUND(BD54,2)</f>
        <v>0</v>
      </c>
      <c r="X33" s="376"/>
      <c r="Y33" s="376"/>
      <c r="Z33" s="376"/>
      <c r="AA33" s="376"/>
      <c r="AB33" s="376"/>
      <c r="AC33" s="376"/>
      <c r="AD33" s="376"/>
      <c r="AE33" s="376"/>
      <c r="AK33" s="377">
        <v>0</v>
      </c>
      <c r="AL33" s="376"/>
      <c r="AM33" s="376"/>
      <c r="AN33" s="376"/>
      <c r="AO33" s="376"/>
      <c r="AR33" s="37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32"/>
    </row>
    <row r="35" spans="1:57" s="2" customFormat="1" ht="25.9" customHeight="1">
      <c r="A35" s="32"/>
      <c r="B35" s="33"/>
      <c r="C35" s="38"/>
      <c r="D35" s="39" t="s">
        <v>47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48</v>
      </c>
      <c r="U35" s="40"/>
      <c r="V35" s="40"/>
      <c r="W35" s="40"/>
      <c r="X35" s="381" t="s">
        <v>49</v>
      </c>
      <c r="Y35" s="379"/>
      <c r="Z35" s="379"/>
      <c r="AA35" s="379"/>
      <c r="AB35" s="379"/>
      <c r="AC35" s="40"/>
      <c r="AD35" s="40"/>
      <c r="AE35" s="40"/>
      <c r="AF35" s="40"/>
      <c r="AG35" s="40"/>
      <c r="AH35" s="40"/>
      <c r="AI35" s="40"/>
      <c r="AJ35" s="40"/>
      <c r="AK35" s="378">
        <f>SUM(AK26:AK33)</f>
        <v>0</v>
      </c>
      <c r="AL35" s="379"/>
      <c r="AM35" s="379"/>
      <c r="AN35" s="379"/>
      <c r="AO35" s="380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6.95" customHeight="1">
      <c r="A37" s="32"/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33"/>
      <c r="BE37" s="32"/>
    </row>
    <row r="41" spans="1:57" s="2" customFormat="1" ht="6.95" customHeight="1">
      <c r="A41" s="32"/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33"/>
      <c r="BE41" s="32"/>
    </row>
    <row r="42" spans="1:57" s="2" customFormat="1" ht="24.95" customHeight="1">
      <c r="A42" s="32"/>
      <c r="B42" s="33"/>
      <c r="C42" s="21" t="s">
        <v>50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3"/>
      <c r="BE42" s="32"/>
    </row>
    <row r="43" spans="1:57" s="2" customFormat="1" ht="6.95" customHeight="1">
      <c r="A43" s="32"/>
      <c r="B43" s="33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3"/>
      <c r="BE43" s="32"/>
    </row>
    <row r="44" spans="2:44" s="4" customFormat="1" ht="12" customHeight="1">
      <c r="B44" s="46"/>
      <c r="C44" s="27" t="s">
        <v>14</v>
      </c>
      <c r="L44" s="4" t="str">
        <f>K5</f>
        <v>RH_DHV_1907a</v>
      </c>
      <c r="AR44" s="46"/>
    </row>
    <row r="45" spans="2:44" s="5" customFormat="1" ht="36.95" customHeight="1">
      <c r="B45" s="47"/>
      <c r="C45" s="48" t="s">
        <v>17</v>
      </c>
      <c r="L45" s="396" t="str">
        <f>K6</f>
        <v>Dopravní terminál v Bohumíně – Přednádražní prostor</v>
      </c>
      <c r="M45" s="397"/>
      <c r="N45" s="397"/>
      <c r="O45" s="397"/>
      <c r="P45" s="397"/>
      <c r="Q45" s="397"/>
      <c r="R45" s="397"/>
      <c r="S45" s="397"/>
      <c r="T45" s="397"/>
      <c r="U45" s="397"/>
      <c r="V45" s="397"/>
      <c r="W45" s="397"/>
      <c r="X45" s="397"/>
      <c r="Y45" s="397"/>
      <c r="Z45" s="397"/>
      <c r="AA45" s="397"/>
      <c r="AB45" s="397"/>
      <c r="AC45" s="397"/>
      <c r="AD45" s="397"/>
      <c r="AE45" s="397"/>
      <c r="AF45" s="397"/>
      <c r="AG45" s="397"/>
      <c r="AH45" s="397"/>
      <c r="AI45" s="397"/>
      <c r="AJ45" s="397"/>
      <c r="AK45" s="397"/>
      <c r="AL45" s="397"/>
      <c r="AM45" s="397"/>
      <c r="AN45" s="397"/>
      <c r="AO45" s="397"/>
      <c r="AR45" s="47"/>
    </row>
    <row r="46" spans="1:57" s="2" customFormat="1" ht="6.95" customHeight="1">
      <c r="A46" s="32"/>
      <c r="B46" s="33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3"/>
      <c r="BE46" s="32"/>
    </row>
    <row r="47" spans="1:57" s="2" customFormat="1" ht="12" customHeight="1">
      <c r="A47" s="32"/>
      <c r="B47" s="33"/>
      <c r="C47" s="27" t="s">
        <v>21</v>
      </c>
      <c r="D47" s="32"/>
      <c r="E47" s="32"/>
      <c r="F47" s="32"/>
      <c r="G47" s="32"/>
      <c r="H47" s="32"/>
      <c r="I47" s="32"/>
      <c r="J47" s="32"/>
      <c r="K47" s="32"/>
      <c r="L47" s="49" t="str">
        <f>IF(K8="","",K8)</f>
        <v>Bohumín</v>
      </c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27" t="s">
        <v>23</v>
      </c>
      <c r="AJ47" s="32"/>
      <c r="AK47" s="32"/>
      <c r="AL47" s="32"/>
      <c r="AM47" s="368" t="str">
        <f>IF(AN8="","",AN8)</f>
        <v>26. 11. 2019</v>
      </c>
      <c r="AN47" s="368"/>
      <c r="AO47" s="32"/>
      <c r="AP47" s="32"/>
      <c r="AQ47" s="32"/>
      <c r="AR47" s="33"/>
      <c r="BE47" s="32"/>
    </row>
    <row r="48" spans="1:57" s="2" customFormat="1" ht="6.95" customHeight="1">
      <c r="A48" s="32"/>
      <c r="B48" s="33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3"/>
      <c r="BE48" s="32"/>
    </row>
    <row r="49" spans="1:57" s="2" customFormat="1" ht="25.7" customHeight="1">
      <c r="A49" s="32"/>
      <c r="B49" s="33"/>
      <c r="C49" s="27" t="s">
        <v>25</v>
      </c>
      <c r="D49" s="32"/>
      <c r="E49" s="32"/>
      <c r="F49" s="32"/>
      <c r="G49" s="32"/>
      <c r="H49" s="32"/>
      <c r="I49" s="32"/>
      <c r="J49" s="32"/>
      <c r="K49" s="32"/>
      <c r="L49" s="4" t="str">
        <f>IF(E11="","",E11)</f>
        <v>Město Bohumín, Masarykova 158, 735 81 Bohumín</v>
      </c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27" t="s">
        <v>31</v>
      </c>
      <c r="AJ49" s="32"/>
      <c r="AK49" s="32"/>
      <c r="AL49" s="32"/>
      <c r="AM49" s="369" t="str">
        <f>IF(E17="","",E17)</f>
        <v>HaskoningDHV Czech Republic, spol. s r.o.</v>
      </c>
      <c r="AN49" s="370"/>
      <c r="AO49" s="370"/>
      <c r="AP49" s="370"/>
      <c r="AQ49" s="32"/>
      <c r="AR49" s="33"/>
      <c r="AS49" s="371" t="s">
        <v>51</v>
      </c>
      <c r="AT49" s="372"/>
      <c r="AU49" s="51"/>
      <c r="AV49" s="51"/>
      <c r="AW49" s="51"/>
      <c r="AX49" s="51"/>
      <c r="AY49" s="51"/>
      <c r="AZ49" s="51"/>
      <c r="BA49" s="51"/>
      <c r="BB49" s="51"/>
      <c r="BC49" s="51"/>
      <c r="BD49" s="52"/>
      <c r="BE49" s="32"/>
    </row>
    <row r="50" spans="1:57" s="2" customFormat="1" ht="25.7" customHeight="1">
      <c r="A50" s="32"/>
      <c r="B50" s="33"/>
      <c r="C50" s="27" t="s">
        <v>29</v>
      </c>
      <c r="D50" s="32"/>
      <c r="E50" s="32"/>
      <c r="F50" s="32"/>
      <c r="G50" s="32"/>
      <c r="H50" s="32"/>
      <c r="I50" s="32"/>
      <c r="J50" s="32"/>
      <c r="K50" s="32"/>
      <c r="L50" s="4" t="str">
        <f>IF(E14="Vyplň údaj","",E14)</f>
        <v/>
      </c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27" t="s">
        <v>34</v>
      </c>
      <c r="AJ50" s="32"/>
      <c r="AK50" s="32"/>
      <c r="AL50" s="32"/>
      <c r="AM50" s="369" t="str">
        <f>IF(E20="","",E20)</f>
        <v>HaskoningDHV Czech Republic, spol. s r.o.</v>
      </c>
      <c r="AN50" s="370"/>
      <c r="AO50" s="370"/>
      <c r="AP50" s="370"/>
      <c r="AQ50" s="32"/>
      <c r="AR50" s="33"/>
      <c r="AS50" s="373"/>
      <c r="AT50" s="374"/>
      <c r="AU50" s="53"/>
      <c r="AV50" s="53"/>
      <c r="AW50" s="53"/>
      <c r="AX50" s="53"/>
      <c r="AY50" s="53"/>
      <c r="AZ50" s="53"/>
      <c r="BA50" s="53"/>
      <c r="BB50" s="53"/>
      <c r="BC50" s="53"/>
      <c r="BD50" s="54"/>
      <c r="BE50" s="32"/>
    </row>
    <row r="51" spans="1:57" s="2" customFormat="1" ht="10.9" customHeight="1">
      <c r="A51" s="32"/>
      <c r="B51" s="33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3"/>
      <c r="AS51" s="373"/>
      <c r="AT51" s="374"/>
      <c r="AU51" s="53"/>
      <c r="AV51" s="53"/>
      <c r="AW51" s="53"/>
      <c r="AX51" s="53"/>
      <c r="AY51" s="53"/>
      <c r="AZ51" s="53"/>
      <c r="BA51" s="53"/>
      <c r="BB51" s="53"/>
      <c r="BC51" s="53"/>
      <c r="BD51" s="54"/>
      <c r="BE51" s="32"/>
    </row>
    <row r="52" spans="1:57" s="2" customFormat="1" ht="29.25" customHeight="1">
      <c r="A52" s="32"/>
      <c r="B52" s="33"/>
      <c r="C52" s="399" t="s">
        <v>52</v>
      </c>
      <c r="D52" s="366"/>
      <c r="E52" s="366"/>
      <c r="F52" s="366"/>
      <c r="G52" s="366"/>
      <c r="H52" s="55"/>
      <c r="I52" s="398" t="s">
        <v>53</v>
      </c>
      <c r="J52" s="366"/>
      <c r="K52" s="366"/>
      <c r="L52" s="366"/>
      <c r="M52" s="366"/>
      <c r="N52" s="366"/>
      <c r="O52" s="366"/>
      <c r="P52" s="366"/>
      <c r="Q52" s="366"/>
      <c r="R52" s="366"/>
      <c r="S52" s="366"/>
      <c r="T52" s="366"/>
      <c r="U52" s="366"/>
      <c r="V52" s="366"/>
      <c r="W52" s="366"/>
      <c r="X52" s="366"/>
      <c r="Y52" s="366"/>
      <c r="Z52" s="366"/>
      <c r="AA52" s="366"/>
      <c r="AB52" s="366"/>
      <c r="AC52" s="366"/>
      <c r="AD52" s="366"/>
      <c r="AE52" s="366"/>
      <c r="AF52" s="366"/>
      <c r="AG52" s="365" t="s">
        <v>54</v>
      </c>
      <c r="AH52" s="366"/>
      <c r="AI52" s="366"/>
      <c r="AJ52" s="366"/>
      <c r="AK52" s="366"/>
      <c r="AL52" s="366"/>
      <c r="AM52" s="366"/>
      <c r="AN52" s="398" t="s">
        <v>55</v>
      </c>
      <c r="AO52" s="366"/>
      <c r="AP52" s="366"/>
      <c r="AQ52" s="56" t="s">
        <v>56</v>
      </c>
      <c r="AR52" s="33"/>
      <c r="AS52" s="57" t="s">
        <v>57</v>
      </c>
      <c r="AT52" s="58" t="s">
        <v>58</v>
      </c>
      <c r="AU52" s="58" t="s">
        <v>59</v>
      </c>
      <c r="AV52" s="58" t="s">
        <v>60</v>
      </c>
      <c r="AW52" s="58" t="s">
        <v>61</v>
      </c>
      <c r="AX52" s="58" t="s">
        <v>62</v>
      </c>
      <c r="AY52" s="58" t="s">
        <v>63</v>
      </c>
      <c r="AZ52" s="58" t="s">
        <v>64</v>
      </c>
      <c r="BA52" s="58" t="s">
        <v>65</v>
      </c>
      <c r="BB52" s="58" t="s">
        <v>66</v>
      </c>
      <c r="BC52" s="58" t="s">
        <v>67</v>
      </c>
      <c r="BD52" s="59" t="s">
        <v>68</v>
      </c>
      <c r="BE52" s="32"/>
    </row>
    <row r="53" spans="1:57" s="2" customFormat="1" ht="10.9" customHeight="1">
      <c r="A53" s="32"/>
      <c r="B53" s="33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3"/>
      <c r="AS53" s="60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2"/>
      <c r="BE53" s="32"/>
    </row>
    <row r="54" spans="2:90" s="6" customFormat="1" ht="32.45" customHeight="1">
      <c r="B54" s="63"/>
      <c r="C54" s="64" t="s">
        <v>69</v>
      </c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394">
        <f>ROUND(AG55+SUM(AG62:AG68),2)</f>
        <v>0</v>
      </c>
      <c r="AH54" s="394"/>
      <c r="AI54" s="394"/>
      <c r="AJ54" s="394"/>
      <c r="AK54" s="394"/>
      <c r="AL54" s="394"/>
      <c r="AM54" s="394"/>
      <c r="AN54" s="360">
        <f aca="true" t="shared" si="0" ref="AN54:AN68">SUM(AG54,AT54)</f>
        <v>0</v>
      </c>
      <c r="AO54" s="360"/>
      <c r="AP54" s="360"/>
      <c r="AQ54" s="67" t="s">
        <v>3</v>
      </c>
      <c r="AR54" s="63"/>
      <c r="AS54" s="68">
        <f>ROUND(AS55+SUM(AS62:AS68),2)</f>
        <v>0</v>
      </c>
      <c r="AT54" s="69">
        <f aca="true" t="shared" si="1" ref="AT54:AT68">ROUND(SUM(AV54:AW54),2)</f>
        <v>0</v>
      </c>
      <c r="AU54" s="70">
        <f>ROUND(AU55+SUM(AU62:AU68),5)</f>
        <v>0</v>
      </c>
      <c r="AV54" s="69">
        <f>ROUND(AZ54*L29,2)</f>
        <v>0</v>
      </c>
      <c r="AW54" s="69">
        <f>ROUND(BA54*L30,2)</f>
        <v>0</v>
      </c>
      <c r="AX54" s="69">
        <f>ROUND(BB54*L29,2)</f>
        <v>0</v>
      </c>
      <c r="AY54" s="69">
        <f>ROUND(BC54*L30,2)</f>
        <v>0</v>
      </c>
      <c r="AZ54" s="69">
        <f>ROUND(AZ55+SUM(AZ62:AZ68),2)</f>
        <v>0</v>
      </c>
      <c r="BA54" s="69">
        <f>ROUND(BA55+SUM(BA62:BA68),2)</f>
        <v>0</v>
      </c>
      <c r="BB54" s="69">
        <f>ROUND(BB55+SUM(BB62:BB68),2)</f>
        <v>0</v>
      </c>
      <c r="BC54" s="69">
        <f>ROUND(BC55+SUM(BC62:BC68),2)</f>
        <v>0</v>
      </c>
      <c r="BD54" s="71">
        <f>ROUND(BD55+SUM(BD62:BD68),2)</f>
        <v>0</v>
      </c>
      <c r="BS54" s="72" t="s">
        <v>70</v>
      </c>
      <c r="BT54" s="72" t="s">
        <v>71</v>
      </c>
      <c r="BU54" s="73" t="s">
        <v>72</v>
      </c>
      <c r="BV54" s="72" t="s">
        <v>73</v>
      </c>
      <c r="BW54" s="72" t="s">
        <v>5</v>
      </c>
      <c r="BX54" s="72" t="s">
        <v>74</v>
      </c>
      <c r="CL54" s="72" t="s">
        <v>3</v>
      </c>
    </row>
    <row r="55" spans="2:91" s="7" customFormat="1" ht="16.5" customHeight="1">
      <c r="B55" s="74"/>
      <c r="C55" s="75"/>
      <c r="D55" s="393" t="s">
        <v>75</v>
      </c>
      <c r="E55" s="393"/>
      <c r="F55" s="393"/>
      <c r="G55" s="393"/>
      <c r="H55" s="393"/>
      <c r="I55" s="76"/>
      <c r="J55" s="393" t="s">
        <v>76</v>
      </c>
      <c r="K55" s="393"/>
      <c r="L55" s="393"/>
      <c r="M55" s="393"/>
      <c r="N55" s="393"/>
      <c r="O55" s="393"/>
      <c r="P55" s="393"/>
      <c r="Q55" s="393"/>
      <c r="R55" s="393"/>
      <c r="S55" s="393"/>
      <c r="T55" s="393"/>
      <c r="U55" s="393"/>
      <c r="V55" s="393"/>
      <c r="W55" s="393"/>
      <c r="X55" s="393"/>
      <c r="Y55" s="393"/>
      <c r="Z55" s="393"/>
      <c r="AA55" s="393"/>
      <c r="AB55" s="393"/>
      <c r="AC55" s="393"/>
      <c r="AD55" s="393"/>
      <c r="AE55" s="393"/>
      <c r="AF55" s="393"/>
      <c r="AG55" s="367">
        <f>ROUND(SUM(AG56:AG61),2)</f>
        <v>0</v>
      </c>
      <c r="AH55" s="359"/>
      <c r="AI55" s="359"/>
      <c r="AJ55" s="359"/>
      <c r="AK55" s="359"/>
      <c r="AL55" s="359"/>
      <c r="AM55" s="359"/>
      <c r="AN55" s="358">
        <f t="shared" si="0"/>
        <v>0</v>
      </c>
      <c r="AO55" s="359"/>
      <c r="AP55" s="359"/>
      <c r="AQ55" s="77" t="s">
        <v>77</v>
      </c>
      <c r="AR55" s="74"/>
      <c r="AS55" s="78">
        <f>ROUND(SUM(AS56:AS61),2)</f>
        <v>0</v>
      </c>
      <c r="AT55" s="79">
        <f t="shared" si="1"/>
        <v>0</v>
      </c>
      <c r="AU55" s="80">
        <f>ROUND(SUM(AU56:AU61),5)</f>
        <v>0</v>
      </c>
      <c r="AV55" s="79">
        <f>ROUND(AZ55*L29,2)</f>
        <v>0</v>
      </c>
      <c r="AW55" s="79">
        <f>ROUND(BA55*L30,2)</f>
        <v>0</v>
      </c>
      <c r="AX55" s="79">
        <f>ROUND(BB55*L29,2)</f>
        <v>0</v>
      </c>
      <c r="AY55" s="79">
        <f>ROUND(BC55*L30,2)</f>
        <v>0</v>
      </c>
      <c r="AZ55" s="79">
        <f>ROUND(SUM(AZ56:AZ61),2)</f>
        <v>0</v>
      </c>
      <c r="BA55" s="79">
        <f>ROUND(SUM(BA56:BA61),2)</f>
        <v>0</v>
      </c>
      <c r="BB55" s="79">
        <f>ROUND(SUM(BB56:BB61),2)</f>
        <v>0</v>
      </c>
      <c r="BC55" s="79">
        <f>ROUND(SUM(BC56:BC61),2)</f>
        <v>0</v>
      </c>
      <c r="BD55" s="81">
        <f>ROUND(SUM(BD56:BD61),2)</f>
        <v>0</v>
      </c>
      <c r="BS55" s="82" t="s">
        <v>70</v>
      </c>
      <c r="BT55" s="82" t="s">
        <v>78</v>
      </c>
      <c r="BU55" s="82" t="s">
        <v>72</v>
      </c>
      <c r="BV55" s="82" t="s">
        <v>73</v>
      </c>
      <c r="BW55" s="82" t="s">
        <v>79</v>
      </c>
      <c r="BX55" s="82" t="s">
        <v>5</v>
      </c>
      <c r="CL55" s="82" t="s">
        <v>3</v>
      </c>
      <c r="CM55" s="82" t="s">
        <v>80</v>
      </c>
    </row>
    <row r="56" spans="1:90" s="4" customFormat="1" ht="23.25" customHeight="1">
      <c r="A56" s="83" t="s">
        <v>81</v>
      </c>
      <c r="B56" s="46"/>
      <c r="C56" s="10"/>
      <c r="D56" s="10"/>
      <c r="E56" s="395" t="s">
        <v>82</v>
      </c>
      <c r="F56" s="395"/>
      <c r="G56" s="395"/>
      <c r="H56" s="395"/>
      <c r="I56" s="395"/>
      <c r="J56" s="10"/>
      <c r="K56" s="395" t="s">
        <v>83</v>
      </c>
      <c r="L56" s="395"/>
      <c r="M56" s="395"/>
      <c r="N56" s="395"/>
      <c r="O56" s="395"/>
      <c r="P56" s="395"/>
      <c r="Q56" s="395"/>
      <c r="R56" s="395"/>
      <c r="S56" s="395"/>
      <c r="T56" s="395"/>
      <c r="U56" s="395"/>
      <c r="V56" s="395"/>
      <c r="W56" s="395"/>
      <c r="X56" s="395"/>
      <c r="Y56" s="395"/>
      <c r="Z56" s="395"/>
      <c r="AA56" s="395"/>
      <c r="AB56" s="395"/>
      <c r="AC56" s="395"/>
      <c r="AD56" s="395"/>
      <c r="AE56" s="395"/>
      <c r="AF56" s="395"/>
      <c r="AG56" s="363">
        <f>'SO 101.1.a - Zpevněné plo...'!J32</f>
        <v>0</v>
      </c>
      <c r="AH56" s="364"/>
      <c r="AI56" s="364"/>
      <c r="AJ56" s="364"/>
      <c r="AK56" s="364"/>
      <c r="AL56" s="364"/>
      <c r="AM56" s="364"/>
      <c r="AN56" s="363">
        <f t="shared" si="0"/>
        <v>0</v>
      </c>
      <c r="AO56" s="364"/>
      <c r="AP56" s="364"/>
      <c r="AQ56" s="84" t="s">
        <v>84</v>
      </c>
      <c r="AR56" s="46"/>
      <c r="AS56" s="85">
        <v>0</v>
      </c>
      <c r="AT56" s="86">
        <f t="shared" si="1"/>
        <v>0</v>
      </c>
      <c r="AU56" s="87">
        <f>'SO 101.1.a - Zpevněné plo...'!P102</f>
        <v>0</v>
      </c>
      <c r="AV56" s="86">
        <f>'SO 101.1.a - Zpevněné plo...'!J35</f>
        <v>0</v>
      </c>
      <c r="AW56" s="86">
        <f>'SO 101.1.a - Zpevněné plo...'!J36</f>
        <v>0</v>
      </c>
      <c r="AX56" s="86">
        <f>'SO 101.1.a - Zpevněné plo...'!J37</f>
        <v>0</v>
      </c>
      <c r="AY56" s="86">
        <f>'SO 101.1.a - Zpevněné plo...'!J38</f>
        <v>0</v>
      </c>
      <c r="AZ56" s="86">
        <f>'SO 101.1.a - Zpevněné plo...'!F35</f>
        <v>0</v>
      </c>
      <c r="BA56" s="86">
        <f>'SO 101.1.a - Zpevněné plo...'!F36</f>
        <v>0</v>
      </c>
      <c r="BB56" s="86">
        <f>'SO 101.1.a - Zpevněné plo...'!F37</f>
        <v>0</v>
      </c>
      <c r="BC56" s="86">
        <f>'SO 101.1.a - Zpevněné plo...'!F38</f>
        <v>0</v>
      </c>
      <c r="BD56" s="88">
        <f>'SO 101.1.a - Zpevněné plo...'!F39</f>
        <v>0</v>
      </c>
      <c r="BT56" s="25" t="s">
        <v>80</v>
      </c>
      <c r="BV56" s="25" t="s">
        <v>73</v>
      </c>
      <c r="BW56" s="25" t="s">
        <v>85</v>
      </c>
      <c r="BX56" s="25" t="s">
        <v>79</v>
      </c>
      <c r="CL56" s="25" t="s">
        <v>3</v>
      </c>
    </row>
    <row r="57" spans="1:90" s="4" customFormat="1" ht="23.25" customHeight="1">
      <c r="A57" s="83" t="s">
        <v>81</v>
      </c>
      <c r="B57" s="46"/>
      <c r="C57" s="10"/>
      <c r="D57" s="10"/>
      <c r="E57" s="395" t="s">
        <v>86</v>
      </c>
      <c r="F57" s="395"/>
      <c r="G57" s="395"/>
      <c r="H57" s="395"/>
      <c r="I57" s="395"/>
      <c r="J57" s="10"/>
      <c r="K57" s="395" t="s">
        <v>87</v>
      </c>
      <c r="L57" s="395"/>
      <c r="M57" s="395"/>
      <c r="N57" s="395"/>
      <c r="O57" s="395"/>
      <c r="P57" s="395"/>
      <c r="Q57" s="395"/>
      <c r="R57" s="395"/>
      <c r="S57" s="395"/>
      <c r="T57" s="395"/>
      <c r="U57" s="395"/>
      <c r="V57" s="395"/>
      <c r="W57" s="395"/>
      <c r="X57" s="395"/>
      <c r="Y57" s="395"/>
      <c r="Z57" s="395"/>
      <c r="AA57" s="395"/>
      <c r="AB57" s="395"/>
      <c r="AC57" s="395"/>
      <c r="AD57" s="395"/>
      <c r="AE57" s="395"/>
      <c r="AF57" s="395"/>
      <c r="AG57" s="363">
        <f>'SO 101.1.b - Zpevněné plo...'!J32</f>
        <v>0</v>
      </c>
      <c r="AH57" s="364"/>
      <c r="AI57" s="364"/>
      <c r="AJ57" s="364"/>
      <c r="AK57" s="364"/>
      <c r="AL57" s="364"/>
      <c r="AM57" s="364"/>
      <c r="AN57" s="363">
        <f t="shared" si="0"/>
        <v>0</v>
      </c>
      <c r="AO57" s="364"/>
      <c r="AP57" s="364"/>
      <c r="AQ57" s="84" t="s">
        <v>84</v>
      </c>
      <c r="AR57" s="46"/>
      <c r="AS57" s="85">
        <v>0</v>
      </c>
      <c r="AT57" s="86">
        <f t="shared" si="1"/>
        <v>0</v>
      </c>
      <c r="AU57" s="87">
        <f>'SO 101.1.b - Zpevněné plo...'!P88</f>
        <v>0</v>
      </c>
      <c r="AV57" s="86">
        <f>'SO 101.1.b - Zpevněné plo...'!J35</f>
        <v>0</v>
      </c>
      <c r="AW57" s="86">
        <f>'SO 101.1.b - Zpevněné plo...'!J36</f>
        <v>0</v>
      </c>
      <c r="AX57" s="86">
        <f>'SO 101.1.b - Zpevněné plo...'!J37</f>
        <v>0</v>
      </c>
      <c r="AY57" s="86">
        <f>'SO 101.1.b - Zpevněné plo...'!J38</f>
        <v>0</v>
      </c>
      <c r="AZ57" s="86">
        <f>'SO 101.1.b - Zpevněné plo...'!F35</f>
        <v>0</v>
      </c>
      <c r="BA57" s="86">
        <f>'SO 101.1.b - Zpevněné plo...'!F36</f>
        <v>0</v>
      </c>
      <c r="BB57" s="86">
        <f>'SO 101.1.b - Zpevněné plo...'!F37</f>
        <v>0</v>
      </c>
      <c r="BC57" s="86">
        <f>'SO 101.1.b - Zpevněné plo...'!F38</f>
        <v>0</v>
      </c>
      <c r="BD57" s="88">
        <f>'SO 101.1.b - Zpevněné plo...'!F39</f>
        <v>0</v>
      </c>
      <c r="BT57" s="25" t="s">
        <v>80</v>
      </c>
      <c r="BV57" s="25" t="s">
        <v>73</v>
      </c>
      <c r="BW57" s="25" t="s">
        <v>88</v>
      </c>
      <c r="BX57" s="25" t="s">
        <v>79</v>
      </c>
      <c r="CL57" s="25" t="s">
        <v>3</v>
      </c>
    </row>
    <row r="58" spans="1:90" s="4" customFormat="1" ht="23.25" customHeight="1">
      <c r="A58" s="83" t="s">
        <v>81</v>
      </c>
      <c r="B58" s="46"/>
      <c r="C58" s="10"/>
      <c r="D58" s="10"/>
      <c r="E58" s="395" t="s">
        <v>89</v>
      </c>
      <c r="F58" s="395"/>
      <c r="G58" s="395"/>
      <c r="H58" s="395"/>
      <c r="I58" s="395"/>
      <c r="J58" s="10"/>
      <c r="K58" s="395" t="s">
        <v>90</v>
      </c>
      <c r="L58" s="395"/>
      <c r="M58" s="395"/>
      <c r="N58" s="395"/>
      <c r="O58" s="395"/>
      <c r="P58" s="395"/>
      <c r="Q58" s="395"/>
      <c r="R58" s="395"/>
      <c r="S58" s="395"/>
      <c r="T58" s="395"/>
      <c r="U58" s="395"/>
      <c r="V58" s="395"/>
      <c r="W58" s="395"/>
      <c r="X58" s="395"/>
      <c r="Y58" s="395"/>
      <c r="Z58" s="395"/>
      <c r="AA58" s="395"/>
      <c r="AB58" s="395"/>
      <c r="AC58" s="395"/>
      <c r="AD58" s="395"/>
      <c r="AE58" s="395"/>
      <c r="AF58" s="395"/>
      <c r="AG58" s="363">
        <f>'SO 101.2 - Sanace zpevněn...'!J32</f>
        <v>0</v>
      </c>
      <c r="AH58" s="364"/>
      <c r="AI58" s="364"/>
      <c r="AJ58" s="364"/>
      <c r="AK58" s="364"/>
      <c r="AL58" s="364"/>
      <c r="AM58" s="364"/>
      <c r="AN58" s="363">
        <f t="shared" si="0"/>
        <v>0</v>
      </c>
      <c r="AO58" s="364"/>
      <c r="AP58" s="364"/>
      <c r="AQ58" s="84" t="s">
        <v>84</v>
      </c>
      <c r="AR58" s="46"/>
      <c r="AS58" s="85">
        <v>0</v>
      </c>
      <c r="AT58" s="86">
        <f t="shared" si="1"/>
        <v>0</v>
      </c>
      <c r="AU58" s="87">
        <f>'SO 101.2 - Sanace zpevněn...'!P89</f>
        <v>0</v>
      </c>
      <c r="AV58" s="86">
        <f>'SO 101.2 - Sanace zpevněn...'!J35</f>
        <v>0</v>
      </c>
      <c r="AW58" s="86">
        <f>'SO 101.2 - Sanace zpevněn...'!J36</f>
        <v>0</v>
      </c>
      <c r="AX58" s="86">
        <f>'SO 101.2 - Sanace zpevněn...'!J37</f>
        <v>0</v>
      </c>
      <c r="AY58" s="86">
        <f>'SO 101.2 - Sanace zpevněn...'!J38</f>
        <v>0</v>
      </c>
      <c r="AZ58" s="86">
        <f>'SO 101.2 - Sanace zpevněn...'!F35</f>
        <v>0</v>
      </c>
      <c r="BA58" s="86">
        <f>'SO 101.2 - Sanace zpevněn...'!F36</f>
        <v>0</v>
      </c>
      <c r="BB58" s="86">
        <f>'SO 101.2 - Sanace zpevněn...'!F37</f>
        <v>0</v>
      </c>
      <c r="BC58" s="86">
        <f>'SO 101.2 - Sanace zpevněn...'!F38</f>
        <v>0</v>
      </c>
      <c r="BD58" s="88">
        <f>'SO 101.2 - Sanace zpevněn...'!F39</f>
        <v>0</v>
      </c>
      <c r="BT58" s="25" t="s">
        <v>80</v>
      </c>
      <c r="BV58" s="25" t="s">
        <v>73</v>
      </c>
      <c r="BW58" s="25" t="s">
        <v>91</v>
      </c>
      <c r="BX58" s="25" t="s">
        <v>79</v>
      </c>
      <c r="CL58" s="25" t="s">
        <v>3</v>
      </c>
    </row>
    <row r="59" spans="1:90" s="4" customFormat="1" ht="23.25" customHeight="1">
      <c r="A59" s="83" t="s">
        <v>81</v>
      </c>
      <c r="B59" s="46"/>
      <c r="C59" s="10"/>
      <c r="D59" s="10"/>
      <c r="E59" s="395" t="s">
        <v>92</v>
      </c>
      <c r="F59" s="395"/>
      <c r="G59" s="395"/>
      <c r="H59" s="395"/>
      <c r="I59" s="395"/>
      <c r="J59" s="10"/>
      <c r="K59" s="395" t="s">
        <v>93</v>
      </c>
      <c r="L59" s="395"/>
      <c r="M59" s="395"/>
      <c r="N59" s="395"/>
      <c r="O59" s="395"/>
      <c r="P59" s="395"/>
      <c r="Q59" s="395"/>
      <c r="R59" s="395"/>
      <c r="S59" s="395"/>
      <c r="T59" s="395"/>
      <c r="U59" s="395"/>
      <c r="V59" s="395"/>
      <c r="W59" s="395"/>
      <c r="X59" s="395"/>
      <c r="Y59" s="395"/>
      <c r="Z59" s="395"/>
      <c r="AA59" s="395"/>
      <c r="AB59" s="395"/>
      <c r="AC59" s="395"/>
      <c r="AD59" s="395"/>
      <c r="AE59" s="395"/>
      <c r="AF59" s="395"/>
      <c r="AG59" s="363">
        <f>'SO 101.3 - Trvalé dopravn...'!J32</f>
        <v>0</v>
      </c>
      <c r="AH59" s="364"/>
      <c r="AI59" s="364"/>
      <c r="AJ59" s="364"/>
      <c r="AK59" s="364"/>
      <c r="AL59" s="364"/>
      <c r="AM59" s="364"/>
      <c r="AN59" s="363">
        <f t="shared" si="0"/>
        <v>0</v>
      </c>
      <c r="AO59" s="364"/>
      <c r="AP59" s="364"/>
      <c r="AQ59" s="84" t="s">
        <v>84</v>
      </c>
      <c r="AR59" s="46"/>
      <c r="AS59" s="85">
        <v>0</v>
      </c>
      <c r="AT59" s="86">
        <f t="shared" si="1"/>
        <v>0</v>
      </c>
      <c r="AU59" s="87">
        <f>'SO 101.3 - Trvalé dopravn...'!P91</f>
        <v>0</v>
      </c>
      <c r="AV59" s="86">
        <f>'SO 101.3 - Trvalé dopravn...'!J35</f>
        <v>0</v>
      </c>
      <c r="AW59" s="86">
        <f>'SO 101.3 - Trvalé dopravn...'!J36</f>
        <v>0</v>
      </c>
      <c r="AX59" s="86">
        <f>'SO 101.3 - Trvalé dopravn...'!J37</f>
        <v>0</v>
      </c>
      <c r="AY59" s="86">
        <f>'SO 101.3 - Trvalé dopravn...'!J38</f>
        <v>0</v>
      </c>
      <c r="AZ59" s="86">
        <f>'SO 101.3 - Trvalé dopravn...'!F35</f>
        <v>0</v>
      </c>
      <c r="BA59" s="86">
        <f>'SO 101.3 - Trvalé dopravn...'!F36</f>
        <v>0</v>
      </c>
      <c r="BB59" s="86">
        <f>'SO 101.3 - Trvalé dopravn...'!F37</f>
        <v>0</v>
      </c>
      <c r="BC59" s="86">
        <f>'SO 101.3 - Trvalé dopravn...'!F38</f>
        <v>0</v>
      </c>
      <c r="BD59" s="88">
        <f>'SO 101.3 - Trvalé dopravn...'!F39</f>
        <v>0</v>
      </c>
      <c r="BT59" s="25" t="s">
        <v>80</v>
      </c>
      <c r="BV59" s="25" t="s">
        <v>73</v>
      </c>
      <c r="BW59" s="25" t="s">
        <v>94</v>
      </c>
      <c r="BX59" s="25" t="s">
        <v>79</v>
      </c>
      <c r="CL59" s="25" t="s">
        <v>3</v>
      </c>
    </row>
    <row r="60" spans="1:90" s="4" customFormat="1" ht="23.25" customHeight="1">
      <c r="A60" s="83" t="s">
        <v>81</v>
      </c>
      <c r="B60" s="46"/>
      <c r="C60" s="10"/>
      <c r="D60" s="10"/>
      <c r="E60" s="395" t="s">
        <v>95</v>
      </c>
      <c r="F60" s="395"/>
      <c r="G60" s="395"/>
      <c r="H60" s="395"/>
      <c r="I60" s="395"/>
      <c r="J60" s="10"/>
      <c r="K60" s="395" t="s">
        <v>96</v>
      </c>
      <c r="L60" s="395"/>
      <c r="M60" s="395"/>
      <c r="N60" s="395"/>
      <c r="O60" s="395"/>
      <c r="P60" s="395"/>
      <c r="Q60" s="395"/>
      <c r="R60" s="395"/>
      <c r="S60" s="395"/>
      <c r="T60" s="395"/>
      <c r="U60" s="395"/>
      <c r="V60" s="395"/>
      <c r="W60" s="395"/>
      <c r="X60" s="395"/>
      <c r="Y60" s="395"/>
      <c r="Z60" s="395"/>
      <c r="AA60" s="395"/>
      <c r="AB60" s="395"/>
      <c r="AC60" s="395"/>
      <c r="AD60" s="395"/>
      <c r="AE60" s="395"/>
      <c r="AF60" s="395"/>
      <c r="AG60" s="363">
        <f>'SO 101.4 - Mobiliář'!J32</f>
        <v>0</v>
      </c>
      <c r="AH60" s="364"/>
      <c r="AI60" s="364"/>
      <c r="AJ60" s="364"/>
      <c r="AK60" s="364"/>
      <c r="AL60" s="364"/>
      <c r="AM60" s="364"/>
      <c r="AN60" s="363">
        <f t="shared" si="0"/>
        <v>0</v>
      </c>
      <c r="AO60" s="364"/>
      <c r="AP60" s="364"/>
      <c r="AQ60" s="84" t="s">
        <v>84</v>
      </c>
      <c r="AR60" s="46"/>
      <c r="AS60" s="85">
        <v>0</v>
      </c>
      <c r="AT60" s="86">
        <f t="shared" si="1"/>
        <v>0</v>
      </c>
      <c r="AU60" s="87">
        <f>'SO 101.4 - Mobiliář'!P93</f>
        <v>0</v>
      </c>
      <c r="AV60" s="86">
        <f>'SO 101.4 - Mobiliář'!J35</f>
        <v>0</v>
      </c>
      <c r="AW60" s="86">
        <f>'SO 101.4 - Mobiliář'!J36</f>
        <v>0</v>
      </c>
      <c r="AX60" s="86">
        <f>'SO 101.4 - Mobiliář'!J37</f>
        <v>0</v>
      </c>
      <c r="AY60" s="86">
        <f>'SO 101.4 - Mobiliář'!J38</f>
        <v>0</v>
      </c>
      <c r="AZ60" s="86">
        <f>'SO 101.4 - Mobiliář'!F35</f>
        <v>0</v>
      </c>
      <c r="BA60" s="86">
        <f>'SO 101.4 - Mobiliář'!F36</f>
        <v>0</v>
      </c>
      <c r="BB60" s="86">
        <f>'SO 101.4 - Mobiliář'!F37</f>
        <v>0</v>
      </c>
      <c r="BC60" s="86">
        <f>'SO 101.4 - Mobiliář'!F38</f>
        <v>0</v>
      </c>
      <c r="BD60" s="88">
        <f>'SO 101.4 - Mobiliář'!F39</f>
        <v>0</v>
      </c>
      <c r="BT60" s="25" t="s">
        <v>80</v>
      </c>
      <c r="BV60" s="25" t="s">
        <v>73</v>
      </c>
      <c r="BW60" s="25" t="s">
        <v>97</v>
      </c>
      <c r="BX60" s="25" t="s">
        <v>79</v>
      </c>
      <c r="CL60" s="25" t="s">
        <v>3</v>
      </c>
    </row>
    <row r="61" spans="1:90" s="4" customFormat="1" ht="23.25" customHeight="1">
      <c r="A61" s="83" t="s">
        <v>81</v>
      </c>
      <c r="B61" s="46"/>
      <c r="C61" s="10"/>
      <c r="D61" s="10"/>
      <c r="E61" s="395" t="s">
        <v>98</v>
      </c>
      <c r="F61" s="395"/>
      <c r="G61" s="395"/>
      <c r="H61" s="395"/>
      <c r="I61" s="395"/>
      <c r="J61" s="10"/>
      <c r="K61" s="395" t="s">
        <v>99</v>
      </c>
      <c r="L61" s="395"/>
      <c r="M61" s="395"/>
      <c r="N61" s="395"/>
      <c r="O61" s="395"/>
      <c r="P61" s="395"/>
      <c r="Q61" s="395"/>
      <c r="R61" s="395"/>
      <c r="S61" s="395"/>
      <c r="T61" s="395"/>
      <c r="U61" s="395"/>
      <c r="V61" s="395"/>
      <c r="W61" s="395"/>
      <c r="X61" s="395"/>
      <c r="Y61" s="395"/>
      <c r="Z61" s="395"/>
      <c r="AA61" s="395"/>
      <c r="AB61" s="395"/>
      <c r="AC61" s="395"/>
      <c r="AD61" s="395"/>
      <c r="AE61" s="395"/>
      <c r="AF61" s="395"/>
      <c r="AG61" s="363">
        <f>'SO 101.5 - Ochrana stávaj...'!J32</f>
        <v>0</v>
      </c>
      <c r="AH61" s="364"/>
      <c r="AI61" s="364"/>
      <c r="AJ61" s="364"/>
      <c r="AK61" s="364"/>
      <c r="AL61" s="364"/>
      <c r="AM61" s="364"/>
      <c r="AN61" s="363">
        <f t="shared" si="0"/>
        <v>0</v>
      </c>
      <c r="AO61" s="364"/>
      <c r="AP61" s="364"/>
      <c r="AQ61" s="84" t="s">
        <v>84</v>
      </c>
      <c r="AR61" s="46"/>
      <c r="AS61" s="85">
        <v>0</v>
      </c>
      <c r="AT61" s="86">
        <f t="shared" si="1"/>
        <v>0</v>
      </c>
      <c r="AU61" s="87">
        <f>'SO 101.5 - Ochrana stávaj...'!P90</f>
        <v>0</v>
      </c>
      <c r="AV61" s="86">
        <f>'SO 101.5 - Ochrana stávaj...'!J35</f>
        <v>0</v>
      </c>
      <c r="AW61" s="86">
        <f>'SO 101.5 - Ochrana stávaj...'!J36</f>
        <v>0</v>
      </c>
      <c r="AX61" s="86">
        <f>'SO 101.5 - Ochrana stávaj...'!J37</f>
        <v>0</v>
      </c>
      <c r="AY61" s="86">
        <f>'SO 101.5 - Ochrana stávaj...'!J38</f>
        <v>0</v>
      </c>
      <c r="AZ61" s="86">
        <f>'SO 101.5 - Ochrana stávaj...'!F35</f>
        <v>0</v>
      </c>
      <c r="BA61" s="86">
        <f>'SO 101.5 - Ochrana stávaj...'!F36</f>
        <v>0</v>
      </c>
      <c r="BB61" s="86">
        <f>'SO 101.5 - Ochrana stávaj...'!F37</f>
        <v>0</v>
      </c>
      <c r="BC61" s="86">
        <f>'SO 101.5 - Ochrana stávaj...'!F38</f>
        <v>0</v>
      </c>
      <c r="BD61" s="88">
        <f>'SO 101.5 - Ochrana stávaj...'!F39</f>
        <v>0</v>
      </c>
      <c r="BT61" s="25" t="s">
        <v>80</v>
      </c>
      <c r="BV61" s="25" t="s">
        <v>73</v>
      </c>
      <c r="BW61" s="25" t="s">
        <v>100</v>
      </c>
      <c r="BX61" s="25" t="s">
        <v>79</v>
      </c>
      <c r="CL61" s="25" t="s">
        <v>3</v>
      </c>
    </row>
    <row r="62" spans="1:91" s="7" customFormat="1" ht="16.5" customHeight="1">
      <c r="A62" s="83" t="s">
        <v>1965</v>
      </c>
      <c r="B62" s="74"/>
      <c r="C62" s="75"/>
      <c r="D62" s="393" t="s">
        <v>101</v>
      </c>
      <c r="E62" s="393"/>
      <c r="F62" s="393"/>
      <c r="G62" s="393"/>
      <c r="H62" s="393"/>
      <c r="I62" s="76"/>
      <c r="J62" s="393" t="s">
        <v>102</v>
      </c>
      <c r="K62" s="393"/>
      <c r="L62" s="393"/>
      <c r="M62" s="393"/>
      <c r="N62" s="393"/>
      <c r="O62" s="393"/>
      <c r="P62" s="393"/>
      <c r="Q62" s="393"/>
      <c r="R62" s="393"/>
      <c r="S62" s="393"/>
      <c r="T62" s="393"/>
      <c r="U62" s="393"/>
      <c r="V62" s="393"/>
      <c r="W62" s="393"/>
      <c r="X62" s="393"/>
      <c r="Y62" s="393"/>
      <c r="Z62" s="393"/>
      <c r="AA62" s="393"/>
      <c r="AB62" s="393"/>
      <c r="AC62" s="393"/>
      <c r="AD62" s="393"/>
      <c r="AE62" s="393"/>
      <c r="AF62" s="393"/>
      <c r="AG62" s="358">
        <f>'SO 302 - Pítko'!J30</f>
        <v>0</v>
      </c>
      <c r="AH62" s="359"/>
      <c r="AI62" s="359"/>
      <c r="AJ62" s="359"/>
      <c r="AK62" s="359"/>
      <c r="AL62" s="359"/>
      <c r="AM62" s="359"/>
      <c r="AN62" s="358">
        <f t="shared" si="0"/>
        <v>0</v>
      </c>
      <c r="AO62" s="359"/>
      <c r="AP62" s="359"/>
      <c r="AQ62" s="77" t="s">
        <v>77</v>
      </c>
      <c r="AR62" s="74"/>
      <c r="AS62" s="78">
        <v>0</v>
      </c>
      <c r="AT62" s="79">
        <f t="shared" si="1"/>
        <v>0</v>
      </c>
      <c r="AU62" s="80">
        <f>'SO 302 - Pítko'!P88</f>
        <v>0</v>
      </c>
      <c r="AV62" s="79">
        <f>'SO 302 - Pítko'!J33</f>
        <v>0</v>
      </c>
      <c r="AW62" s="79">
        <f>'SO 302 - Pítko'!J34</f>
        <v>0</v>
      </c>
      <c r="AX62" s="79">
        <f>'SO 302 - Pítko'!J35</f>
        <v>0</v>
      </c>
      <c r="AY62" s="79">
        <f>'SO 302 - Pítko'!J36</f>
        <v>0</v>
      </c>
      <c r="AZ62" s="79">
        <f>'SO 302 - Pítko'!F33</f>
        <v>0</v>
      </c>
      <c r="BA62" s="79">
        <f>'SO 302 - Pítko'!F34</f>
        <v>0</v>
      </c>
      <c r="BB62" s="79">
        <f>'SO 302 - Pítko'!F35</f>
        <v>0</v>
      </c>
      <c r="BC62" s="79">
        <f>'SO 302 - Pítko'!F36</f>
        <v>0</v>
      </c>
      <c r="BD62" s="81">
        <f>'SO 302 - Pítko'!F37</f>
        <v>0</v>
      </c>
      <c r="BT62" s="82" t="s">
        <v>78</v>
      </c>
      <c r="BV62" s="82" t="s">
        <v>73</v>
      </c>
      <c r="BW62" s="82" t="s">
        <v>103</v>
      </c>
      <c r="BX62" s="82" t="s">
        <v>5</v>
      </c>
      <c r="CL62" s="82" t="s">
        <v>3</v>
      </c>
      <c r="CM62" s="82" t="s">
        <v>80</v>
      </c>
    </row>
    <row r="63" spans="1:91" s="7" customFormat="1" ht="16.5" customHeight="1">
      <c r="A63" s="83" t="s">
        <v>81</v>
      </c>
      <c r="B63" s="74"/>
      <c r="C63" s="75"/>
      <c r="D63" s="393" t="s">
        <v>104</v>
      </c>
      <c r="E63" s="393"/>
      <c r="F63" s="393"/>
      <c r="G63" s="393"/>
      <c r="H63" s="393"/>
      <c r="I63" s="76"/>
      <c r="J63" s="393" t="s">
        <v>105</v>
      </c>
      <c r="K63" s="393"/>
      <c r="L63" s="393"/>
      <c r="M63" s="393"/>
      <c r="N63" s="393"/>
      <c r="O63" s="393"/>
      <c r="P63" s="393"/>
      <c r="Q63" s="393"/>
      <c r="R63" s="393"/>
      <c r="S63" s="393"/>
      <c r="T63" s="393"/>
      <c r="U63" s="393"/>
      <c r="V63" s="393"/>
      <c r="W63" s="393"/>
      <c r="X63" s="393"/>
      <c r="Y63" s="393"/>
      <c r="Z63" s="393"/>
      <c r="AA63" s="393"/>
      <c r="AB63" s="393"/>
      <c r="AC63" s="393"/>
      <c r="AD63" s="393"/>
      <c r="AE63" s="393"/>
      <c r="AF63" s="393"/>
      <c r="AG63" s="358">
        <f>'SO 401 - Veřejné osvětlení'!J30</f>
        <v>0</v>
      </c>
      <c r="AH63" s="359"/>
      <c r="AI63" s="359"/>
      <c r="AJ63" s="359"/>
      <c r="AK63" s="359"/>
      <c r="AL63" s="359"/>
      <c r="AM63" s="359"/>
      <c r="AN63" s="358">
        <f t="shared" si="0"/>
        <v>0</v>
      </c>
      <c r="AO63" s="359"/>
      <c r="AP63" s="359"/>
      <c r="AQ63" s="77" t="s">
        <v>77</v>
      </c>
      <c r="AR63" s="74"/>
      <c r="AS63" s="78">
        <v>0</v>
      </c>
      <c r="AT63" s="79">
        <f t="shared" si="1"/>
        <v>0</v>
      </c>
      <c r="AU63" s="80">
        <f>'SO 401 - Veřejné osvětlení'!P83</f>
        <v>0</v>
      </c>
      <c r="AV63" s="79">
        <f>'SO 401 - Veřejné osvětlení'!J33</f>
        <v>0</v>
      </c>
      <c r="AW63" s="79">
        <f>'SO 401 - Veřejné osvětlení'!J34</f>
        <v>0</v>
      </c>
      <c r="AX63" s="79">
        <f>'SO 401 - Veřejné osvětlení'!J35</f>
        <v>0</v>
      </c>
      <c r="AY63" s="79">
        <f>'SO 401 - Veřejné osvětlení'!J36</f>
        <v>0</v>
      </c>
      <c r="AZ63" s="79">
        <f>'SO 401 - Veřejné osvětlení'!F33</f>
        <v>0</v>
      </c>
      <c r="BA63" s="79">
        <f>'SO 401 - Veřejné osvětlení'!F34</f>
        <v>0</v>
      </c>
      <c r="BB63" s="79">
        <f>'SO 401 - Veřejné osvětlení'!F35</f>
        <v>0</v>
      </c>
      <c r="BC63" s="79">
        <f>'SO 401 - Veřejné osvětlení'!F36</f>
        <v>0</v>
      </c>
      <c r="BD63" s="81">
        <f>'SO 401 - Veřejné osvětlení'!F37</f>
        <v>0</v>
      </c>
      <c r="BT63" s="82" t="s">
        <v>78</v>
      </c>
      <c r="BV63" s="82" t="s">
        <v>73</v>
      </c>
      <c r="BW63" s="82" t="s">
        <v>106</v>
      </c>
      <c r="BX63" s="82" t="s">
        <v>5</v>
      </c>
      <c r="CL63" s="82" t="s">
        <v>3</v>
      </c>
      <c r="CM63" s="82" t="s">
        <v>80</v>
      </c>
    </row>
    <row r="64" spans="1:91" s="7" customFormat="1" ht="24.75" customHeight="1">
      <c r="A64" s="83" t="s">
        <v>81</v>
      </c>
      <c r="B64" s="74"/>
      <c r="C64" s="75"/>
      <c r="D64" s="393" t="s">
        <v>107</v>
      </c>
      <c r="E64" s="393"/>
      <c r="F64" s="393"/>
      <c r="G64" s="393"/>
      <c r="H64" s="393"/>
      <c r="I64" s="76"/>
      <c r="J64" s="393" t="s">
        <v>108</v>
      </c>
      <c r="K64" s="393"/>
      <c r="L64" s="393"/>
      <c r="M64" s="393"/>
      <c r="N64" s="393"/>
      <c r="O64" s="393"/>
      <c r="P64" s="393"/>
      <c r="Q64" s="393"/>
      <c r="R64" s="393"/>
      <c r="S64" s="393"/>
      <c r="T64" s="393"/>
      <c r="U64" s="393"/>
      <c r="V64" s="393"/>
      <c r="W64" s="393"/>
      <c r="X64" s="393"/>
      <c r="Y64" s="393"/>
      <c r="Z64" s="393"/>
      <c r="AA64" s="393"/>
      <c r="AB64" s="393"/>
      <c r="AC64" s="393"/>
      <c r="AD64" s="393"/>
      <c r="AE64" s="393"/>
      <c r="AF64" s="393"/>
      <c r="AG64" s="358">
        <f>'SO 402 - Elektrické napoj...'!J30</f>
        <v>0</v>
      </c>
      <c r="AH64" s="359"/>
      <c r="AI64" s="359"/>
      <c r="AJ64" s="359"/>
      <c r="AK64" s="359"/>
      <c r="AL64" s="359"/>
      <c r="AM64" s="359"/>
      <c r="AN64" s="358">
        <f t="shared" si="0"/>
        <v>0</v>
      </c>
      <c r="AO64" s="359"/>
      <c r="AP64" s="359"/>
      <c r="AQ64" s="77" t="s">
        <v>77</v>
      </c>
      <c r="AR64" s="74"/>
      <c r="AS64" s="78">
        <v>0</v>
      </c>
      <c r="AT64" s="79">
        <f t="shared" si="1"/>
        <v>0</v>
      </c>
      <c r="AU64" s="80">
        <f>'SO 402 - Elektrické napoj...'!P83</f>
        <v>0</v>
      </c>
      <c r="AV64" s="79">
        <f>'SO 402 - Elektrické napoj...'!J33</f>
        <v>0</v>
      </c>
      <c r="AW64" s="79">
        <f>'SO 402 - Elektrické napoj...'!J34</f>
        <v>0</v>
      </c>
      <c r="AX64" s="79">
        <f>'SO 402 - Elektrické napoj...'!J35</f>
        <v>0</v>
      </c>
      <c r="AY64" s="79">
        <f>'SO 402 - Elektrické napoj...'!J36</f>
        <v>0</v>
      </c>
      <c r="AZ64" s="79">
        <f>'SO 402 - Elektrické napoj...'!F33</f>
        <v>0</v>
      </c>
      <c r="BA64" s="79">
        <f>'SO 402 - Elektrické napoj...'!F34</f>
        <v>0</v>
      </c>
      <c r="BB64" s="79">
        <f>'SO 402 - Elektrické napoj...'!F35</f>
        <v>0</v>
      </c>
      <c r="BC64" s="79">
        <f>'SO 402 - Elektrické napoj...'!F36</f>
        <v>0</v>
      </c>
      <c r="BD64" s="81">
        <f>'SO 402 - Elektrické napoj...'!F37</f>
        <v>0</v>
      </c>
      <c r="BT64" s="82" t="s">
        <v>78</v>
      </c>
      <c r="BV64" s="82" t="s">
        <v>73</v>
      </c>
      <c r="BW64" s="82" t="s">
        <v>109</v>
      </c>
      <c r="BX64" s="82" t="s">
        <v>5</v>
      </c>
      <c r="CL64" s="82" t="s">
        <v>3</v>
      </c>
      <c r="CM64" s="82" t="s">
        <v>80</v>
      </c>
    </row>
    <row r="65" spans="1:91" s="7" customFormat="1" ht="16.5" customHeight="1">
      <c r="A65" s="83" t="s">
        <v>81</v>
      </c>
      <c r="B65" s="74"/>
      <c r="C65" s="75"/>
      <c r="D65" s="393" t="s">
        <v>110</v>
      </c>
      <c r="E65" s="393"/>
      <c r="F65" s="393"/>
      <c r="G65" s="393"/>
      <c r="H65" s="393"/>
      <c r="I65" s="76"/>
      <c r="J65" s="393" t="s">
        <v>111</v>
      </c>
      <c r="K65" s="393"/>
      <c r="L65" s="393"/>
      <c r="M65" s="393"/>
      <c r="N65" s="393"/>
      <c r="O65" s="393"/>
      <c r="P65" s="393"/>
      <c r="Q65" s="393"/>
      <c r="R65" s="393"/>
      <c r="S65" s="393"/>
      <c r="T65" s="393"/>
      <c r="U65" s="393"/>
      <c r="V65" s="393"/>
      <c r="W65" s="393"/>
      <c r="X65" s="393"/>
      <c r="Y65" s="393"/>
      <c r="Z65" s="393"/>
      <c r="AA65" s="393"/>
      <c r="AB65" s="393"/>
      <c r="AC65" s="393"/>
      <c r="AD65" s="393"/>
      <c r="AE65" s="393"/>
      <c r="AF65" s="393"/>
      <c r="AG65" s="358">
        <f>'SO 403 - Přemístění kamery'!J30</f>
        <v>0</v>
      </c>
      <c r="AH65" s="359"/>
      <c r="AI65" s="359"/>
      <c r="AJ65" s="359"/>
      <c r="AK65" s="359"/>
      <c r="AL65" s="359"/>
      <c r="AM65" s="359"/>
      <c r="AN65" s="358">
        <f t="shared" si="0"/>
        <v>0</v>
      </c>
      <c r="AO65" s="359"/>
      <c r="AP65" s="359"/>
      <c r="AQ65" s="77" t="s">
        <v>77</v>
      </c>
      <c r="AR65" s="74"/>
      <c r="AS65" s="78">
        <v>0</v>
      </c>
      <c r="AT65" s="79">
        <f t="shared" si="1"/>
        <v>0</v>
      </c>
      <c r="AU65" s="80">
        <f>'SO 403 - Přemístění kamery'!P82</f>
        <v>0</v>
      </c>
      <c r="AV65" s="79">
        <f>'SO 403 - Přemístění kamery'!J33</f>
        <v>0</v>
      </c>
      <c r="AW65" s="79">
        <f>'SO 403 - Přemístění kamery'!J34</f>
        <v>0</v>
      </c>
      <c r="AX65" s="79">
        <f>'SO 403 - Přemístění kamery'!J35</f>
        <v>0</v>
      </c>
      <c r="AY65" s="79">
        <f>'SO 403 - Přemístění kamery'!J36</f>
        <v>0</v>
      </c>
      <c r="AZ65" s="79">
        <f>'SO 403 - Přemístění kamery'!F33</f>
        <v>0</v>
      </c>
      <c r="BA65" s="79">
        <f>'SO 403 - Přemístění kamery'!F34</f>
        <v>0</v>
      </c>
      <c r="BB65" s="79">
        <f>'SO 403 - Přemístění kamery'!F35</f>
        <v>0</v>
      </c>
      <c r="BC65" s="79">
        <f>'SO 403 - Přemístění kamery'!F36</f>
        <v>0</v>
      </c>
      <c r="BD65" s="81">
        <f>'SO 403 - Přemístění kamery'!F37</f>
        <v>0</v>
      </c>
      <c r="BT65" s="82" t="s">
        <v>78</v>
      </c>
      <c r="BV65" s="82" t="s">
        <v>73</v>
      </c>
      <c r="BW65" s="82" t="s">
        <v>112</v>
      </c>
      <c r="BX65" s="82" t="s">
        <v>5</v>
      </c>
      <c r="CL65" s="82" t="s">
        <v>3</v>
      </c>
      <c r="CM65" s="82" t="s">
        <v>80</v>
      </c>
    </row>
    <row r="66" spans="1:91" s="7" customFormat="1" ht="24.75" customHeight="1">
      <c r="A66" s="83" t="s">
        <v>81</v>
      </c>
      <c r="B66" s="74"/>
      <c r="C66" s="75"/>
      <c r="D66" s="393" t="s">
        <v>113</v>
      </c>
      <c r="E66" s="393"/>
      <c r="F66" s="393"/>
      <c r="G66" s="393"/>
      <c r="H66" s="393"/>
      <c r="I66" s="76"/>
      <c r="J66" s="393" t="s">
        <v>114</v>
      </c>
      <c r="K66" s="393"/>
      <c r="L66" s="393"/>
      <c r="M66" s="393"/>
      <c r="N66" s="393"/>
      <c r="O66" s="393"/>
      <c r="P66" s="393"/>
      <c r="Q66" s="393"/>
      <c r="R66" s="393"/>
      <c r="S66" s="393"/>
      <c r="T66" s="393"/>
      <c r="U66" s="393"/>
      <c r="V66" s="393"/>
      <c r="W66" s="393"/>
      <c r="X66" s="393"/>
      <c r="Y66" s="393"/>
      <c r="Z66" s="393"/>
      <c r="AA66" s="393"/>
      <c r="AB66" s="393"/>
      <c r="AC66" s="393"/>
      <c r="AD66" s="393"/>
      <c r="AE66" s="393"/>
      <c r="AF66" s="393"/>
      <c r="AG66" s="358">
        <f>'SO 404 - Veřejné osvětlen...'!J30</f>
        <v>0</v>
      </c>
      <c r="AH66" s="359"/>
      <c r="AI66" s="359"/>
      <c r="AJ66" s="359"/>
      <c r="AK66" s="359"/>
      <c r="AL66" s="359"/>
      <c r="AM66" s="359"/>
      <c r="AN66" s="358">
        <f t="shared" si="0"/>
        <v>0</v>
      </c>
      <c r="AO66" s="359"/>
      <c r="AP66" s="359"/>
      <c r="AQ66" s="77" t="s">
        <v>77</v>
      </c>
      <c r="AR66" s="74"/>
      <c r="AS66" s="78">
        <v>0</v>
      </c>
      <c r="AT66" s="79">
        <f t="shared" si="1"/>
        <v>0</v>
      </c>
      <c r="AU66" s="80">
        <f>'SO 404 - Veřejné osvětlen...'!P81</f>
        <v>0</v>
      </c>
      <c r="AV66" s="79">
        <f>'SO 404 - Veřejné osvětlen...'!J33</f>
        <v>0</v>
      </c>
      <c r="AW66" s="79">
        <f>'SO 404 - Veřejné osvětlen...'!J34</f>
        <v>0</v>
      </c>
      <c r="AX66" s="79">
        <f>'SO 404 - Veřejné osvětlen...'!J35</f>
        <v>0</v>
      </c>
      <c r="AY66" s="79">
        <f>'SO 404 - Veřejné osvětlen...'!J36</f>
        <v>0</v>
      </c>
      <c r="AZ66" s="79">
        <f>'SO 404 - Veřejné osvětlen...'!F33</f>
        <v>0</v>
      </c>
      <c r="BA66" s="79">
        <f>'SO 404 - Veřejné osvětlen...'!F34</f>
        <v>0</v>
      </c>
      <c r="BB66" s="79">
        <f>'SO 404 - Veřejné osvětlen...'!F35</f>
        <v>0</v>
      </c>
      <c r="BC66" s="79">
        <f>'SO 404 - Veřejné osvětlen...'!F36</f>
        <v>0</v>
      </c>
      <c r="BD66" s="81">
        <f>'SO 404 - Veřejné osvětlen...'!F37</f>
        <v>0</v>
      </c>
      <c r="BT66" s="82" t="s">
        <v>78</v>
      </c>
      <c r="BV66" s="82" t="s">
        <v>73</v>
      </c>
      <c r="BW66" s="82" t="s">
        <v>115</v>
      </c>
      <c r="BX66" s="82" t="s">
        <v>5</v>
      </c>
      <c r="CL66" s="82" t="s">
        <v>3</v>
      </c>
      <c r="CM66" s="82" t="s">
        <v>80</v>
      </c>
    </row>
    <row r="67" spans="1:91" s="7" customFormat="1" ht="16.5" customHeight="1">
      <c r="A67" s="83" t="s">
        <v>81</v>
      </c>
      <c r="B67" s="74"/>
      <c r="C67" s="75"/>
      <c r="D67" s="393" t="s">
        <v>116</v>
      </c>
      <c r="E67" s="393"/>
      <c r="F67" s="393"/>
      <c r="G67" s="393"/>
      <c r="H67" s="393"/>
      <c r="I67" s="76"/>
      <c r="J67" s="393" t="s">
        <v>117</v>
      </c>
      <c r="K67" s="393"/>
      <c r="L67" s="393"/>
      <c r="M67" s="393"/>
      <c r="N67" s="393"/>
      <c r="O67" s="393"/>
      <c r="P67" s="393"/>
      <c r="Q67" s="393"/>
      <c r="R67" s="393"/>
      <c r="S67" s="393"/>
      <c r="T67" s="393"/>
      <c r="U67" s="393"/>
      <c r="V67" s="393"/>
      <c r="W67" s="393"/>
      <c r="X67" s="393"/>
      <c r="Y67" s="393"/>
      <c r="Z67" s="393"/>
      <c r="AA67" s="393"/>
      <c r="AB67" s="393"/>
      <c r="AC67" s="393"/>
      <c r="AD67" s="393"/>
      <c r="AE67" s="393"/>
      <c r="AF67" s="393"/>
      <c r="AG67" s="358">
        <f>'SO 801 - Vegetační úpravy'!J30</f>
        <v>0</v>
      </c>
      <c r="AH67" s="359"/>
      <c r="AI67" s="359"/>
      <c r="AJ67" s="359"/>
      <c r="AK67" s="359"/>
      <c r="AL67" s="359"/>
      <c r="AM67" s="359"/>
      <c r="AN67" s="358">
        <f t="shared" si="0"/>
        <v>0</v>
      </c>
      <c r="AO67" s="359"/>
      <c r="AP67" s="359"/>
      <c r="AQ67" s="77" t="s">
        <v>77</v>
      </c>
      <c r="AR67" s="74"/>
      <c r="AS67" s="78">
        <v>0</v>
      </c>
      <c r="AT67" s="79">
        <f t="shared" si="1"/>
        <v>0</v>
      </c>
      <c r="AU67" s="80">
        <f>'SO 801 - Vegetační úpravy'!P82</f>
        <v>0</v>
      </c>
      <c r="AV67" s="79">
        <f>'SO 801 - Vegetační úpravy'!J33</f>
        <v>0</v>
      </c>
      <c r="AW67" s="79">
        <f>'SO 801 - Vegetační úpravy'!J34</f>
        <v>0</v>
      </c>
      <c r="AX67" s="79">
        <f>'SO 801 - Vegetační úpravy'!J35</f>
        <v>0</v>
      </c>
      <c r="AY67" s="79">
        <f>'SO 801 - Vegetační úpravy'!J36</f>
        <v>0</v>
      </c>
      <c r="AZ67" s="79">
        <f>'SO 801 - Vegetační úpravy'!F33</f>
        <v>0</v>
      </c>
      <c r="BA67" s="79">
        <f>'SO 801 - Vegetační úpravy'!F34</f>
        <v>0</v>
      </c>
      <c r="BB67" s="79">
        <f>'SO 801 - Vegetační úpravy'!F35</f>
        <v>0</v>
      </c>
      <c r="BC67" s="79">
        <f>'SO 801 - Vegetační úpravy'!F36</f>
        <v>0</v>
      </c>
      <c r="BD67" s="81">
        <f>'SO 801 - Vegetační úpravy'!F37</f>
        <v>0</v>
      </c>
      <c r="BT67" s="82" t="s">
        <v>78</v>
      </c>
      <c r="BV67" s="82" t="s">
        <v>73</v>
      </c>
      <c r="BW67" s="82" t="s">
        <v>118</v>
      </c>
      <c r="BX67" s="82" t="s">
        <v>5</v>
      </c>
      <c r="CL67" s="82" t="s">
        <v>3</v>
      </c>
      <c r="CM67" s="82" t="s">
        <v>80</v>
      </c>
    </row>
    <row r="68" spans="1:91" s="7" customFormat="1" ht="16.5" customHeight="1">
      <c r="A68" s="83" t="s">
        <v>81</v>
      </c>
      <c r="B68" s="74"/>
      <c r="C68" s="75"/>
      <c r="D68" s="393" t="s">
        <v>119</v>
      </c>
      <c r="E68" s="393"/>
      <c r="F68" s="393"/>
      <c r="G68" s="393"/>
      <c r="H68" s="393"/>
      <c r="I68" s="76"/>
      <c r="J68" s="393" t="s">
        <v>120</v>
      </c>
      <c r="K68" s="393"/>
      <c r="L68" s="393"/>
      <c r="M68" s="393"/>
      <c r="N68" s="393"/>
      <c r="O68" s="393"/>
      <c r="P68" s="393"/>
      <c r="Q68" s="393"/>
      <c r="R68" s="393"/>
      <c r="S68" s="393"/>
      <c r="T68" s="393"/>
      <c r="U68" s="393"/>
      <c r="V68" s="393"/>
      <c r="W68" s="393"/>
      <c r="X68" s="393"/>
      <c r="Y68" s="393"/>
      <c r="Z68" s="393"/>
      <c r="AA68" s="393"/>
      <c r="AB68" s="393"/>
      <c r="AC68" s="393"/>
      <c r="AD68" s="393"/>
      <c r="AE68" s="393"/>
      <c r="AF68" s="393"/>
      <c r="AG68" s="358">
        <f>'VRN - Vedlejší rozpočtové...'!J30</f>
        <v>0</v>
      </c>
      <c r="AH68" s="359"/>
      <c r="AI68" s="359"/>
      <c r="AJ68" s="359"/>
      <c r="AK68" s="359"/>
      <c r="AL68" s="359"/>
      <c r="AM68" s="359"/>
      <c r="AN68" s="358">
        <f t="shared" si="0"/>
        <v>0</v>
      </c>
      <c r="AO68" s="359"/>
      <c r="AP68" s="359"/>
      <c r="AQ68" s="77" t="s">
        <v>77</v>
      </c>
      <c r="AR68" s="74"/>
      <c r="AS68" s="89">
        <v>0</v>
      </c>
      <c r="AT68" s="90">
        <f t="shared" si="1"/>
        <v>0</v>
      </c>
      <c r="AU68" s="91">
        <f>'VRN - Vedlejší rozpočtové...'!P84</f>
        <v>0</v>
      </c>
      <c r="AV68" s="90">
        <f>'VRN - Vedlejší rozpočtové...'!J33</f>
        <v>0</v>
      </c>
      <c r="AW68" s="90">
        <f>'VRN - Vedlejší rozpočtové...'!J34</f>
        <v>0</v>
      </c>
      <c r="AX68" s="90">
        <f>'VRN - Vedlejší rozpočtové...'!J35</f>
        <v>0</v>
      </c>
      <c r="AY68" s="90">
        <f>'VRN - Vedlejší rozpočtové...'!J36</f>
        <v>0</v>
      </c>
      <c r="AZ68" s="90">
        <f>'VRN - Vedlejší rozpočtové...'!F33</f>
        <v>0</v>
      </c>
      <c r="BA68" s="90">
        <f>'VRN - Vedlejší rozpočtové...'!F34</f>
        <v>0</v>
      </c>
      <c r="BB68" s="90">
        <f>'VRN - Vedlejší rozpočtové...'!F35</f>
        <v>0</v>
      </c>
      <c r="BC68" s="90">
        <f>'VRN - Vedlejší rozpočtové...'!F36</f>
        <v>0</v>
      </c>
      <c r="BD68" s="92">
        <f>'VRN - Vedlejší rozpočtové...'!F37</f>
        <v>0</v>
      </c>
      <c r="BT68" s="82" t="s">
        <v>78</v>
      </c>
      <c r="BV68" s="82" t="s">
        <v>73</v>
      </c>
      <c r="BW68" s="82" t="s">
        <v>121</v>
      </c>
      <c r="BX68" s="82" t="s">
        <v>5</v>
      </c>
      <c r="CL68" s="82" t="s">
        <v>3</v>
      </c>
      <c r="CM68" s="82" t="s">
        <v>80</v>
      </c>
    </row>
    <row r="69" spans="1:57" s="2" customFormat="1" ht="30" customHeight="1">
      <c r="A69" s="32"/>
      <c r="B69" s="33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3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</row>
    <row r="70" spans="1:57" s="2" customFormat="1" ht="6.95" customHeight="1">
      <c r="A70" s="32"/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33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</row>
  </sheetData>
  <mergeCells count="94">
    <mergeCell ref="L45:AO45"/>
    <mergeCell ref="AN52:AP52"/>
    <mergeCell ref="C52:G52"/>
    <mergeCell ref="D63:H63"/>
    <mergeCell ref="D62:H62"/>
    <mergeCell ref="D55:H55"/>
    <mergeCell ref="E59:I59"/>
    <mergeCell ref="E57:I57"/>
    <mergeCell ref="E56:I56"/>
    <mergeCell ref="E61:I61"/>
    <mergeCell ref="E58:I58"/>
    <mergeCell ref="E60:I60"/>
    <mergeCell ref="I52:AF52"/>
    <mergeCell ref="J63:AF63"/>
    <mergeCell ref="J62:AF62"/>
    <mergeCell ref="J55:AF55"/>
    <mergeCell ref="D64:H64"/>
    <mergeCell ref="J64:AF64"/>
    <mergeCell ref="D65:H65"/>
    <mergeCell ref="J65:AF65"/>
    <mergeCell ref="AG54:AM54"/>
    <mergeCell ref="AG63:AM63"/>
    <mergeCell ref="K56:AF56"/>
    <mergeCell ref="K61:AF61"/>
    <mergeCell ref="K59:AF59"/>
    <mergeCell ref="K57:AF57"/>
    <mergeCell ref="K58:AF58"/>
    <mergeCell ref="K60:AF60"/>
    <mergeCell ref="D66:H66"/>
    <mergeCell ref="J66:AF66"/>
    <mergeCell ref="D67:H67"/>
    <mergeCell ref="J67:AF67"/>
    <mergeCell ref="D68:H68"/>
    <mergeCell ref="J68:AF68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  <mergeCell ref="AG57:AM57"/>
    <mergeCell ref="AG62:AM62"/>
    <mergeCell ref="AG61:AM61"/>
    <mergeCell ref="AG60:AM60"/>
    <mergeCell ref="AG59:AM59"/>
    <mergeCell ref="AG52:AM52"/>
    <mergeCell ref="AG56:AM56"/>
    <mergeCell ref="AG58:AM58"/>
    <mergeCell ref="AG55:AM55"/>
    <mergeCell ref="AM47:AN47"/>
    <mergeCell ref="AM49:AP49"/>
    <mergeCell ref="AM50:AP50"/>
    <mergeCell ref="AN60:AP60"/>
    <mergeCell ref="AN56:AP56"/>
    <mergeCell ref="AS49:AT51"/>
    <mergeCell ref="AN64:AP64"/>
    <mergeCell ref="AG64:AM64"/>
    <mergeCell ref="AN65:AP65"/>
    <mergeCell ref="AG65:AM65"/>
    <mergeCell ref="AN54:AP54"/>
    <mergeCell ref="AN63:AP63"/>
    <mergeCell ref="AN62:AP62"/>
    <mergeCell ref="AN61:AP61"/>
    <mergeCell ref="AN57:AP57"/>
    <mergeCell ref="AN55:AP55"/>
    <mergeCell ref="AN59:AP59"/>
    <mergeCell ref="AN58:AP58"/>
    <mergeCell ref="AN66:AP66"/>
    <mergeCell ref="AG66:AM66"/>
    <mergeCell ref="AN67:AP67"/>
    <mergeCell ref="AG67:AM67"/>
    <mergeCell ref="AN68:AP68"/>
    <mergeCell ref="AG68:AM68"/>
  </mergeCells>
  <hyperlinks>
    <hyperlink ref="A56" location="'SO 101.1.a - Zpevněné plo...'!C2" display="/"/>
    <hyperlink ref="A57" location="'SO 101.1.b - Zpevněné plo...'!C2" display="/"/>
    <hyperlink ref="A58" location="'SO 101.2 - Sanace zpevněn...'!C2" display="/"/>
    <hyperlink ref="A59" location="'SO 101.3 - Trvalé dopravn...'!C2" display="/"/>
    <hyperlink ref="A60" location="'SO 101.4 - Mobiliář'!C2" display="/"/>
    <hyperlink ref="A61" location="'SO 101.5 - Ochrana stávaj...'!C2" display="/"/>
    <hyperlink ref="A62" location="'SO 302 - Pítko'!C2" display="/"/>
    <hyperlink ref="A63" location="'SO 401 - Veřejné osvětlení'!C2" display="/"/>
    <hyperlink ref="A64" location="'SO 402 - Elektrické napoj...'!C2" display="/"/>
    <hyperlink ref="A65" location="'SO 403 - Přemístění kamery'!C2" display="/"/>
    <hyperlink ref="A66" location="'SO 404 - Veřejné osvětlen...'!C2" display="/"/>
    <hyperlink ref="A67" location="'SO 801 - Vegetační úpravy'!C2" display="/"/>
    <hyperlink ref="A68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 scale="99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5"/>
  <sheetViews>
    <sheetView showGridLines="0" workbookViewId="0" topLeftCell="A56">
      <selection activeCell="I85" sqref="I85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3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3"/>
      <c r="L2" s="361" t="s">
        <v>6</v>
      </c>
      <c r="M2" s="362"/>
      <c r="N2" s="362"/>
      <c r="O2" s="362"/>
      <c r="P2" s="362"/>
      <c r="Q2" s="362"/>
      <c r="R2" s="362"/>
      <c r="S2" s="362"/>
      <c r="T2" s="362"/>
      <c r="U2" s="362"/>
      <c r="V2" s="362"/>
      <c r="AT2" s="17" t="s">
        <v>109</v>
      </c>
    </row>
    <row r="3" spans="2:46" s="1" customFormat="1" ht="6.95" customHeight="1" hidden="1">
      <c r="B3" s="18"/>
      <c r="C3" s="19"/>
      <c r="D3" s="19"/>
      <c r="E3" s="19"/>
      <c r="F3" s="19"/>
      <c r="G3" s="19"/>
      <c r="H3" s="19"/>
      <c r="I3" s="94"/>
      <c r="J3" s="19"/>
      <c r="K3" s="19"/>
      <c r="L3" s="20"/>
      <c r="AT3" s="17" t="s">
        <v>80</v>
      </c>
    </row>
    <row r="4" spans="2:46" s="1" customFormat="1" ht="24.95" customHeight="1" hidden="1">
      <c r="B4" s="20"/>
      <c r="D4" s="21" t="s">
        <v>122</v>
      </c>
      <c r="I4" s="93"/>
      <c r="L4" s="20"/>
      <c r="M4" s="95" t="s">
        <v>11</v>
      </c>
      <c r="AT4" s="17" t="s">
        <v>4</v>
      </c>
    </row>
    <row r="5" spans="2:12" s="1" customFormat="1" ht="6.95" customHeight="1" hidden="1">
      <c r="B5" s="20"/>
      <c r="I5" s="93"/>
      <c r="L5" s="20"/>
    </row>
    <row r="6" spans="2:12" s="1" customFormat="1" ht="12" customHeight="1" hidden="1">
      <c r="B6" s="20"/>
      <c r="D6" s="27" t="s">
        <v>17</v>
      </c>
      <c r="I6" s="93"/>
      <c r="L6" s="20"/>
    </row>
    <row r="7" spans="2:12" s="1" customFormat="1" ht="16.5" customHeight="1" hidden="1">
      <c r="B7" s="20"/>
      <c r="E7" s="401" t="str">
        <f>'Rekapitulace stavby'!K6</f>
        <v>Dopravní terminál v Bohumíně – Přednádražní prostor</v>
      </c>
      <c r="F7" s="402"/>
      <c r="G7" s="402"/>
      <c r="H7" s="402"/>
      <c r="I7" s="93"/>
      <c r="L7" s="20"/>
    </row>
    <row r="8" spans="1:31" s="2" customFormat="1" ht="12" customHeight="1" hidden="1">
      <c r="A8" s="32"/>
      <c r="B8" s="33"/>
      <c r="C8" s="32"/>
      <c r="D8" s="27" t="s">
        <v>123</v>
      </c>
      <c r="E8" s="32"/>
      <c r="F8" s="32"/>
      <c r="G8" s="32"/>
      <c r="H8" s="32"/>
      <c r="I8" s="96"/>
      <c r="J8" s="32"/>
      <c r="K8" s="32"/>
      <c r="L8" s="97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 hidden="1">
      <c r="A9" s="32"/>
      <c r="B9" s="33"/>
      <c r="C9" s="32"/>
      <c r="D9" s="32"/>
      <c r="E9" s="396" t="s">
        <v>1593</v>
      </c>
      <c r="F9" s="400"/>
      <c r="G9" s="400"/>
      <c r="H9" s="400"/>
      <c r="I9" s="96"/>
      <c r="J9" s="32"/>
      <c r="K9" s="32"/>
      <c r="L9" s="97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hidden="1">
      <c r="A10" s="32"/>
      <c r="B10" s="33"/>
      <c r="C10" s="32"/>
      <c r="D10" s="32"/>
      <c r="E10" s="32"/>
      <c r="F10" s="32"/>
      <c r="G10" s="32"/>
      <c r="H10" s="32"/>
      <c r="I10" s="96"/>
      <c r="J10" s="32"/>
      <c r="K10" s="32"/>
      <c r="L10" s="97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 hidden="1">
      <c r="A11" s="32"/>
      <c r="B11" s="33"/>
      <c r="C11" s="32"/>
      <c r="D11" s="27" t="s">
        <v>19</v>
      </c>
      <c r="E11" s="32"/>
      <c r="F11" s="25" t="s">
        <v>3</v>
      </c>
      <c r="G11" s="32"/>
      <c r="H11" s="32"/>
      <c r="I11" s="98" t="s">
        <v>20</v>
      </c>
      <c r="J11" s="25" t="s">
        <v>3</v>
      </c>
      <c r="K11" s="32"/>
      <c r="L11" s="97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 hidden="1">
      <c r="A12" s="32"/>
      <c r="B12" s="33"/>
      <c r="C12" s="32"/>
      <c r="D12" s="27" t="s">
        <v>21</v>
      </c>
      <c r="E12" s="32"/>
      <c r="F12" s="25" t="s">
        <v>22</v>
      </c>
      <c r="G12" s="32"/>
      <c r="H12" s="32"/>
      <c r="I12" s="98" t="s">
        <v>23</v>
      </c>
      <c r="J12" s="50" t="str">
        <f>'Rekapitulace stavby'!AN8</f>
        <v>26. 11. 2019</v>
      </c>
      <c r="K12" s="32"/>
      <c r="L12" s="97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 hidden="1">
      <c r="A13" s="32"/>
      <c r="B13" s="33"/>
      <c r="C13" s="32"/>
      <c r="D13" s="32"/>
      <c r="E13" s="32"/>
      <c r="F13" s="32"/>
      <c r="G13" s="32"/>
      <c r="H13" s="32"/>
      <c r="I13" s="96"/>
      <c r="J13" s="32"/>
      <c r="K13" s="32"/>
      <c r="L13" s="97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 hidden="1">
      <c r="A14" s="32"/>
      <c r="B14" s="33"/>
      <c r="C14" s="32"/>
      <c r="D14" s="27" t="s">
        <v>25</v>
      </c>
      <c r="E14" s="32"/>
      <c r="F14" s="32"/>
      <c r="G14" s="32"/>
      <c r="H14" s="32"/>
      <c r="I14" s="98" t="s">
        <v>26</v>
      </c>
      <c r="J14" s="25" t="s">
        <v>3</v>
      </c>
      <c r="K14" s="32"/>
      <c r="L14" s="97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 hidden="1">
      <c r="A15" s="32"/>
      <c r="B15" s="33"/>
      <c r="C15" s="32"/>
      <c r="D15" s="32"/>
      <c r="E15" s="25" t="s">
        <v>27</v>
      </c>
      <c r="F15" s="32"/>
      <c r="G15" s="32"/>
      <c r="H15" s="32"/>
      <c r="I15" s="98" t="s">
        <v>28</v>
      </c>
      <c r="J15" s="25" t="s">
        <v>3</v>
      </c>
      <c r="K15" s="32"/>
      <c r="L15" s="97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 hidden="1">
      <c r="A16" s="32"/>
      <c r="B16" s="33"/>
      <c r="C16" s="32"/>
      <c r="D16" s="32"/>
      <c r="E16" s="32"/>
      <c r="F16" s="32"/>
      <c r="G16" s="32"/>
      <c r="H16" s="32"/>
      <c r="I16" s="96"/>
      <c r="J16" s="32"/>
      <c r="K16" s="32"/>
      <c r="L16" s="97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 hidden="1">
      <c r="A17" s="32"/>
      <c r="B17" s="33"/>
      <c r="C17" s="32"/>
      <c r="D17" s="27" t="s">
        <v>29</v>
      </c>
      <c r="E17" s="32"/>
      <c r="F17" s="32"/>
      <c r="G17" s="32"/>
      <c r="H17" s="32"/>
      <c r="I17" s="98" t="s">
        <v>26</v>
      </c>
      <c r="J17" s="28" t="str">
        <f>'Rekapitulace stavby'!AN13</f>
        <v>Vyplň údaj</v>
      </c>
      <c r="K17" s="32"/>
      <c r="L17" s="97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 hidden="1">
      <c r="A18" s="32"/>
      <c r="B18" s="33"/>
      <c r="C18" s="32"/>
      <c r="D18" s="32"/>
      <c r="E18" s="403" t="str">
        <f>'Rekapitulace stavby'!E14</f>
        <v>Vyplň údaj</v>
      </c>
      <c r="F18" s="385"/>
      <c r="G18" s="385"/>
      <c r="H18" s="385"/>
      <c r="I18" s="98" t="s">
        <v>28</v>
      </c>
      <c r="J18" s="28" t="str">
        <f>'Rekapitulace stavby'!AN14</f>
        <v>Vyplň údaj</v>
      </c>
      <c r="K18" s="32"/>
      <c r="L18" s="97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 hidden="1">
      <c r="A19" s="32"/>
      <c r="B19" s="33"/>
      <c r="C19" s="32"/>
      <c r="D19" s="32"/>
      <c r="E19" s="32"/>
      <c r="F19" s="32"/>
      <c r="G19" s="32"/>
      <c r="H19" s="32"/>
      <c r="I19" s="96"/>
      <c r="J19" s="32"/>
      <c r="K19" s="32"/>
      <c r="L19" s="97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 hidden="1">
      <c r="A20" s="32"/>
      <c r="B20" s="33"/>
      <c r="C20" s="32"/>
      <c r="D20" s="27" t="s">
        <v>31</v>
      </c>
      <c r="E20" s="32"/>
      <c r="F20" s="32"/>
      <c r="G20" s="32"/>
      <c r="H20" s="32"/>
      <c r="I20" s="98" t="s">
        <v>26</v>
      </c>
      <c r="J20" s="25" t="s">
        <v>3</v>
      </c>
      <c r="K20" s="32"/>
      <c r="L20" s="97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 hidden="1">
      <c r="A21" s="32"/>
      <c r="B21" s="33"/>
      <c r="C21" s="32"/>
      <c r="D21" s="32"/>
      <c r="E21" s="25" t="s">
        <v>32</v>
      </c>
      <c r="F21" s="32"/>
      <c r="G21" s="32"/>
      <c r="H21" s="32"/>
      <c r="I21" s="98" t="s">
        <v>28</v>
      </c>
      <c r="J21" s="25" t="s">
        <v>3</v>
      </c>
      <c r="K21" s="32"/>
      <c r="L21" s="97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 hidden="1">
      <c r="A22" s="32"/>
      <c r="B22" s="33"/>
      <c r="C22" s="32"/>
      <c r="D22" s="32"/>
      <c r="E22" s="32"/>
      <c r="F22" s="32"/>
      <c r="G22" s="32"/>
      <c r="H22" s="32"/>
      <c r="I22" s="96"/>
      <c r="J22" s="32"/>
      <c r="K22" s="32"/>
      <c r="L22" s="97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 hidden="1">
      <c r="A23" s="32"/>
      <c r="B23" s="33"/>
      <c r="C23" s="32"/>
      <c r="D23" s="27" t="s">
        <v>34</v>
      </c>
      <c r="E23" s="32"/>
      <c r="F23" s="32"/>
      <c r="G23" s="32"/>
      <c r="H23" s="32"/>
      <c r="I23" s="98" t="s">
        <v>26</v>
      </c>
      <c r="J23" s="25" t="s">
        <v>3</v>
      </c>
      <c r="K23" s="32"/>
      <c r="L23" s="97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 hidden="1">
      <c r="A24" s="32"/>
      <c r="B24" s="33"/>
      <c r="C24" s="32"/>
      <c r="D24" s="32"/>
      <c r="E24" s="25" t="s">
        <v>32</v>
      </c>
      <c r="F24" s="32"/>
      <c r="G24" s="32"/>
      <c r="H24" s="32"/>
      <c r="I24" s="98" t="s">
        <v>28</v>
      </c>
      <c r="J24" s="25" t="s">
        <v>3</v>
      </c>
      <c r="K24" s="32"/>
      <c r="L24" s="97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 hidden="1">
      <c r="A25" s="32"/>
      <c r="B25" s="33"/>
      <c r="C25" s="32"/>
      <c r="D25" s="32"/>
      <c r="E25" s="32"/>
      <c r="F25" s="32"/>
      <c r="G25" s="32"/>
      <c r="H25" s="32"/>
      <c r="I25" s="96"/>
      <c r="J25" s="32"/>
      <c r="K25" s="32"/>
      <c r="L25" s="97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 hidden="1">
      <c r="A26" s="32"/>
      <c r="B26" s="33"/>
      <c r="C26" s="32"/>
      <c r="D26" s="27" t="s">
        <v>35</v>
      </c>
      <c r="E26" s="32"/>
      <c r="F26" s="32"/>
      <c r="G26" s="32"/>
      <c r="H26" s="32"/>
      <c r="I26" s="96"/>
      <c r="J26" s="32"/>
      <c r="K26" s="32"/>
      <c r="L26" s="97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 hidden="1">
      <c r="A27" s="99"/>
      <c r="B27" s="100"/>
      <c r="C27" s="99"/>
      <c r="D27" s="99"/>
      <c r="E27" s="389" t="s">
        <v>3</v>
      </c>
      <c r="F27" s="389"/>
      <c r="G27" s="389"/>
      <c r="H27" s="389"/>
      <c r="I27" s="101"/>
      <c r="J27" s="99"/>
      <c r="K27" s="99"/>
      <c r="L27" s="102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5" customHeight="1" hidden="1">
      <c r="A28" s="32"/>
      <c r="B28" s="33"/>
      <c r="C28" s="32"/>
      <c r="D28" s="32"/>
      <c r="E28" s="32"/>
      <c r="F28" s="32"/>
      <c r="G28" s="32"/>
      <c r="H28" s="32"/>
      <c r="I28" s="96"/>
      <c r="J28" s="32"/>
      <c r="K28" s="32"/>
      <c r="L28" s="97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 hidden="1">
      <c r="A29" s="32"/>
      <c r="B29" s="33"/>
      <c r="C29" s="32"/>
      <c r="D29" s="61"/>
      <c r="E29" s="61"/>
      <c r="F29" s="61"/>
      <c r="G29" s="61"/>
      <c r="H29" s="61"/>
      <c r="I29" s="103"/>
      <c r="J29" s="61"/>
      <c r="K29" s="61"/>
      <c r="L29" s="97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 hidden="1">
      <c r="A30" s="32"/>
      <c r="B30" s="33"/>
      <c r="C30" s="32"/>
      <c r="D30" s="104" t="s">
        <v>37</v>
      </c>
      <c r="E30" s="32"/>
      <c r="F30" s="32"/>
      <c r="G30" s="32"/>
      <c r="H30" s="32"/>
      <c r="I30" s="96"/>
      <c r="J30" s="66">
        <f>ROUND(J83,2)</f>
        <v>0</v>
      </c>
      <c r="K30" s="32"/>
      <c r="L30" s="97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 hidden="1">
      <c r="A31" s="32"/>
      <c r="B31" s="33"/>
      <c r="C31" s="32"/>
      <c r="D31" s="61"/>
      <c r="E31" s="61"/>
      <c r="F31" s="61"/>
      <c r="G31" s="61"/>
      <c r="H31" s="61"/>
      <c r="I31" s="103"/>
      <c r="J31" s="61"/>
      <c r="K31" s="61"/>
      <c r="L31" s="97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 hidden="1">
      <c r="A32" s="32"/>
      <c r="B32" s="33"/>
      <c r="C32" s="32"/>
      <c r="D32" s="32"/>
      <c r="E32" s="32"/>
      <c r="F32" s="36" t="s">
        <v>39</v>
      </c>
      <c r="G32" s="32"/>
      <c r="H32" s="32"/>
      <c r="I32" s="105" t="s">
        <v>38</v>
      </c>
      <c r="J32" s="36" t="s">
        <v>40</v>
      </c>
      <c r="K32" s="32"/>
      <c r="L32" s="97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 hidden="1">
      <c r="A33" s="32"/>
      <c r="B33" s="33"/>
      <c r="C33" s="32"/>
      <c r="D33" s="106" t="s">
        <v>41</v>
      </c>
      <c r="E33" s="27" t="s">
        <v>42</v>
      </c>
      <c r="F33" s="107">
        <f>ROUND((SUM(BE83:BE124)),2)</f>
        <v>0</v>
      </c>
      <c r="G33" s="32"/>
      <c r="H33" s="32"/>
      <c r="I33" s="108">
        <v>0.21</v>
      </c>
      <c r="J33" s="107">
        <f>ROUND(((SUM(BE83:BE124))*I33),2)</f>
        <v>0</v>
      </c>
      <c r="K33" s="32"/>
      <c r="L33" s="97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 hidden="1">
      <c r="A34" s="32"/>
      <c r="B34" s="33"/>
      <c r="C34" s="32"/>
      <c r="D34" s="32"/>
      <c r="E34" s="27" t="s">
        <v>43</v>
      </c>
      <c r="F34" s="107">
        <f>ROUND((SUM(BF83:BF124)),2)</f>
        <v>0</v>
      </c>
      <c r="G34" s="32"/>
      <c r="H34" s="32"/>
      <c r="I34" s="108">
        <v>0.15</v>
      </c>
      <c r="J34" s="107">
        <f>ROUND(((SUM(BF83:BF124))*I34),2)</f>
        <v>0</v>
      </c>
      <c r="K34" s="32"/>
      <c r="L34" s="97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44</v>
      </c>
      <c r="F35" s="107">
        <f>ROUND((SUM(BG83:BG124)),2)</f>
        <v>0</v>
      </c>
      <c r="G35" s="32"/>
      <c r="H35" s="32"/>
      <c r="I35" s="108">
        <v>0.21</v>
      </c>
      <c r="J35" s="107">
        <f>0</f>
        <v>0</v>
      </c>
      <c r="K35" s="32"/>
      <c r="L35" s="97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45</v>
      </c>
      <c r="F36" s="107">
        <f>ROUND((SUM(BH83:BH124)),2)</f>
        <v>0</v>
      </c>
      <c r="G36" s="32"/>
      <c r="H36" s="32"/>
      <c r="I36" s="108">
        <v>0.15</v>
      </c>
      <c r="J36" s="107">
        <f>0</f>
        <v>0</v>
      </c>
      <c r="K36" s="32"/>
      <c r="L36" s="97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46</v>
      </c>
      <c r="F37" s="107">
        <f>ROUND((SUM(BI83:BI124)),2)</f>
        <v>0</v>
      </c>
      <c r="G37" s="32"/>
      <c r="H37" s="32"/>
      <c r="I37" s="108">
        <v>0</v>
      </c>
      <c r="J37" s="107">
        <f>0</f>
        <v>0</v>
      </c>
      <c r="K37" s="32"/>
      <c r="L37" s="97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 hidden="1">
      <c r="A38" s="32"/>
      <c r="B38" s="33"/>
      <c r="C38" s="32"/>
      <c r="D38" s="32"/>
      <c r="E38" s="32"/>
      <c r="F38" s="32"/>
      <c r="G38" s="32"/>
      <c r="H38" s="32"/>
      <c r="I38" s="96"/>
      <c r="J38" s="32"/>
      <c r="K38" s="32"/>
      <c r="L38" s="97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 hidden="1">
      <c r="A39" s="32"/>
      <c r="B39" s="33"/>
      <c r="C39" s="109"/>
      <c r="D39" s="110" t="s">
        <v>47</v>
      </c>
      <c r="E39" s="55"/>
      <c r="F39" s="55"/>
      <c r="G39" s="111" t="s">
        <v>48</v>
      </c>
      <c r="H39" s="112" t="s">
        <v>49</v>
      </c>
      <c r="I39" s="113"/>
      <c r="J39" s="114">
        <f>SUM(J30:J37)</f>
        <v>0</v>
      </c>
      <c r="K39" s="115"/>
      <c r="L39" s="97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 hidden="1">
      <c r="A40" s="32"/>
      <c r="B40" s="42"/>
      <c r="C40" s="43"/>
      <c r="D40" s="43"/>
      <c r="E40" s="43"/>
      <c r="F40" s="43"/>
      <c r="G40" s="43"/>
      <c r="H40" s="43"/>
      <c r="I40" s="116"/>
      <c r="J40" s="43"/>
      <c r="K40" s="43"/>
      <c r="L40" s="97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ht="12" hidden="1"/>
    <row r="42" ht="12" hidden="1"/>
    <row r="43" ht="12" hidden="1"/>
    <row r="44" spans="1:31" s="2" customFormat="1" ht="6.95" customHeight="1">
      <c r="A44" s="32"/>
      <c r="B44" s="44"/>
      <c r="C44" s="45"/>
      <c r="D44" s="45"/>
      <c r="E44" s="45"/>
      <c r="F44" s="45"/>
      <c r="G44" s="45"/>
      <c r="H44" s="45"/>
      <c r="I44" s="117"/>
      <c r="J44" s="45"/>
      <c r="K44" s="45"/>
      <c r="L44" s="97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s="2" customFormat="1" ht="24.95" customHeight="1">
      <c r="A45" s="32"/>
      <c r="B45" s="33"/>
      <c r="C45" s="21" t="s">
        <v>127</v>
      </c>
      <c r="D45" s="32"/>
      <c r="E45" s="32"/>
      <c r="F45" s="32"/>
      <c r="G45" s="32"/>
      <c r="H45" s="32"/>
      <c r="I45" s="96"/>
      <c r="J45" s="32"/>
      <c r="K45" s="32"/>
      <c r="L45" s="97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</row>
    <row r="46" spans="1:31" s="2" customFormat="1" ht="6.95" customHeight="1">
      <c r="A46" s="32"/>
      <c r="B46" s="33"/>
      <c r="C46" s="32"/>
      <c r="D46" s="32"/>
      <c r="E46" s="32"/>
      <c r="F46" s="32"/>
      <c r="G46" s="32"/>
      <c r="H46" s="32"/>
      <c r="I46" s="96"/>
      <c r="J46" s="32"/>
      <c r="K46" s="32"/>
      <c r="L46" s="97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 s="2" customFormat="1" ht="12" customHeight="1">
      <c r="A47" s="32"/>
      <c r="B47" s="33"/>
      <c r="C47" s="27" t="s">
        <v>17</v>
      </c>
      <c r="D47" s="32"/>
      <c r="E47" s="32"/>
      <c r="F47" s="32"/>
      <c r="G47" s="32"/>
      <c r="H47" s="32"/>
      <c r="I47" s="96"/>
      <c r="J47" s="32"/>
      <c r="K47" s="32"/>
      <c r="L47" s="97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</row>
    <row r="48" spans="1:31" s="2" customFormat="1" ht="16.5" customHeight="1">
      <c r="A48" s="32"/>
      <c r="B48" s="33"/>
      <c r="C48" s="32"/>
      <c r="D48" s="32"/>
      <c r="E48" s="401" t="str">
        <f>E7</f>
        <v>Dopravní terminál v Bohumíně – Přednádražní prostor</v>
      </c>
      <c r="F48" s="402"/>
      <c r="G48" s="402"/>
      <c r="H48" s="402"/>
      <c r="I48" s="96"/>
      <c r="J48" s="32"/>
      <c r="K48" s="32"/>
      <c r="L48" s="97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</row>
    <row r="49" spans="1:31" s="2" customFormat="1" ht="12" customHeight="1">
      <c r="A49" s="32"/>
      <c r="B49" s="33"/>
      <c r="C49" s="27" t="s">
        <v>123</v>
      </c>
      <c r="D49" s="32"/>
      <c r="E49" s="32"/>
      <c r="F49" s="32"/>
      <c r="G49" s="32"/>
      <c r="H49" s="32"/>
      <c r="I49" s="96"/>
      <c r="J49" s="32"/>
      <c r="K49" s="32"/>
      <c r="L49" s="97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</row>
    <row r="50" spans="1:31" s="2" customFormat="1" ht="16.5" customHeight="1">
      <c r="A50" s="32"/>
      <c r="B50" s="33"/>
      <c r="C50" s="32"/>
      <c r="D50" s="32"/>
      <c r="E50" s="396" t="str">
        <f>E9</f>
        <v>SO 402 - Elektrické napojení cykloboxů a panelů KODIS</v>
      </c>
      <c r="F50" s="400"/>
      <c r="G50" s="400"/>
      <c r="H50" s="400"/>
      <c r="I50" s="96"/>
      <c r="J50" s="32"/>
      <c r="K50" s="32"/>
      <c r="L50" s="97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</row>
    <row r="51" spans="1:31" s="2" customFormat="1" ht="6.95" customHeight="1">
      <c r="A51" s="32"/>
      <c r="B51" s="33"/>
      <c r="C51" s="32"/>
      <c r="D51" s="32"/>
      <c r="E51" s="32"/>
      <c r="F51" s="32"/>
      <c r="G51" s="32"/>
      <c r="H51" s="32"/>
      <c r="I51" s="96"/>
      <c r="J51" s="32"/>
      <c r="K51" s="32"/>
      <c r="L51" s="97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</row>
    <row r="52" spans="1:31" s="2" customFormat="1" ht="12" customHeight="1">
      <c r="A52" s="32"/>
      <c r="B52" s="33"/>
      <c r="C52" s="27" t="s">
        <v>21</v>
      </c>
      <c r="D52" s="32"/>
      <c r="E52" s="32"/>
      <c r="F52" s="25" t="str">
        <f>F12</f>
        <v>Bohumín</v>
      </c>
      <c r="G52" s="32"/>
      <c r="H52" s="32"/>
      <c r="I52" s="98" t="s">
        <v>23</v>
      </c>
      <c r="J52" s="50" t="str">
        <f>IF(J12="","",J12)</f>
        <v>26. 11. 2019</v>
      </c>
      <c r="K52" s="32"/>
      <c r="L52" s="97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</row>
    <row r="53" spans="1:31" s="2" customFormat="1" ht="6.95" customHeight="1">
      <c r="A53" s="32"/>
      <c r="B53" s="33"/>
      <c r="C53" s="32"/>
      <c r="D53" s="32"/>
      <c r="E53" s="32"/>
      <c r="F53" s="32"/>
      <c r="G53" s="32"/>
      <c r="H53" s="32"/>
      <c r="I53" s="96"/>
      <c r="J53" s="32"/>
      <c r="K53" s="32"/>
      <c r="L53" s="97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</row>
    <row r="54" spans="1:31" s="2" customFormat="1" ht="40.15" customHeight="1">
      <c r="A54" s="32"/>
      <c r="B54" s="33"/>
      <c r="C54" s="27" t="s">
        <v>25</v>
      </c>
      <c r="D54" s="32"/>
      <c r="E54" s="32"/>
      <c r="F54" s="25" t="str">
        <f>E15</f>
        <v>Město Bohumín, Masarykova 158, 735 81 Bohumín</v>
      </c>
      <c r="G54" s="32"/>
      <c r="H54" s="32"/>
      <c r="I54" s="98" t="s">
        <v>31</v>
      </c>
      <c r="J54" s="30" t="str">
        <f>E21</f>
        <v>HaskoningDHV Czech Republic, spol. s r.o.</v>
      </c>
      <c r="K54" s="32"/>
      <c r="L54" s="97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</row>
    <row r="55" spans="1:31" s="2" customFormat="1" ht="40.15" customHeight="1">
      <c r="A55" s="32"/>
      <c r="B55" s="33"/>
      <c r="C55" s="27" t="s">
        <v>29</v>
      </c>
      <c r="D55" s="32"/>
      <c r="E55" s="32"/>
      <c r="F55" s="25" t="str">
        <f>IF(E18="","",E18)</f>
        <v>Vyplň údaj</v>
      </c>
      <c r="G55" s="32"/>
      <c r="H55" s="32"/>
      <c r="I55" s="98" t="s">
        <v>34</v>
      </c>
      <c r="J55" s="30" t="str">
        <f>E24</f>
        <v>HaskoningDHV Czech Republic, spol. s r.o.</v>
      </c>
      <c r="K55" s="32"/>
      <c r="L55" s="97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</row>
    <row r="56" spans="1:31" s="2" customFormat="1" ht="10.35" customHeight="1">
      <c r="A56" s="32"/>
      <c r="B56" s="33"/>
      <c r="C56" s="32"/>
      <c r="D56" s="32"/>
      <c r="E56" s="32"/>
      <c r="F56" s="32"/>
      <c r="G56" s="32"/>
      <c r="H56" s="32"/>
      <c r="I56" s="96"/>
      <c r="J56" s="32"/>
      <c r="K56" s="32"/>
      <c r="L56" s="97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</row>
    <row r="57" spans="1:31" s="2" customFormat="1" ht="29.25" customHeight="1">
      <c r="A57" s="32"/>
      <c r="B57" s="33"/>
      <c r="C57" s="118" t="s">
        <v>128</v>
      </c>
      <c r="D57" s="109"/>
      <c r="E57" s="109"/>
      <c r="F57" s="109"/>
      <c r="G57" s="109"/>
      <c r="H57" s="109"/>
      <c r="I57" s="119"/>
      <c r="J57" s="120" t="s">
        <v>129</v>
      </c>
      <c r="K57" s="109"/>
      <c r="L57" s="97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</row>
    <row r="58" spans="1:31" s="2" customFormat="1" ht="10.35" customHeight="1">
      <c r="A58" s="32"/>
      <c r="B58" s="33"/>
      <c r="C58" s="32"/>
      <c r="D58" s="32"/>
      <c r="E58" s="32"/>
      <c r="F58" s="32"/>
      <c r="G58" s="32"/>
      <c r="H58" s="32"/>
      <c r="I58" s="96"/>
      <c r="J58" s="32"/>
      <c r="K58" s="32"/>
      <c r="L58" s="97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</row>
    <row r="59" spans="1:47" s="2" customFormat="1" ht="22.9" customHeight="1">
      <c r="A59" s="32"/>
      <c r="B59" s="33"/>
      <c r="C59" s="121" t="s">
        <v>69</v>
      </c>
      <c r="D59" s="32"/>
      <c r="E59" s="32"/>
      <c r="F59" s="32"/>
      <c r="G59" s="32"/>
      <c r="H59" s="32"/>
      <c r="I59" s="96"/>
      <c r="J59" s="66">
        <f>J83</f>
        <v>0</v>
      </c>
      <c r="K59" s="32"/>
      <c r="L59" s="97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U59" s="17" t="s">
        <v>130</v>
      </c>
    </row>
    <row r="60" spans="2:12" s="9" customFormat="1" ht="24.95" customHeight="1">
      <c r="B60" s="122"/>
      <c r="D60" s="123" t="s">
        <v>1594</v>
      </c>
      <c r="E60" s="124"/>
      <c r="F60" s="124"/>
      <c r="G60" s="124"/>
      <c r="H60" s="124"/>
      <c r="I60" s="125"/>
      <c r="J60" s="126">
        <f>J84</f>
        <v>0</v>
      </c>
      <c r="L60" s="122"/>
    </row>
    <row r="61" spans="2:12" s="9" customFormat="1" ht="24.95" customHeight="1">
      <c r="B61" s="122"/>
      <c r="D61" s="123" t="s">
        <v>1595</v>
      </c>
      <c r="E61" s="124"/>
      <c r="F61" s="124"/>
      <c r="G61" s="124"/>
      <c r="H61" s="124"/>
      <c r="I61" s="125"/>
      <c r="J61" s="126">
        <f>J97</f>
        <v>0</v>
      </c>
      <c r="L61" s="122"/>
    </row>
    <row r="62" spans="2:12" s="9" customFormat="1" ht="24.95" customHeight="1">
      <c r="B62" s="122"/>
      <c r="D62" s="123" t="s">
        <v>1596</v>
      </c>
      <c r="E62" s="124"/>
      <c r="F62" s="124"/>
      <c r="G62" s="124"/>
      <c r="H62" s="124"/>
      <c r="I62" s="125"/>
      <c r="J62" s="126">
        <f>J107</f>
        <v>0</v>
      </c>
      <c r="L62" s="122"/>
    </row>
    <row r="63" spans="2:12" s="9" customFormat="1" ht="24.95" customHeight="1">
      <c r="B63" s="122"/>
      <c r="D63" s="123" t="s">
        <v>1597</v>
      </c>
      <c r="E63" s="124"/>
      <c r="F63" s="124"/>
      <c r="G63" s="124"/>
      <c r="H63" s="124"/>
      <c r="I63" s="125"/>
      <c r="J63" s="126">
        <f>J122</f>
        <v>0</v>
      </c>
      <c r="L63" s="122"/>
    </row>
    <row r="64" spans="1:31" s="2" customFormat="1" ht="21.75" customHeight="1">
      <c r="A64" s="32"/>
      <c r="B64" s="33"/>
      <c r="C64" s="32"/>
      <c r="D64" s="32"/>
      <c r="E64" s="32"/>
      <c r="F64" s="32"/>
      <c r="G64" s="32"/>
      <c r="H64" s="32"/>
      <c r="I64" s="96"/>
      <c r="J64" s="32"/>
      <c r="K64" s="32"/>
      <c r="L64" s="97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</row>
    <row r="65" spans="1:31" s="2" customFormat="1" ht="6.95" customHeight="1">
      <c r="A65" s="32"/>
      <c r="B65" s="42"/>
      <c r="C65" s="43"/>
      <c r="D65" s="43"/>
      <c r="E65" s="43"/>
      <c r="F65" s="43"/>
      <c r="G65" s="43"/>
      <c r="H65" s="43"/>
      <c r="I65" s="116"/>
      <c r="J65" s="43"/>
      <c r="K65" s="43"/>
      <c r="L65" s="97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9" spans="1:31" s="2" customFormat="1" ht="6.95" customHeight="1">
      <c r="A69" s="32"/>
      <c r="B69" s="44"/>
      <c r="C69" s="45"/>
      <c r="D69" s="45"/>
      <c r="E69" s="45"/>
      <c r="F69" s="45"/>
      <c r="G69" s="45"/>
      <c r="H69" s="45"/>
      <c r="I69" s="117"/>
      <c r="J69" s="45"/>
      <c r="K69" s="45"/>
      <c r="L69" s="97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</row>
    <row r="70" spans="1:31" s="2" customFormat="1" ht="24.95" customHeight="1">
      <c r="A70" s="32"/>
      <c r="B70" s="33"/>
      <c r="C70" s="21" t="s">
        <v>148</v>
      </c>
      <c r="D70" s="32"/>
      <c r="E70" s="32"/>
      <c r="F70" s="32"/>
      <c r="G70" s="32"/>
      <c r="H70" s="32"/>
      <c r="I70" s="96"/>
      <c r="J70" s="32"/>
      <c r="K70" s="32"/>
      <c r="L70" s="97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</row>
    <row r="71" spans="1:31" s="2" customFormat="1" ht="6.95" customHeight="1">
      <c r="A71" s="32"/>
      <c r="B71" s="33"/>
      <c r="C71" s="32"/>
      <c r="D71" s="32"/>
      <c r="E71" s="32"/>
      <c r="F71" s="32"/>
      <c r="G71" s="32"/>
      <c r="H71" s="32"/>
      <c r="I71" s="96"/>
      <c r="J71" s="32"/>
      <c r="K71" s="32"/>
      <c r="L71" s="97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</row>
    <row r="72" spans="1:31" s="2" customFormat="1" ht="12" customHeight="1">
      <c r="A72" s="32"/>
      <c r="B72" s="33"/>
      <c r="C72" s="27" t="s">
        <v>17</v>
      </c>
      <c r="D72" s="32"/>
      <c r="E72" s="32"/>
      <c r="F72" s="32"/>
      <c r="G72" s="32"/>
      <c r="H72" s="32"/>
      <c r="I72" s="96"/>
      <c r="J72" s="32"/>
      <c r="K72" s="32"/>
      <c r="L72" s="97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</row>
    <row r="73" spans="1:31" s="2" customFormat="1" ht="16.5" customHeight="1">
      <c r="A73" s="32"/>
      <c r="B73" s="33"/>
      <c r="C73" s="32"/>
      <c r="D73" s="32"/>
      <c r="E73" s="401" t="str">
        <f>E7</f>
        <v>Dopravní terminál v Bohumíně – Přednádražní prostor</v>
      </c>
      <c r="F73" s="402"/>
      <c r="G73" s="402"/>
      <c r="H73" s="402"/>
      <c r="I73" s="96"/>
      <c r="J73" s="32"/>
      <c r="K73" s="32"/>
      <c r="L73" s="97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</row>
    <row r="74" spans="1:31" s="2" customFormat="1" ht="12" customHeight="1">
      <c r="A74" s="32"/>
      <c r="B74" s="33"/>
      <c r="C74" s="27" t="s">
        <v>123</v>
      </c>
      <c r="D74" s="32"/>
      <c r="E74" s="32"/>
      <c r="F74" s="32"/>
      <c r="G74" s="32"/>
      <c r="H74" s="32"/>
      <c r="I74" s="96"/>
      <c r="J74" s="32"/>
      <c r="K74" s="32"/>
      <c r="L74" s="97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</row>
    <row r="75" spans="1:31" s="2" customFormat="1" ht="16.5" customHeight="1">
      <c r="A75" s="32"/>
      <c r="B75" s="33"/>
      <c r="C75" s="32"/>
      <c r="D75" s="32"/>
      <c r="E75" s="396" t="str">
        <f>E9</f>
        <v>SO 402 - Elektrické napojení cykloboxů a panelů KODIS</v>
      </c>
      <c r="F75" s="400"/>
      <c r="G75" s="400"/>
      <c r="H75" s="400"/>
      <c r="I75" s="96"/>
      <c r="J75" s="32"/>
      <c r="K75" s="32"/>
      <c r="L75" s="97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</row>
    <row r="76" spans="1:31" s="2" customFormat="1" ht="6.95" customHeight="1">
      <c r="A76" s="32"/>
      <c r="B76" s="33"/>
      <c r="C76" s="32"/>
      <c r="D76" s="32"/>
      <c r="E76" s="32"/>
      <c r="F76" s="32"/>
      <c r="G76" s="32"/>
      <c r="H76" s="32"/>
      <c r="I76" s="96"/>
      <c r="J76" s="32"/>
      <c r="K76" s="32"/>
      <c r="L76" s="97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2" customHeight="1">
      <c r="A77" s="32"/>
      <c r="B77" s="33"/>
      <c r="C77" s="27" t="s">
        <v>21</v>
      </c>
      <c r="D77" s="32"/>
      <c r="E77" s="32"/>
      <c r="F77" s="25" t="str">
        <f>F12</f>
        <v>Bohumín</v>
      </c>
      <c r="G77" s="32"/>
      <c r="H77" s="32"/>
      <c r="I77" s="98" t="s">
        <v>23</v>
      </c>
      <c r="J77" s="50" t="str">
        <f>IF(J12="","",J12)</f>
        <v>26. 11. 2019</v>
      </c>
      <c r="K77" s="32"/>
      <c r="L77" s="97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 s="2" customFormat="1" ht="6.95" customHeight="1">
      <c r="A78" s="32"/>
      <c r="B78" s="33"/>
      <c r="C78" s="32"/>
      <c r="D78" s="32"/>
      <c r="E78" s="32"/>
      <c r="F78" s="32"/>
      <c r="G78" s="32"/>
      <c r="H78" s="32"/>
      <c r="I78" s="96"/>
      <c r="J78" s="32"/>
      <c r="K78" s="32"/>
      <c r="L78" s="97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</row>
    <row r="79" spans="1:31" s="2" customFormat="1" ht="40.15" customHeight="1">
      <c r="A79" s="32"/>
      <c r="B79" s="33"/>
      <c r="C79" s="27" t="s">
        <v>25</v>
      </c>
      <c r="D79" s="32"/>
      <c r="E79" s="32"/>
      <c r="F79" s="25" t="str">
        <f>E15</f>
        <v>Město Bohumín, Masarykova 158, 735 81 Bohumín</v>
      </c>
      <c r="G79" s="32"/>
      <c r="H79" s="32"/>
      <c r="I79" s="98" t="s">
        <v>31</v>
      </c>
      <c r="J79" s="30" t="str">
        <f>E21</f>
        <v>HaskoningDHV Czech Republic, spol. s r.o.</v>
      </c>
      <c r="K79" s="32"/>
      <c r="L79" s="97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</row>
    <row r="80" spans="1:31" s="2" customFormat="1" ht="40.15" customHeight="1">
      <c r="A80" s="32"/>
      <c r="B80" s="33"/>
      <c r="C80" s="27" t="s">
        <v>29</v>
      </c>
      <c r="D80" s="32"/>
      <c r="E80" s="32"/>
      <c r="F80" s="25" t="str">
        <f>IF(E18="","",E18)</f>
        <v>Vyplň údaj</v>
      </c>
      <c r="G80" s="32"/>
      <c r="H80" s="32"/>
      <c r="I80" s="98" t="s">
        <v>34</v>
      </c>
      <c r="J80" s="30" t="str">
        <f>E24</f>
        <v>HaskoningDHV Czech Republic, spol. s r.o.</v>
      </c>
      <c r="K80" s="32"/>
      <c r="L80" s="97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</row>
    <row r="81" spans="1:31" s="2" customFormat="1" ht="10.35" customHeight="1">
      <c r="A81" s="32"/>
      <c r="B81" s="33"/>
      <c r="C81" s="32"/>
      <c r="D81" s="32"/>
      <c r="E81" s="32"/>
      <c r="F81" s="32"/>
      <c r="G81" s="32"/>
      <c r="H81" s="32"/>
      <c r="I81" s="96"/>
      <c r="J81" s="32"/>
      <c r="K81" s="32"/>
      <c r="L81" s="97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11" customFormat="1" ht="29.25" customHeight="1">
      <c r="A82" s="132"/>
      <c r="B82" s="133"/>
      <c r="C82" s="134" t="s">
        <v>149</v>
      </c>
      <c r="D82" s="135" t="s">
        <v>56</v>
      </c>
      <c r="E82" s="135" t="s">
        <v>52</v>
      </c>
      <c r="F82" s="135" t="s">
        <v>53</v>
      </c>
      <c r="G82" s="135" t="s">
        <v>150</v>
      </c>
      <c r="H82" s="135" t="s">
        <v>151</v>
      </c>
      <c r="I82" s="136" t="s">
        <v>152</v>
      </c>
      <c r="J82" s="135" t="s">
        <v>129</v>
      </c>
      <c r="K82" s="137" t="s">
        <v>153</v>
      </c>
      <c r="L82" s="138"/>
      <c r="M82" s="57" t="s">
        <v>3</v>
      </c>
      <c r="N82" s="58" t="s">
        <v>41</v>
      </c>
      <c r="O82" s="58" t="s">
        <v>154</v>
      </c>
      <c r="P82" s="58" t="s">
        <v>155</v>
      </c>
      <c r="Q82" s="58" t="s">
        <v>156</v>
      </c>
      <c r="R82" s="58" t="s">
        <v>157</v>
      </c>
      <c r="S82" s="58" t="s">
        <v>158</v>
      </c>
      <c r="T82" s="59" t="s">
        <v>159</v>
      </c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</row>
    <row r="83" spans="1:63" s="2" customFormat="1" ht="22.9" customHeight="1">
      <c r="A83" s="32"/>
      <c r="B83" s="33"/>
      <c r="C83" s="64" t="s">
        <v>160</v>
      </c>
      <c r="D83" s="32"/>
      <c r="E83" s="32"/>
      <c r="F83" s="32"/>
      <c r="G83" s="32"/>
      <c r="H83" s="32"/>
      <c r="I83" s="96"/>
      <c r="J83" s="139">
        <f>BK83</f>
        <v>0</v>
      </c>
      <c r="K83" s="32"/>
      <c r="L83" s="33"/>
      <c r="M83" s="60"/>
      <c r="N83" s="51"/>
      <c r="O83" s="61"/>
      <c r="P83" s="140">
        <f>P84+P97+P107+P122</f>
        <v>0</v>
      </c>
      <c r="Q83" s="61"/>
      <c r="R83" s="140">
        <f>R84+R97+R107+R122</f>
        <v>0</v>
      </c>
      <c r="S83" s="61"/>
      <c r="T83" s="141">
        <f>T84+T97+T107+T122</f>
        <v>0</v>
      </c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T83" s="17" t="s">
        <v>70</v>
      </c>
      <c r="AU83" s="17" t="s">
        <v>130</v>
      </c>
      <c r="BK83" s="142">
        <f>BK84+BK97+BK107+BK122</f>
        <v>0</v>
      </c>
    </row>
    <row r="84" spans="2:63" s="12" customFormat="1" ht="25.9" customHeight="1">
      <c r="B84" s="143"/>
      <c r="D84" s="144" t="s">
        <v>70</v>
      </c>
      <c r="E84" s="145" t="s">
        <v>1598</v>
      </c>
      <c r="F84" s="145" t="s">
        <v>1395</v>
      </c>
      <c r="I84" s="146"/>
      <c r="J84" s="147">
        <f>BK84</f>
        <v>0</v>
      </c>
      <c r="L84" s="143"/>
      <c r="M84" s="148"/>
      <c r="N84" s="149"/>
      <c r="O84" s="149"/>
      <c r="P84" s="150">
        <f>SUM(P85:P96)</f>
        <v>0</v>
      </c>
      <c r="Q84" s="149"/>
      <c r="R84" s="150">
        <f>SUM(R85:R96)</f>
        <v>0</v>
      </c>
      <c r="S84" s="149"/>
      <c r="T84" s="151">
        <f>SUM(T85:T96)</f>
        <v>0</v>
      </c>
      <c r="AR84" s="144" t="s">
        <v>78</v>
      </c>
      <c r="AT84" s="152" t="s">
        <v>70</v>
      </c>
      <c r="AU84" s="152" t="s">
        <v>71</v>
      </c>
      <c r="AY84" s="144" t="s">
        <v>163</v>
      </c>
      <c r="BK84" s="153">
        <f>SUM(BK85:BK96)</f>
        <v>0</v>
      </c>
    </row>
    <row r="85" spans="1:65" s="2" customFormat="1" ht="16.5" customHeight="1">
      <c r="A85" s="32"/>
      <c r="B85" s="156"/>
      <c r="C85" s="157" t="s">
        <v>78</v>
      </c>
      <c r="D85" s="157" t="s">
        <v>165</v>
      </c>
      <c r="E85" s="158" t="s">
        <v>1599</v>
      </c>
      <c r="F85" s="159" t="s">
        <v>1406</v>
      </c>
      <c r="G85" s="160" t="s">
        <v>1407</v>
      </c>
      <c r="H85" s="161">
        <v>6</v>
      </c>
      <c r="I85" s="162"/>
      <c r="J85" s="163">
        <f aca="true" t="shared" si="0" ref="J85:J96">ROUND(I85*H85,2)</f>
        <v>0</v>
      </c>
      <c r="K85" s="159" t="s">
        <v>3</v>
      </c>
      <c r="L85" s="33"/>
      <c r="M85" s="164" t="s">
        <v>3</v>
      </c>
      <c r="N85" s="165" t="s">
        <v>42</v>
      </c>
      <c r="O85" s="53"/>
      <c r="P85" s="166">
        <f aca="true" t="shared" si="1" ref="P85:P96">O85*H85</f>
        <v>0</v>
      </c>
      <c r="Q85" s="166">
        <v>0</v>
      </c>
      <c r="R85" s="166">
        <f aca="true" t="shared" si="2" ref="R85:R96">Q85*H85</f>
        <v>0</v>
      </c>
      <c r="S85" s="166">
        <v>0</v>
      </c>
      <c r="T85" s="167">
        <f aca="true" t="shared" si="3" ref="T85:T96">S85*H85</f>
        <v>0</v>
      </c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R85" s="168" t="s">
        <v>170</v>
      </c>
      <c r="AT85" s="168" t="s">
        <v>165</v>
      </c>
      <c r="AU85" s="168" t="s">
        <v>78</v>
      </c>
      <c r="AY85" s="17" t="s">
        <v>163</v>
      </c>
      <c r="BE85" s="169">
        <f aca="true" t="shared" si="4" ref="BE85:BE96">IF(N85="základní",J85,0)</f>
        <v>0</v>
      </c>
      <c r="BF85" s="169">
        <f aca="true" t="shared" si="5" ref="BF85:BF96">IF(N85="snížená",J85,0)</f>
        <v>0</v>
      </c>
      <c r="BG85" s="169">
        <f aca="true" t="shared" si="6" ref="BG85:BG96">IF(N85="zákl. přenesená",J85,0)</f>
        <v>0</v>
      </c>
      <c r="BH85" s="169">
        <f aca="true" t="shared" si="7" ref="BH85:BH96">IF(N85="sníž. přenesená",J85,0)</f>
        <v>0</v>
      </c>
      <c r="BI85" s="169">
        <f aca="true" t="shared" si="8" ref="BI85:BI96">IF(N85="nulová",J85,0)</f>
        <v>0</v>
      </c>
      <c r="BJ85" s="17" t="s">
        <v>78</v>
      </c>
      <c r="BK85" s="169">
        <f aca="true" t="shared" si="9" ref="BK85:BK96">ROUND(I85*H85,2)</f>
        <v>0</v>
      </c>
      <c r="BL85" s="17" t="s">
        <v>170</v>
      </c>
      <c r="BM85" s="168" t="s">
        <v>1600</v>
      </c>
    </row>
    <row r="86" spans="1:65" s="2" customFormat="1" ht="16.5" customHeight="1">
      <c r="A86" s="32"/>
      <c r="B86" s="156"/>
      <c r="C86" s="157" t="s">
        <v>80</v>
      </c>
      <c r="D86" s="157" t="s">
        <v>165</v>
      </c>
      <c r="E86" s="158" t="s">
        <v>1601</v>
      </c>
      <c r="F86" s="159" t="s">
        <v>1602</v>
      </c>
      <c r="G86" s="160" t="s">
        <v>1407</v>
      </c>
      <c r="H86" s="161">
        <v>2</v>
      </c>
      <c r="I86" s="162"/>
      <c r="J86" s="163">
        <f t="shared" si="0"/>
        <v>0</v>
      </c>
      <c r="K86" s="159" t="s">
        <v>3</v>
      </c>
      <c r="L86" s="33"/>
      <c r="M86" s="164" t="s">
        <v>3</v>
      </c>
      <c r="N86" s="165" t="s">
        <v>42</v>
      </c>
      <c r="O86" s="53"/>
      <c r="P86" s="166">
        <f t="shared" si="1"/>
        <v>0</v>
      </c>
      <c r="Q86" s="166">
        <v>0</v>
      </c>
      <c r="R86" s="166">
        <f t="shared" si="2"/>
        <v>0</v>
      </c>
      <c r="S86" s="166">
        <v>0</v>
      </c>
      <c r="T86" s="167">
        <f t="shared" si="3"/>
        <v>0</v>
      </c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R86" s="168" t="s">
        <v>170</v>
      </c>
      <c r="AT86" s="168" t="s">
        <v>165</v>
      </c>
      <c r="AU86" s="168" t="s">
        <v>78</v>
      </c>
      <c r="AY86" s="17" t="s">
        <v>163</v>
      </c>
      <c r="BE86" s="169">
        <f t="shared" si="4"/>
        <v>0</v>
      </c>
      <c r="BF86" s="169">
        <f t="shared" si="5"/>
        <v>0</v>
      </c>
      <c r="BG86" s="169">
        <f t="shared" si="6"/>
        <v>0</v>
      </c>
      <c r="BH86" s="169">
        <f t="shared" si="7"/>
        <v>0</v>
      </c>
      <c r="BI86" s="169">
        <f t="shared" si="8"/>
        <v>0</v>
      </c>
      <c r="BJ86" s="17" t="s">
        <v>78</v>
      </c>
      <c r="BK86" s="169">
        <f t="shared" si="9"/>
        <v>0</v>
      </c>
      <c r="BL86" s="17" t="s">
        <v>170</v>
      </c>
      <c r="BM86" s="168" t="s">
        <v>1603</v>
      </c>
    </row>
    <row r="87" spans="1:65" s="2" customFormat="1" ht="16.5" customHeight="1">
      <c r="A87" s="32"/>
      <c r="B87" s="156"/>
      <c r="C87" s="157" t="s">
        <v>182</v>
      </c>
      <c r="D87" s="157" t="s">
        <v>165</v>
      </c>
      <c r="E87" s="158" t="s">
        <v>1604</v>
      </c>
      <c r="F87" s="159" t="s">
        <v>1605</v>
      </c>
      <c r="G87" s="160" t="s">
        <v>1407</v>
      </c>
      <c r="H87" s="161">
        <v>2</v>
      </c>
      <c r="I87" s="162"/>
      <c r="J87" s="163">
        <f t="shared" si="0"/>
        <v>0</v>
      </c>
      <c r="K87" s="159" t="s">
        <v>3</v>
      </c>
      <c r="L87" s="33"/>
      <c r="M87" s="164" t="s">
        <v>3</v>
      </c>
      <c r="N87" s="165" t="s">
        <v>42</v>
      </c>
      <c r="O87" s="53"/>
      <c r="P87" s="166">
        <f t="shared" si="1"/>
        <v>0</v>
      </c>
      <c r="Q87" s="166">
        <v>0</v>
      </c>
      <c r="R87" s="166">
        <f t="shared" si="2"/>
        <v>0</v>
      </c>
      <c r="S87" s="166">
        <v>0</v>
      </c>
      <c r="T87" s="167">
        <f t="shared" si="3"/>
        <v>0</v>
      </c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R87" s="168" t="s">
        <v>170</v>
      </c>
      <c r="AT87" s="168" t="s">
        <v>165</v>
      </c>
      <c r="AU87" s="168" t="s">
        <v>78</v>
      </c>
      <c r="AY87" s="17" t="s">
        <v>163</v>
      </c>
      <c r="BE87" s="169">
        <f t="shared" si="4"/>
        <v>0</v>
      </c>
      <c r="BF87" s="169">
        <f t="shared" si="5"/>
        <v>0</v>
      </c>
      <c r="BG87" s="169">
        <f t="shared" si="6"/>
        <v>0</v>
      </c>
      <c r="BH87" s="169">
        <f t="shared" si="7"/>
        <v>0</v>
      </c>
      <c r="BI87" s="169">
        <f t="shared" si="8"/>
        <v>0</v>
      </c>
      <c r="BJ87" s="17" t="s">
        <v>78</v>
      </c>
      <c r="BK87" s="169">
        <f t="shared" si="9"/>
        <v>0</v>
      </c>
      <c r="BL87" s="17" t="s">
        <v>170</v>
      </c>
      <c r="BM87" s="168" t="s">
        <v>1606</v>
      </c>
    </row>
    <row r="88" spans="1:65" s="2" customFormat="1" ht="16.5" customHeight="1">
      <c r="A88" s="32"/>
      <c r="B88" s="156"/>
      <c r="C88" s="157" t="s">
        <v>170</v>
      </c>
      <c r="D88" s="157" t="s">
        <v>165</v>
      </c>
      <c r="E88" s="158" t="s">
        <v>1607</v>
      </c>
      <c r="F88" s="159" t="s">
        <v>1608</v>
      </c>
      <c r="G88" s="160" t="s">
        <v>1407</v>
      </c>
      <c r="H88" s="161">
        <v>1</v>
      </c>
      <c r="I88" s="162"/>
      <c r="J88" s="163">
        <f t="shared" si="0"/>
        <v>0</v>
      </c>
      <c r="K88" s="159" t="s">
        <v>3</v>
      </c>
      <c r="L88" s="33"/>
      <c r="M88" s="164" t="s">
        <v>3</v>
      </c>
      <c r="N88" s="165" t="s">
        <v>42</v>
      </c>
      <c r="O88" s="53"/>
      <c r="P88" s="166">
        <f t="shared" si="1"/>
        <v>0</v>
      </c>
      <c r="Q88" s="166">
        <v>0</v>
      </c>
      <c r="R88" s="166">
        <f t="shared" si="2"/>
        <v>0</v>
      </c>
      <c r="S88" s="166">
        <v>0</v>
      </c>
      <c r="T88" s="167">
        <f t="shared" si="3"/>
        <v>0</v>
      </c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R88" s="168" t="s">
        <v>170</v>
      </c>
      <c r="AT88" s="168" t="s">
        <v>165</v>
      </c>
      <c r="AU88" s="168" t="s">
        <v>78</v>
      </c>
      <c r="AY88" s="17" t="s">
        <v>163</v>
      </c>
      <c r="BE88" s="169">
        <f t="shared" si="4"/>
        <v>0</v>
      </c>
      <c r="BF88" s="169">
        <f t="shared" si="5"/>
        <v>0</v>
      </c>
      <c r="BG88" s="169">
        <f t="shared" si="6"/>
        <v>0</v>
      </c>
      <c r="BH88" s="169">
        <f t="shared" si="7"/>
        <v>0</v>
      </c>
      <c r="BI88" s="169">
        <f t="shared" si="8"/>
        <v>0</v>
      </c>
      <c r="BJ88" s="17" t="s">
        <v>78</v>
      </c>
      <c r="BK88" s="169">
        <f t="shared" si="9"/>
        <v>0</v>
      </c>
      <c r="BL88" s="17" t="s">
        <v>170</v>
      </c>
      <c r="BM88" s="168" t="s">
        <v>1609</v>
      </c>
    </row>
    <row r="89" spans="1:65" s="2" customFormat="1" ht="16.5" customHeight="1">
      <c r="A89" s="32"/>
      <c r="B89" s="156"/>
      <c r="C89" s="157" t="s">
        <v>192</v>
      </c>
      <c r="D89" s="157" t="s">
        <v>165</v>
      </c>
      <c r="E89" s="158" t="s">
        <v>1610</v>
      </c>
      <c r="F89" s="159" t="s">
        <v>1611</v>
      </c>
      <c r="G89" s="160" t="s">
        <v>1407</v>
      </c>
      <c r="H89" s="161">
        <v>1</v>
      </c>
      <c r="I89" s="162"/>
      <c r="J89" s="163">
        <f t="shared" si="0"/>
        <v>0</v>
      </c>
      <c r="K89" s="159" t="s">
        <v>3</v>
      </c>
      <c r="L89" s="33"/>
      <c r="M89" s="164" t="s">
        <v>3</v>
      </c>
      <c r="N89" s="165" t="s">
        <v>42</v>
      </c>
      <c r="O89" s="53"/>
      <c r="P89" s="166">
        <f t="shared" si="1"/>
        <v>0</v>
      </c>
      <c r="Q89" s="166">
        <v>0</v>
      </c>
      <c r="R89" s="166">
        <f t="shared" si="2"/>
        <v>0</v>
      </c>
      <c r="S89" s="166">
        <v>0</v>
      </c>
      <c r="T89" s="167">
        <f t="shared" si="3"/>
        <v>0</v>
      </c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R89" s="168" t="s">
        <v>170</v>
      </c>
      <c r="AT89" s="168" t="s">
        <v>165</v>
      </c>
      <c r="AU89" s="168" t="s">
        <v>78</v>
      </c>
      <c r="AY89" s="17" t="s">
        <v>163</v>
      </c>
      <c r="BE89" s="169">
        <f t="shared" si="4"/>
        <v>0</v>
      </c>
      <c r="BF89" s="169">
        <f t="shared" si="5"/>
        <v>0</v>
      </c>
      <c r="BG89" s="169">
        <f t="shared" si="6"/>
        <v>0</v>
      </c>
      <c r="BH89" s="169">
        <f t="shared" si="7"/>
        <v>0</v>
      </c>
      <c r="BI89" s="169">
        <f t="shared" si="8"/>
        <v>0</v>
      </c>
      <c r="BJ89" s="17" t="s">
        <v>78</v>
      </c>
      <c r="BK89" s="169">
        <f t="shared" si="9"/>
        <v>0</v>
      </c>
      <c r="BL89" s="17" t="s">
        <v>170</v>
      </c>
      <c r="BM89" s="168" t="s">
        <v>1612</v>
      </c>
    </row>
    <row r="90" spans="1:65" s="2" customFormat="1" ht="16.5" customHeight="1">
      <c r="A90" s="32"/>
      <c r="B90" s="156"/>
      <c r="C90" s="157" t="s">
        <v>197</v>
      </c>
      <c r="D90" s="157" t="s">
        <v>165</v>
      </c>
      <c r="E90" s="158" t="s">
        <v>1613</v>
      </c>
      <c r="F90" s="159" t="s">
        <v>1614</v>
      </c>
      <c r="G90" s="160" t="s">
        <v>1407</v>
      </c>
      <c r="H90" s="161">
        <v>1</v>
      </c>
      <c r="I90" s="162"/>
      <c r="J90" s="163">
        <f t="shared" si="0"/>
        <v>0</v>
      </c>
      <c r="K90" s="159" t="s">
        <v>3</v>
      </c>
      <c r="L90" s="33"/>
      <c r="M90" s="164" t="s">
        <v>3</v>
      </c>
      <c r="N90" s="165" t="s">
        <v>42</v>
      </c>
      <c r="O90" s="53"/>
      <c r="P90" s="166">
        <f t="shared" si="1"/>
        <v>0</v>
      </c>
      <c r="Q90" s="166">
        <v>0</v>
      </c>
      <c r="R90" s="166">
        <f t="shared" si="2"/>
        <v>0</v>
      </c>
      <c r="S90" s="166">
        <v>0</v>
      </c>
      <c r="T90" s="167">
        <f t="shared" si="3"/>
        <v>0</v>
      </c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R90" s="168" t="s">
        <v>170</v>
      </c>
      <c r="AT90" s="168" t="s">
        <v>165</v>
      </c>
      <c r="AU90" s="168" t="s">
        <v>78</v>
      </c>
      <c r="AY90" s="17" t="s">
        <v>163</v>
      </c>
      <c r="BE90" s="169">
        <f t="shared" si="4"/>
        <v>0</v>
      </c>
      <c r="BF90" s="169">
        <f t="shared" si="5"/>
        <v>0</v>
      </c>
      <c r="BG90" s="169">
        <f t="shared" si="6"/>
        <v>0</v>
      </c>
      <c r="BH90" s="169">
        <f t="shared" si="7"/>
        <v>0</v>
      </c>
      <c r="BI90" s="169">
        <f t="shared" si="8"/>
        <v>0</v>
      </c>
      <c r="BJ90" s="17" t="s">
        <v>78</v>
      </c>
      <c r="BK90" s="169">
        <f t="shared" si="9"/>
        <v>0</v>
      </c>
      <c r="BL90" s="17" t="s">
        <v>170</v>
      </c>
      <c r="BM90" s="168" t="s">
        <v>1615</v>
      </c>
    </row>
    <row r="91" spans="1:65" s="2" customFormat="1" ht="21.75" customHeight="1">
      <c r="A91" s="32"/>
      <c r="B91" s="156"/>
      <c r="C91" s="157" t="s">
        <v>201</v>
      </c>
      <c r="D91" s="157" t="s">
        <v>165</v>
      </c>
      <c r="E91" s="158" t="s">
        <v>1616</v>
      </c>
      <c r="F91" s="159" t="s">
        <v>1617</v>
      </c>
      <c r="G91" s="160" t="s">
        <v>1407</v>
      </c>
      <c r="H91" s="161">
        <v>1</v>
      </c>
      <c r="I91" s="162"/>
      <c r="J91" s="163">
        <f t="shared" si="0"/>
        <v>0</v>
      </c>
      <c r="K91" s="159" t="s">
        <v>3</v>
      </c>
      <c r="L91" s="33"/>
      <c r="M91" s="164" t="s">
        <v>3</v>
      </c>
      <c r="N91" s="165" t="s">
        <v>42</v>
      </c>
      <c r="O91" s="53"/>
      <c r="P91" s="166">
        <f t="shared" si="1"/>
        <v>0</v>
      </c>
      <c r="Q91" s="166">
        <v>0</v>
      </c>
      <c r="R91" s="166">
        <f t="shared" si="2"/>
        <v>0</v>
      </c>
      <c r="S91" s="166">
        <v>0</v>
      </c>
      <c r="T91" s="167">
        <f t="shared" si="3"/>
        <v>0</v>
      </c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R91" s="168" t="s">
        <v>170</v>
      </c>
      <c r="AT91" s="168" t="s">
        <v>165</v>
      </c>
      <c r="AU91" s="168" t="s">
        <v>78</v>
      </c>
      <c r="AY91" s="17" t="s">
        <v>163</v>
      </c>
      <c r="BE91" s="169">
        <f t="shared" si="4"/>
        <v>0</v>
      </c>
      <c r="BF91" s="169">
        <f t="shared" si="5"/>
        <v>0</v>
      </c>
      <c r="BG91" s="169">
        <f t="shared" si="6"/>
        <v>0</v>
      </c>
      <c r="BH91" s="169">
        <f t="shared" si="7"/>
        <v>0</v>
      </c>
      <c r="BI91" s="169">
        <f t="shared" si="8"/>
        <v>0</v>
      </c>
      <c r="BJ91" s="17" t="s">
        <v>78</v>
      </c>
      <c r="BK91" s="169">
        <f t="shared" si="9"/>
        <v>0</v>
      </c>
      <c r="BL91" s="17" t="s">
        <v>170</v>
      </c>
      <c r="BM91" s="168" t="s">
        <v>1618</v>
      </c>
    </row>
    <row r="92" spans="1:65" s="2" customFormat="1" ht="16.5" customHeight="1">
      <c r="A92" s="32"/>
      <c r="B92" s="156"/>
      <c r="C92" s="157" t="s">
        <v>205</v>
      </c>
      <c r="D92" s="157" t="s">
        <v>165</v>
      </c>
      <c r="E92" s="158" t="s">
        <v>1619</v>
      </c>
      <c r="F92" s="159" t="s">
        <v>1620</v>
      </c>
      <c r="G92" s="160" t="s">
        <v>212</v>
      </c>
      <c r="H92" s="161">
        <v>30</v>
      </c>
      <c r="I92" s="162"/>
      <c r="J92" s="163">
        <f t="shared" si="0"/>
        <v>0</v>
      </c>
      <c r="K92" s="159" t="s">
        <v>3</v>
      </c>
      <c r="L92" s="33"/>
      <c r="M92" s="164" t="s">
        <v>3</v>
      </c>
      <c r="N92" s="165" t="s">
        <v>42</v>
      </c>
      <c r="O92" s="53"/>
      <c r="P92" s="166">
        <f t="shared" si="1"/>
        <v>0</v>
      </c>
      <c r="Q92" s="166">
        <v>0</v>
      </c>
      <c r="R92" s="166">
        <f t="shared" si="2"/>
        <v>0</v>
      </c>
      <c r="S92" s="166">
        <v>0</v>
      </c>
      <c r="T92" s="167">
        <f t="shared" si="3"/>
        <v>0</v>
      </c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R92" s="168" t="s">
        <v>170</v>
      </c>
      <c r="AT92" s="168" t="s">
        <v>165</v>
      </c>
      <c r="AU92" s="168" t="s">
        <v>78</v>
      </c>
      <c r="AY92" s="17" t="s">
        <v>163</v>
      </c>
      <c r="BE92" s="169">
        <f t="shared" si="4"/>
        <v>0</v>
      </c>
      <c r="BF92" s="169">
        <f t="shared" si="5"/>
        <v>0</v>
      </c>
      <c r="BG92" s="169">
        <f t="shared" si="6"/>
        <v>0</v>
      </c>
      <c r="BH92" s="169">
        <f t="shared" si="7"/>
        <v>0</v>
      </c>
      <c r="BI92" s="169">
        <f t="shared" si="8"/>
        <v>0</v>
      </c>
      <c r="BJ92" s="17" t="s">
        <v>78</v>
      </c>
      <c r="BK92" s="169">
        <f t="shared" si="9"/>
        <v>0</v>
      </c>
      <c r="BL92" s="17" t="s">
        <v>170</v>
      </c>
      <c r="BM92" s="168" t="s">
        <v>1621</v>
      </c>
    </row>
    <row r="93" spans="1:65" s="2" customFormat="1" ht="16.5" customHeight="1">
      <c r="A93" s="32"/>
      <c r="B93" s="156"/>
      <c r="C93" s="157" t="s">
        <v>209</v>
      </c>
      <c r="D93" s="157" t="s">
        <v>165</v>
      </c>
      <c r="E93" s="158" t="s">
        <v>1622</v>
      </c>
      <c r="F93" s="159" t="s">
        <v>1623</v>
      </c>
      <c r="G93" s="160" t="s">
        <v>1407</v>
      </c>
      <c r="H93" s="161">
        <v>2</v>
      </c>
      <c r="I93" s="162"/>
      <c r="J93" s="163">
        <f t="shared" si="0"/>
        <v>0</v>
      </c>
      <c r="K93" s="159" t="s">
        <v>3</v>
      </c>
      <c r="L93" s="33"/>
      <c r="M93" s="164" t="s">
        <v>3</v>
      </c>
      <c r="N93" s="165" t="s">
        <v>42</v>
      </c>
      <c r="O93" s="53"/>
      <c r="P93" s="166">
        <f t="shared" si="1"/>
        <v>0</v>
      </c>
      <c r="Q93" s="166">
        <v>0</v>
      </c>
      <c r="R93" s="166">
        <f t="shared" si="2"/>
        <v>0</v>
      </c>
      <c r="S93" s="166">
        <v>0</v>
      </c>
      <c r="T93" s="167">
        <f t="shared" si="3"/>
        <v>0</v>
      </c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R93" s="168" t="s">
        <v>170</v>
      </c>
      <c r="AT93" s="168" t="s">
        <v>165</v>
      </c>
      <c r="AU93" s="168" t="s">
        <v>78</v>
      </c>
      <c r="AY93" s="17" t="s">
        <v>163</v>
      </c>
      <c r="BE93" s="169">
        <f t="shared" si="4"/>
        <v>0</v>
      </c>
      <c r="BF93" s="169">
        <f t="shared" si="5"/>
        <v>0</v>
      </c>
      <c r="BG93" s="169">
        <f t="shared" si="6"/>
        <v>0</v>
      </c>
      <c r="BH93" s="169">
        <f t="shared" si="7"/>
        <v>0</v>
      </c>
      <c r="BI93" s="169">
        <f t="shared" si="8"/>
        <v>0</v>
      </c>
      <c r="BJ93" s="17" t="s">
        <v>78</v>
      </c>
      <c r="BK93" s="169">
        <f t="shared" si="9"/>
        <v>0</v>
      </c>
      <c r="BL93" s="17" t="s">
        <v>170</v>
      </c>
      <c r="BM93" s="168" t="s">
        <v>1624</v>
      </c>
    </row>
    <row r="94" spans="1:65" s="2" customFormat="1" ht="16.5" customHeight="1">
      <c r="A94" s="32"/>
      <c r="B94" s="156"/>
      <c r="C94" s="157" t="s">
        <v>214</v>
      </c>
      <c r="D94" s="157" t="s">
        <v>165</v>
      </c>
      <c r="E94" s="158" t="s">
        <v>1625</v>
      </c>
      <c r="F94" s="159" t="s">
        <v>1397</v>
      </c>
      <c r="G94" s="160" t="s">
        <v>212</v>
      </c>
      <c r="H94" s="161">
        <v>100</v>
      </c>
      <c r="I94" s="162"/>
      <c r="J94" s="163">
        <f t="shared" si="0"/>
        <v>0</v>
      </c>
      <c r="K94" s="159" t="s">
        <v>3</v>
      </c>
      <c r="L94" s="33"/>
      <c r="M94" s="164" t="s">
        <v>3</v>
      </c>
      <c r="N94" s="165" t="s">
        <v>42</v>
      </c>
      <c r="O94" s="53"/>
      <c r="P94" s="166">
        <f t="shared" si="1"/>
        <v>0</v>
      </c>
      <c r="Q94" s="166">
        <v>0</v>
      </c>
      <c r="R94" s="166">
        <f t="shared" si="2"/>
        <v>0</v>
      </c>
      <c r="S94" s="166">
        <v>0</v>
      </c>
      <c r="T94" s="167">
        <f t="shared" si="3"/>
        <v>0</v>
      </c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R94" s="168" t="s">
        <v>170</v>
      </c>
      <c r="AT94" s="168" t="s">
        <v>165</v>
      </c>
      <c r="AU94" s="168" t="s">
        <v>78</v>
      </c>
      <c r="AY94" s="17" t="s">
        <v>163</v>
      </c>
      <c r="BE94" s="169">
        <f t="shared" si="4"/>
        <v>0</v>
      </c>
      <c r="BF94" s="169">
        <f t="shared" si="5"/>
        <v>0</v>
      </c>
      <c r="BG94" s="169">
        <f t="shared" si="6"/>
        <v>0</v>
      </c>
      <c r="BH94" s="169">
        <f t="shared" si="7"/>
        <v>0</v>
      </c>
      <c r="BI94" s="169">
        <f t="shared" si="8"/>
        <v>0</v>
      </c>
      <c r="BJ94" s="17" t="s">
        <v>78</v>
      </c>
      <c r="BK94" s="169">
        <f t="shared" si="9"/>
        <v>0</v>
      </c>
      <c r="BL94" s="17" t="s">
        <v>170</v>
      </c>
      <c r="BM94" s="168" t="s">
        <v>1626</v>
      </c>
    </row>
    <row r="95" spans="1:65" s="2" customFormat="1" ht="16.5" customHeight="1">
      <c r="A95" s="32"/>
      <c r="B95" s="156"/>
      <c r="C95" s="157" t="s">
        <v>220</v>
      </c>
      <c r="D95" s="157" t="s">
        <v>165</v>
      </c>
      <c r="E95" s="158" t="s">
        <v>1627</v>
      </c>
      <c r="F95" s="159" t="s">
        <v>1628</v>
      </c>
      <c r="G95" s="160" t="s">
        <v>212</v>
      </c>
      <c r="H95" s="161">
        <v>110</v>
      </c>
      <c r="I95" s="162"/>
      <c r="J95" s="163">
        <f t="shared" si="0"/>
        <v>0</v>
      </c>
      <c r="K95" s="159" t="s">
        <v>3</v>
      </c>
      <c r="L95" s="33"/>
      <c r="M95" s="164" t="s">
        <v>3</v>
      </c>
      <c r="N95" s="165" t="s">
        <v>42</v>
      </c>
      <c r="O95" s="53"/>
      <c r="P95" s="166">
        <f t="shared" si="1"/>
        <v>0</v>
      </c>
      <c r="Q95" s="166">
        <v>0</v>
      </c>
      <c r="R95" s="166">
        <f t="shared" si="2"/>
        <v>0</v>
      </c>
      <c r="S95" s="166">
        <v>0</v>
      </c>
      <c r="T95" s="167">
        <f t="shared" si="3"/>
        <v>0</v>
      </c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R95" s="168" t="s">
        <v>170</v>
      </c>
      <c r="AT95" s="168" t="s">
        <v>165</v>
      </c>
      <c r="AU95" s="168" t="s">
        <v>78</v>
      </c>
      <c r="AY95" s="17" t="s">
        <v>163</v>
      </c>
      <c r="BE95" s="169">
        <f t="shared" si="4"/>
        <v>0</v>
      </c>
      <c r="BF95" s="169">
        <f t="shared" si="5"/>
        <v>0</v>
      </c>
      <c r="BG95" s="169">
        <f t="shared" si="6"/>
        <v>0</v>
      </c>
      <c r="BH95" s="169">
        <f t="shared" si="7"/>
        <v>0</v>
      </c>
      <c r="BI95" s="169">
        <f t="shared" si="8"/>
        <v>0</v>
      </c>
      <c r="BJ95" s="17" t="s">
        <v>78</v>
      </c>
      <c r="BK95" s="169">
        <f t="shared" si="9"/>
        <v>0</v>
      </c>
      <c r="BL95" s="17" t="s">
        <v>170</v>
      </c>
      <c r="BM95" s="168" t="s">
        <v>1629</v>
      </c>
    </row>
    <row r="96" spans="1:65" s="2" customFormat="1" ht="16.5" customHeight="1">
      <c r="A96" s="32"/>
      <c r="B96" s="156"/>
      <c r="C96" s="157" t="s">
        <v>225</v>
      </c>
      <c r="D96" s="157" t="s">
        <v>165</v>
      </c>
      <c r="E96" s="158" t="s">
        <v>1630</v>
      </c>
      <c r="F96" s="159" t="s">
        <v>1631</v>
      </c>
      <c r="G96" s="160" t="s">
        <v>212</v>
      </c>
      <c r="H96" s="161">
        <v>20</v>
      </c>
      <c r="I96" s="162"/>
      <c r="J96" s="163">
        <f t="shared" si="0"/>
        <v>0</v>
      </c>
      <c r="K96" s="159" t="s">
        <v>3</v>
      </c>
      <c r="L96" s="33"/>
      <c r="M96" s="164" t="s">
        <v>3</v>
      </c>
      <c r="N96" s="165" t="s">
        <v>42</v>
      </c>
      <c r="O96" s="53"/>
      <c r="P96" s="166">
        <f t="shared" si="1"/>
        <v>0</v>
      </c>
      <c r="Q96" s="166">
        <v>0</v>
      </c>
      <c r="R96" s="166">
        <f t="shared" si="2"/>
        <v>0</v>
      </c>
      <c r="S96" s="166">
        <v>0</v>
      </c>
      <c r="T96" s="167">
        <f t="shared" si="3"/>
        <v>0</v>
      </c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R96" s="168" t="s">
        <v>170</v>
      </c>
      <c r="AT96" s="168" t="s">
        <v>165</v>
      </c>
      <c r="AU96" s="168" t="s">
        <v>78</v>
      </c>
      <c r="AY96" s="17" t="s">
        <v>163</v>
      </c>
      <c r="BE96" s="169">
        <f t="shared" si="4"/>
        <v>0</v>
      </c>
      <c r="BF96" s="169">
        <f t="shared" si="5"/>
        <v>0</v>
      </c>
      <c r="BG96" s="169">
        <f t="shared" si="6"/>
        <v>0</v>
      </c>
      <c r="BH96" s="169">
        <f t="shared" si="7"/>
        <v>0</v>
      </c>
      <c r="BI96" s="169">
        <f t="shared" si="8"/>
        <v>0</v>
      </c>
      <c r="BJ96" s="17" t="s">
        <v>78</v>
      </c>
      <c r="BK96" s="169">
        <f t="shared" si="9"/>
        <v>0</v>
      </c>
      <c r="BL96" s="17" t="s">
        <v>170</v>
      </c>
      <c r="BM96" s="168" t="s">
        <v>1632</v>
      </c>
    </row>
    <row r="97" spans="2:63" s="12" customFormat="1" ht="25.9" customHeight="1">
      <c r="B97" s="143"/>
      <c r="D97" s="144" t="s">
        <v>70</v>
      </c>
      <c r="E97" s="145" t="s">
        <v>1633</v>
      </c>
      <c r="F97" s="145" t="s">
        <v>1473</v>
      </c>
      <c r="I97" s="146"/>
      <c r="J97" s="147">
        <f>BK97</f>
        <v>0</v>
      </c>
      <c r="L97" s="143"/>
      <c r="M97" s="148"/>
      <c r="N97" s="149"/>
      <c r="O97" s="149"/>
      <c r="P97" s="150">
        <f>SUM(P98:P106)</f>
        <v>0</v>
      </c>
      <c r="Q97" s="149"/>
      <c r="R97" s="150">
        <f>SUM(R98:R106)</f>
        <v>0</v>
      </c>
      <c r="S97" s="149"/>
      <c r="T97" s="151">
        <f>SUM(T98:T106)</f>
        <v>0</v>
      </c>
      <c r="AR97" s="144" t="s">
        <v>78</v>
      </c>
      <c r="AT97" s="152" t="s">
        <v>70</v>
      </c>
      <c r="AU97" s="152" t="s">
        <v>71</v>
      </c>
      <c r="AY97" s="144" t="s">
        <v>163</v>
      </c>
      <c r="BK97" s="153">
        <f>SUM(BK98:BK106)</f>
        <v>0</v>
      </c>
    </row>
    <row r="98" spans="1:65" s="2" customFormat="1" ht="16.5" customHeight="1">
      <c r="A98" s="32"/>
      <c r="B98" s="156"/>
      <c r="C98" s="157" t="s">
        <v>230</v>
      </c>
      <c r="D98" s="157" t="s">
        <v>165</v>
      </c>
      <c r="E98" s="158" t="s">
        <v>1634</v>
      </c>
      <c r="F98" s="159" t="s">
        <v>1475</v>
      </c>
      <c r="G98" s="160" t="s">
        <v>212</v>
      </c>
      <c r="H98" s="161">
        <v>94.5</v>
      </c>
      <c r="I98" s="162"/>
      <c r="J98" s="163">
        <f aca="true" t="shared" si="10" ref="J98:J106">ROUND(I98*H98,2)</f>
        <v>0</v>
      </c>
      <c r="K98" s="159" t="s">
        <v>3</v>
      </c>
      <c r="L98" s="33"/>
      <c r="M98" s="164" t="s">
        <v>3</v>
      </c>
      <c r="N98" s="165" t="s">
        <v>42</v>
      </c>
      <c r="O98" s="53"/>
      <c r="P98" s="166">
        <f aca="true" t="shared" si="11" ref="P98:P106">O98*H98</f>
        <v>0</v>
      </c>
      <c r="Q98" s="166">
        <v>0</v>
      </c>
      <c r="R98" s="166">
        <f aca="true" t="shared" si="12" ref="R98:R106">Q98*H98</f>
        <v>0</v>
      </c>
      <c r="S98" s="166">
        <v>0</v>
      </c>
      <c r="T98" s="167">
        <f aca="true" t="shared" si="13" ref="T98:T106">S98*H98</f>
        <v>0</v>
      </c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R98" s="168" t="s">
        <v>170</v>
      </c>
      <c r="AT98" s="168" t="s">
        <v>165</v>
      </c>
      <c r="AU98" s="168" t="s">
        <v>78</v>
      </c>
      <c r="AY98" s="17" t="s">
        <v>163</v>
      </c>
      <c r="BE98" s="169">
        <f aca="true" t="shared" si="14" ref="BE98:BE106">IF(N98="základní",J98,0)</f>
        <v>0</v>
      </c>
      <c r="BF98" s="169">
        <f aca="true" t="shared" si="15" ref="BF98:BF106">IF(N98="snížená",J98,0)</f>
        <v>0</v>
      </c>
      <c r="BG98" s="169">
        <f aca="true" t="shared" si="16" ref="BG98:BG106">IF(N98="zákl. přenesená",J98,0)</f>
        <v>0</v>
      </c>
      <c r="BH98" s="169">
        <f aca="true" t="shared" si="17" ref="BH98:BH106">IF(N98="sníž. přenesená",J98,0)</f>
        <v>0</v>
      </c>
      <c r="BI98" s="169">
        <f aca="true" t="shared" si="18" ref="BI98:BI106">IF(N98="nulová",J98,0)</f>
        <v>0</v>
      </c>
      <c r="BJ98" s="17" t="s">
        <v>78</v>
      </c>
      <c r="BK98" s="169">
        <f aca="true" t="shared" si="19" ref="BK98:BK106">ROUND(I98*H98,2)</f>
        <v>0</v>
      </c>
      <c r="BL98" s="17" t="s">
        <v>170</v>
      </c>
      <c r="BM98" s="168" t="s">
        <v>1635</v>
      </c>
    </row>
    <row r="99" spans="1:65" s="2" customFormat="1" ht="16.5" customHeight="1">
      <c r="A99" s="32"/>
      <c r="B99" s="156"/>
      <c r="C99" s="157" t="s">
        <v>235</v>
      </c>
      <c r="D99" s="157" t="s">
        <v>165</v>
      </c>
      <c r="E99" s="158" t="s">
        <v>1636</v>
      </c>
      <c r="F99" s="159" t="s">
        <v>1637</v>
      </c>
      <c r="G99" s="160" t="s">
        <v>212</v>
      </c>
      <c r="H99" s="161">
        <v>115.5</v>
      </c>
      <c r="I99" s="162"/>
      <c r="J99" s="163">
        <f t="shared" si="10"/>
        <v>0</v>
      </c>
      <c r="K99" s="159" t="s">
        <v>3</v>
      </c>
      <c r="L99" s="33"/>
      <c r="M99" s="164" t="s">
        <v>3</v>
      </c>
      <c r="N99" s="165" t="s">
        <v>42</v>
      </c>
      <c r="O99" s="53"/>
      <c r="P99" s="166">
        <f t="shared" si="11"/>
        <v>0</v>
      </c>
      <c r="Q99" s="166">
        <v>0</v>
      </c>
      <c r="R99" s="166">
        <f t="shared" si="12"/>
        <v>0</v>
      </c>
      <c r="S99" s="166">
        <v>0</v>
      </c>
      <c r="T99" s="167">
        <f t="shared" si="13"/>
        <v>0</v>
      </c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R99" s="168" t="s">
        <v>170</v>
      </c>
      <c r="AT99" s="168" t="s">
        <v>165</v>
      </c>
      <c r="AU99" s="168" t="s">
        <v>78</v>
      </c>
      <c r="AY99" s="17" t="s">
        <v>163</v>
      </c>
      <c r="BE99" s="169">
        <f t="shared" si="14"/>
        <v>0</v>
      </c>
      <c r="BF99" s="169">
        <f t="shared" si="15"/>
        <v>0</v>
      </c>
      <c r="BG99" s="169">
        <f t="shared" si="16"/>
        <v>0</v>
      </c>
      <c r="BH99" s="169">
        <f t="shared" si="17"/>
        <v>0</v>
      </c>
      <c r="BI99" s="169">
        <f t="shared" si="18"/>
        <v>0</v>
      </c>
      <c r="BJ99" s="17" t="s">
        <v>78</v>
      </c>
      <c r="BK99" s="169">
        <f t="shared" si="19"/>
        <v>0</v>
      </c>
      <c r="BL99" s="17" t="s">
        <v>170</v>
      </c>
      <c r="BM99" s="168" t="s">
        <v>1638</v>
      </c>
    </row>
    <row r="100" spans="1:65" s="2" customFormat="1" ht="16.5" customHeight="1">
      <c r="A100" s="32"/>
      <c r="B100" s="156"/>
      <c r="C100" s="157" t="s">
        <v>9</v>
      </c>
      <c r="D100" s="157" t="s">
        <v>165</v>
      </c>
      <c r="E100" s="158" t="s">
        <v>1639</v>
      </c>
      <c r="F100" s="159" t="s">
        <v>1640</v>
      </c>
      <c r="G100" s="160" t="s">
        <v>212</v>
      </c>
      <c r="H100" s="161">
        <v>21</v>
      </c>
      <c r="I100" s="162"/>
      <c r="J100" s="163">
        <f t="shared" si="10"/>
        <v>0</v>
      </c>
      <c r="K100" s="159" t="s">
        <v>3</v>
      </c>
      <c r="L100" s="33"/>
      <c r="M100" s="164" t="s">
        <v>3</v>
      </c>
      <c r="N100" s="165" t="s">
        <v>42</v>
      </c>
      <c r="O100" s="53"/>
      <c r="P100" s="166">
        <f t="shared" si="11"/>
        <v>0</v>
      </c>
      <c r="Q100" s="166">
        <v>0</v>
      </c>
      <c r="R100" s="166">
        <f t="shared" si="12"/>
        <v>0</v>
      </c>
      <c r="S100" s="166">
        <v>0</v>
      </c>
      <c r="T100" s="167">
        <f t="shared" si="13"/>
        <v>0</v>
      </c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R100" s="168" t="s">
        <v>170</v>
      </c>
      <c r="AT100" s="168" t="s">
        <v>165</v>
      </c>
      <c r="AU100" s="168" t="s">
        <v>78</v>
      </c>
      <c r="AY100" s="17" t="s">
        <v>163</v>
      </c>
      <c r="BE100" s="169">
        <f t="shared" si="14"/>
        <v>0</v>
      </c>
      <c r="BF100" s="169">
        <f t="shared" si="15"/>
        <v>0</v>
      </c>
      <c r="BG100" s="169">
        <f t="shared" si="16"/>
        <v>0</v>
      </c>
      <c r="BH100" s="169">
        <f t="shared" si="17"/>
        <v>0</v>
      </c>
      <c r="BI100" s="169">
        <f t="shared" si="18"/>
        <v>0</v>
      </c>
      <c r="BJ100" s="17" t="s">
        <v>78</v>
      </c>
      <c r="BK100" s="169">
        <f t="shared" si="19"/>
        <v>0</v>
      </c>
      <c r="BL100" s="17" t="s">
        <v>170</v>
      </c>
      <c r="BM100" s="168" t="s">
        <v>1641</v>
      </c>
    </row>
    <row r="101" spans="1:65" s="2" customFormat="1" ht="16.5" customHeight="1">
      <c r="A101" s="32"/>
      <c r="B101" s="156"/>
      <c r="C101" s="157" t="s">
        <v>247</v>
      </c>
      <c r="D101" s="157" t="s">
        <v>165</v>
      </c>
      <c r="E101" s="158" t="s">
        <v>1642</v>
      </c>
      <c r="F101" s="159" t="s">
        <v>1643</v>
      </c>
      <c r="G101" s="160" t="s">
        <v>1407</v>
      </c>
      <c r="H101" s="161">
        <v>1</v>
      </c>
      <c r="I101" s="162"/>
      <c r="J101" s="163">
        <f t="shared" si="10"/>
        <v>0</v>
      </c>
      <c r="K101" s="159" t="s">
        <v>3</v>
      </c>
      <c r="L101" s="33"/>
      <c r="M101" s="164" t="s">
        <v>3</v>
      </c>
      <c r="N101" s="165" t="s">
        <v>42</v>
      </c>
      <c r="O101" s="53"/>
      <c r="P101" s="166">
        <f t="shared" si="11"/>
        <v>0</v>
      </c>
      <c r="Q101" s="166">
        <v>0</v>
      </c>
      <c r="R101" s="166">
        <f t="shared" si="12"/>
        <v>0</v>
      </c>
      <c r="S101" s="166">
        <v>0</v>
      </c>
      <c r="T101" s="167">
        <f t="shared" si="13"/>
        <v>0</v>
      </c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R101" s="168" t="s">
        <v>170</v>
      </c>
      <c r="AT101" s="168" t="s">
        <v>165</v>
      </c>
      <c r="AU101" s="168" t="s">
        <v>78</v>
      </c>
      <c r="AY101" s="17" t="s">
        <v>163</v>
      </c>
      <c r="BE101" s="169">
        <f t="shared" si="14"/>
        <v>0</v>
      </c>
      <c r="BF101" s="169">
        <f t="shared" si="15"/>
        <v>0</v>
      </c>
      <c r="BG101" s="169">
        <f t="shared" si="16"/>
        <v>0</v>
      </c>
      <c r="BH101" s="169">
        <f t="shared" si="17"/>
        <v>0</v>
      </c>
      <c r="BI101" s="169">
        <f t="shared" si="18"/>
        <v>0</v>
      </c>
      <c r="BJ101" s="17" t="s">
        <v>78</v>
      </c>
      <c r="BK101" s="169">
        <f t="shared" si="19"/>
        <v>0</v>
      </c>
      <c r="BL101" s="17" t="s">
        <v>170</v>
      </c>
      <c r="BM101" s="168" t="s">
        <v>1644</v>
      </c>
    </row>
    <row r="102" spans="1:65" s="2" customFormat="1" ht="21.75" customHeight="1">
      <c r="A102" s="32"/>
      <c r="B102" s="156"/>
      <c r="C102" s="157" t="s">
        <v>253</v>
      </c>
      <c r="D102" s="157" t="s">
        <v>165</v>
      </c>
      <c r="E102" s="158" t="s">
        <v>1645</v>
      </c>
      <c r="F102" s="159" t="s">
        <v>1617</v>
      </c>
      <c r="G102" s="160" t="s">
        <v>1407</v>
      </c>
      <c r="H102" s="161">
        <v>1</v>
      </c>
      <c r="I102" s="162"/>
      <c r="J102" s="163">
        <f t="shared" si="10"/>
        <v>0</v>
      </c>
      <c r="K102" s="159" t="s">
        <v>3</v>
      </c>
      <c r="L102" s="33"/>
      <c r="M102" s="164" t="s">
        <v>3</v>
      </c>
      <c r="N102" s="165" t="s">
        <v>42</v>
      </c>
      <c r="O102" s="53"/>
      <c r="P102" s="166">
        <f t="shared" si="11"/>
        <v>0</v>
      </c>
      <c r="Q102" s="166">
        <v>0</v>
      </c>
      <c r="R102" s="166">
        <f t="shared" si="12"/>
        <v>0</v>
      </c>
      <c r="S102" s="166">
        <v>0</v>
      </c>
      <c r="T102" s="167">
        <f t="shared" si="13"/>
        <v>0</v>
      </c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R102" s="168" t="s">
        <v>170</v>
      </c>
      <c r="AT102" s="168" t="s">
        <v>165</v>
      </c>
      <c r="AU102" s="168" t="s">
        <v>78</v>
      </c>
      <c r="AY102" s="17" t="s">
        <v>163</v>
      </c>
      <c r="BE102" s="169">
        <f t="shared" si="14"/>
        <v>0</v>
      </c>
      <c r="BF102" s="169">
        <f t="shared" si="15"/>
        <v>0</v>
      </c>
      <c r="BG102" s="169">
        <f t="shared" si="16"/>
        <v>0</v>
      </c>
      <c r="BH102" s="169">
        <f t="shared" si="17"/>
        <v>0</v>
      </c>
      <c r="BI102" s="169">
        <f t="shared" si="18"/>
        <v>0</v>
      </c>
      <c r="BJ102" s="17" t="s">
        <v>78</v>
      </c>
      <c r="BK102" s="169">
        <f t="shared" si="19"/>
        <v>0</v>
      </c>
      <c r="BL102" s="17" t="s">
        <v>170</v>
      </c>
      <c r="BM102" s="168" t="s">
        <v>1646</v>
      </c>
    </row>
    <row r="103" spans="1:65" s="2" customFormat="1" ht="16.5" customHeight="1">
      <c r="A103" s="32"/>
      <c r="B103" s="156"/>
      <c r="C103" s="157" t="s">
        <v>259</v>
      </c>
      <c r="D103" s="157" t="s">
        <v>165</v>
      </c>
      <c r="E103" s="158" t="s">
        <v>1647</v>
      </c>
      <c r="F103" s="159" t="s">
        <v>1648</v>
      </c>
      <c r="G103" s="160" t="s">
        <v>212</v>
      </c>
      <c r="H103" s="161">
        <v>31.5</v>
      </c>
      <c r="I103" s="162"/>
      <c r="J103" s="163">
        <f t="shared" si="10"/>
        <v>0</v>
      </c>
      <c r="K103" s="159" t="s">
        <v>3</v>
      </c>
      <c r="L103" s="33"/>
      <c r="M103" s="164" t="s">
        <v>3</v>
      </c>
      <c r="N103" s="165" t="s">
        <v>42</v>
      </c>
      <c r="O103" s="53"/>
      <c r="P103" s="166">
        <f t="shared" si="11"/>
        <v>0</v>
      </c>
      <c r="Q103" s="166">
        <v>0</v>
      </c>
      <c r="R103" s="166">
        <f t="shared" si="12"/>
        <v>0</v>
      </c>
      <c r="S103" s="166">
        <v>0</v>
      </c>
      <c r="T103" s="167">
        <f t="shared" si="13"/>
        <v>0</v>
      </c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R103" s="168" t="s">
        <v>170</v>
      </c>
      <c r="AT103" s="168" t="s">
        <v>165</v>
      </c>
      <c r="AU103" s="168" t="s">
        <v>78</v>
      </c>
      <c r="AY103" s="17" t="s">
        <v>163</v>
      </c>
      <c r="BE103" s="169">
        <f t="shared" si="14"/>
        <v>0</v>
      </c>
      <c r="BF103" s="169">
        <f t="shared" si="15"/>
        <v>0</v>
      </c>
      <c r="BG103" s="169">
        <f t="shared" si="16"/>
        <v>0</v>
      </c>
      <c r="BH103" s="169">
        <f t="shared" si="17"/>
        <v>0</v>
      </c>
      <c r="BI103" s="169">
        <f t="shared" si="18"/>
        <v>0</v>
      </c>
      <c r="BJ103" s="17" t="s">
        <v>78</v>
      </c>
      <c r="BK103" s="169">
        <f t="shared" si="19"/>
        <v>0</v>
      </c>
      <c r="BL103" s="17" t="s">
        <v>170</v>
      </c>
      <c r="BM103" s="168" t="s">
        <v>1649</v>
      </c>
    </row>
    <row r="104" spans="1:65" s="2" customFormat="1" ht="16.5" customHeight="1">
      <c r="A104" s="32"/>
      <c r="B104" s="156"/>
      <c r="C104" s="157" t="s">
        <v>265</v>
      </c>
      <c r="D104" s="157" t="s">
        <v>165</v>
      </c>
      <c r="E104" s="158" t="s">
        <v>1650</v>
      </c>
      <c r="F104" s="159" t="s">
        <v>1651</v>
      </c>
      <c r="G104" s="160" t="s">
        <v>1407</v>
      </c>
      <c r="H104" s="161">
        <v>2</v>
      </c>
      <c r="I104" s="162"/>
      <c r="J104" s="163">
        <f t="shared" si="10"/>
        <v>0</v>
      </c>
      <c r="K104" s="159" t="s">
        <v>3</v>
      </c>
      <c r="L104" s="33"/>
      <c r="M104" s="164" t="s">
        <v>3</v>
      </c>
      <c r="N104" s="165" t="s">
        <v>42</v>
      </c>
      <c r="O104" s="53"/>
      <c r="P104" s="166">
        <f t="shared" si="11"/>
        <v>0</v>
      </c>
      <c r="Q104" s="166">
        <v>0</v>
      </c>
      <c r="R104" s="166">
        <f t="shared" si="12"/>
        <v>0</v>
      </c>
      <c r="S104" s="166">
        <v>0</v>
      </c>
      <c r="T104" s="167">
        <f t="shared" si="13"/>
        <v>0</v>
      </c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R104" s="168" t="s">
        <v>170</v>
      </c>
      <c r="AT104" s="168" t="s">
        <v>165</v>
      </c>
      <c r="AU104" s="168" t="s">
        <v>78</v>
      </c>
      <c r="AY104" s="17" t="s">
        <v>163</v>
      </c>
      <c r="BE104" s="169">
        <f t="shared" si="14"/>
        <v>0</v>
      </c>
      <c r="BF104" s="169">
        <f t="shared" si="15"/>
        <v>0</v>
      </c>
      <c r="BG104" s="169">
        <f t="shared" si="16"/>
        <v>0</v>
      </c>
      <c r="BH104" s="169">
        <f t="shared" si="17"/>
        <v>0</v>
      </c>
      <c r="BI104" s="169">
        <f t="shared" si="18"/>
        <v>0</v>
      </c>
      <c r="BJ104" s="17" t="s">
        <v>78</v>
      </c>
      <c r="BK104" s="169">
        <f t="shared" si="19"/>
        <v>0</v>
      </c>
      <c r="BL104" s="17" t="s">
        <v>170</v>
      </c>
      <c r="BM104" s="168" t="s">
        <v>1652</v>
      </c>
    </row>
    <row r="105" spans="1:65" s="2" customFormat="1" ht="16.5" customHeight="1">
      <c r="A105" s="32"/>
      <c r="B105" s="156"/>
      <c r="C105" s="157" t="s">
        <v>271</v>
      </c>
      <c r="D105" s="157" t="s">
        <v>165</v>
      </c>
      <c r="E105" s="158" t="s">
        <v>1653</v>
      </c>
      <c r="F105" s="159" t="s">
        <v>1611</v>
      </c>
      <c r="G105" s="160" t="s">
        <v>1407</v>
      </c>
      <c r="H105" s="161">
        <v>1</v>
      </c>
      <c r="I105" s="162"/>
      <c r="J105" s="163">
        <f t="shared" si="10"/>
        <v>0</v>
      </c>
      <c r="K105" s="159" t="s">
        <v>3</v>
      </c>
      <c r="L105" s="33"/>
      <c r="M105" s="164" t="s">
        <v>3</v>
      </c>
      <c r="N105" s="165" t="s">
        <v>42</v>
      </c>
      <c r="O105" s="53"/>
      <c r="P105" s="166">
        <f t="shared" si="11"/>
        <v>0</v>
      </c>
      <c r="Q105" s="166">
        <v>0</v>
      </c>
      <c r="R105" s="166">
        <f t="shared" si="12"/>
        <v>0</v>
      </c>
      <c r="S105" s="166">
        <v>0</v>
      </c>
      <c r="T105" s="167">
        <f t="shared" si="13"/>
        <v>0</v>
      </c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R105" s="168" t="s">
        <v>170</v>
      </c>
      <c r="AT105" s="168" t="s">
        <v>165</v>
      </c>
      <c r="AU105" s="168" t="s">
        <v>78</v>
      </c>
      <c r="AY105" s="17" t="s">
        <v>163</v>
      </c>
      <c r="BE105" s="169">
        <f t="shared" si="14"/>
        <v>0</v>
      </c>
      <c r="BF105" s="169">
        <f t="shared" si="15"/>
        <v>0</v>
      </c>
      <c r="BG105" s="169">
        <f t="shared" si="16"/>
        <v>0</v>
      </c>
      <c r="BH105" s="169">
        <f t="shared" si="17"/>
        <v>0</v>
      </c>
      <c r="BI105" s="169">
        <f t="shared" si="18"/>
        <v>0</v>
      </c>
      <c r="BJ105" s="17" t="s">
        <v>78</v>
      </c>
      <c r="BK105" s="169">
        <f t="shared" si="19"/>
        <v>0</v>
      </c>
      <c r="BL105" s="17" t="s">
        <v>170</v>
      </c>
      <c r="BM105" s="168" t="s">
        <v>1654</v>
      </c>
    </row>
    <row r="106" spans="1:65" s="2" customFormat="1" ht="16.5" customHeight="1">
      <c r="A106" s="32"/>
      <c r="B106" s="156"/>
      <c r="C106" s="157" t="s">
        <v>8</v>
      </c>
      <c r="D106" s="157" t="s">
        <v>165</v>
      </c>
      <c r="E106" s="158" t="s">
        <v>1655</v>
      </c>
      <c r="F106" s="159" t="s">
        <v>1614</v>
      </c>
      <c r="G106" s="160" t="s">
        <v>1407</v>
      </c>
      <c r="H106" s="161">
        <v>1</v>
      </c>
      <c r="I106" s="162"/>
      <c r="J106" s="163">
        <f t="shared" si="10"/>
        <v>0</v>
      </c>
      <c r="K106" s="159" t="s">
        <v>3</v>
      </c>
      <c r="L106" s="33"/>
      <c r="M106" s="164" t="s">
        <v>3</v>
      </c>
      <c r="N106" s="165" t="s">
        <v>42</v>
      </c>
      <c r="O106" s="53"/>
      <c r="P106" s="166">
        <f t="shared" si="11"/>
        <v>0</v>
      </c>
      <c r="Q106" s="166">
        <v>0</v>
      </c>
      <c r="R106" s="166">
        <f t="shared" si="12"/>
        <v>0</v>
      </c>
      <c r="S106" s="166">
        <v>0</v>
      </c>
      <c r="T106" s="167">
        <f t="shared" si="13"/>
        <v>0</v>
      </c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R106" s="168" t="s">
        <v>170</v>
      </c>
      <c r="AT106" s="168" t="s">
        <v>165</v>
      </c>
      <c r="AU106" s="168" t="s">
        <v>78</v>
      </c>
      <c r="AY106" s="17" t="s">
        <v>163</v>
      </c>
      <c r="BE106" s="169">
        <f t="shared" si="14"/>
        <v>0</v>
      </c>
      <c r="BF106" s="169">
        <f t="shared" si="15"/>
        <v>0</v>
      </c>
      <c r="BG106" s="169">
        <f t="shared" si="16"/>
        <v>0</v>
      </c>
      <c r="BH106" s="169">
        <f t="shared" si="17"/>
        <v>0</v>
      </c>
      <c r="BI106" s="169">
        <f t="shared" si="18"/>
        <v>0</v>
      </c>
      <c r="BJ106" s="17" t="s">
        <v>78</v>
      </c>
      <c r="BK106" s="169">
        <f t="shared" si="19"/>
        <v>0</v>
      </c>
      <c r="BL106" s="17" t="s">
        <v>170</v>
      </c>
      <c r="BM106" s="168" t="s">
        <v>1656</v>
      </c>
    </row>
    <row r="107" spans="2:63" s="12" customFormat="1" ht="25.9" customHeight="1">
      <c r="B107" s="143"/>
      <c r="D107" s="144" t="s">
        <v>70</v>
      </c>
      <c r="E107" s="145" t="s">
        <v>1657</v>
      </c>
      <c r="F107" s="145" t="s">
        <v>1528</v>
      </c>
      <c r="I107" s="146"/>
      <c r="J107" s="147">
        <f>BK107</f>
        <v>0</v>
      </c>
      <c r="L107" s="143"/>
      <c r="M107" s="148"/>
      <c r="N107" s="149"/>
      <c r="O107" s="149"/>
      <c r="P107" s="150">
        <f>SUM(P108:P121)</f>
        <v>0</v>
      </c>
      <c r="Q107" s="149"/>
      <c r="R107" s="150">
        <f>SUM(R108:R121)</f>
        <v>0</v>
      </c>
      <c r="S107" s="149"/>
      <c r="T107" s="151">
        <f>SUM(T108:T121)</f>
        <v>0</v>
      </c>
      <c r="AR107" s="144" t="s">
        <v>78</v>
      </c>
      <c r="AT107" s="152" t="s">
        <v>70</v>
      </c>
      <c r="AU107" s="152" t="s">
        <v>71</v>
      </c>
      <c r="AY107" s="144" t="s">
        <v>163</v>
      </c>
      <c r="BK107" s="153">
        <f>SUM(BK108:BK121)</f>
        <v>0</v>
      </c>
    </row>
    <row r="108" spans="1:65" s="2" customFormat="1" ht="16.5" customHeight="1">
      <c r="A108" s="32"/>
      <c r="B108" s="156"/>
      <c r="C108" s="157" t="s">
        <v>287</v>
      </c>
      <c r="D108" s="157" t="s">
        <v>165</v>
      </c>
      <c r="E108" s="158" t="s">
        <v>1658</v>
      </c>
      <c r="F108" s="159" t="s">
        <v>1530</v>
      </c>
      <c r="G108" s="160" t="s">
        <v>933</v>
      </c>
      <c r="H108" s="161">
        <v>0.2</v>
      </c>
      <c r="I108" s="162"/>
      <c r="J108" s="163">
        <f aca="true" t="shared" si="20" ref="J108:J121">ROUND(I108*H108,2)</f>
        <v>0</v>
      </c>
      <c r="K108" s="159" t="s">
        <v>3</v>
      </c>
      <c r="L108" s="33"/>
      <c r="M108" s="164" t="s">
        <v>3</v>
      </c>
      <c r="N108" s="165" t="s">
        <v>42</v>
      </c>
      <c r="O108" s="53"/>
      <c r="P108" s="166">
        <f aca="true" t="shared" si="21" ref="P108:P121">O108*H108</f>
        <v>0</v>
      </c>
      <c r="Q108" s="166">
        <v>0</v>
      </c>
      <c r="R108" s="166">
        <f aca="true" t="shared" si="22" ref="R108:R121">Q108*H108</f>
        <v>0</v>
      </c>
      <c r="S108" s="166">
        <v>0</v>
      </c>
      <c r="T108" s="167">
        <f aca="true" t="shared" si="23" ref="T108:T121">S108*H108</f>
        <v>0</v>
      </c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R108" s="168" t="s">
        <v>170</v>
      </c>
      <c r="AT108" s="168" t="s">
        <v>165</v>
      </c>
      <c r="AU108" s="168" t="s">
        <v>78</v>
      </c>
      <c r="AY108" s="17" t="s">
        <v>163</v>
      </c>
      <c r="BE108" s="169">
        <f aca="true" t="shared" si="24" ref="BE108:BE121">IF(N108="základní",J108,0)</f>
        <v>0</v>
      </c>
      <c r="BF108" s="169">
        <f aca="true" t="shared" si="25" ref="BF108:BF121">IF(N108="snížená",J108,0)</f>
        <v>0</v>
      </c>
      <c r="BG108" s="169">
        <f aca="true" t="shared" si="26" ref="BG108:BG121">IF(N108="zákl. přenesená",J108,0)</f>
        <v>0</v>
      </c>
      <c r="BH108" s="169">
        <f aca="true" t="shared" si="27" ref="BH108:BH121">IF(N108="sníž. přenesená",J108,0)</f>
        <v>0</v>
      </c>
      <c r="BI108" s="169">
        <f aca="true" t="shared" si="28" ref="BI108:BI121">IF(N108="nulová",J108,0)</f>
        <v>0</v>
      </c>
      <c r="BJ108" s="17" t="s">
        <v>78</v>
      </c>
      <c r="BK108" s="169">
        <f aca="true" t="shared" si="29" ref="BK108:BK121">ROUND(I108*H108,2)</f>
        <v>0</v>
      </c>
      <c r="BL108" s="17" t="s">
        <v>170</v>
      </c>
      <c r="BM108" s="168" t="s">
        <v>1659</v>
      </c>
    </row>
    <row r="109" spans="1:65" s="2" customFormat="1" ht="16.5" customHeight="1">
      <c r="A109" s="32"/>
      <c r="B109" s="156"/>
      <c r="C109" s="157" t="s">
        <v>294</v>
      </c>
      <c r="D109" s="157" t="s">
        <v>165</v>
      </c>
      <c r="E109" s="158" t="s">
        <v>1660</v>
      </c>
      <c r="F109" s="159" t="s">
        <v>1661</v>
      </c>
      <c r="G109" s="160" t="s">
        <v>1407</v>
      </c>
      <c r="H109" s="161">
        <v>1</v>
      </c>
      <c r="I109" s="162"/>
      <c r="J109" s="163">
        <f t="shared" si="20"/>
        <v>0</v>
      </c>
      <c r="K109" s="159" t="s">
        <v>3</v>
      </c>
      <c r="L109" s="33"/>
      <c r="M109" s="164" t="s">
        <v>3</v>
      </c>
      <c r="N109" s="165" t="s">
        <v>42</v>
      </c>
      <c r="O109" s="53"/>
      <c r="P109" s="166">
        <f t="shared" si="21"/>
        <v>0</v>
      </c>
      <c r="Q109" s="166">
        <v>0</v>
      </c>
      <c r="R109" s="166">
        <f t="shared" si="22"/>
        <v>0</v>
      </c>
      <c r="S109" s="166">
        <v>0</v>
      </c>
      <c r="T109" s="167">
        <f t="shared" si="23"/>
        <v>0</v>
      </c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R109" s="168" t="s">
        <v>170</v>
      </c>
      <c r="AT109" s="168" t="s">
        <v>165</v>
      </c>
      <c r="AU109" s="168" t="s">
        <v>78</v>
      </c>
      <c r="AY109" s="17" t="s">
        <v>163</v>
      </c>
      <c r="BE109" s="169">
        <f t="shared" si="24"/>
        <v>0</v>
      </c>
      <c r="BF109" s="169">
        <f t="shared" si="25"/>
        <v>0</v>
      </c>
      <c r="BG109" s="169">
        <f t="shared" si="26"/>
        <v>0</v>
      </c>
      <c r="BH109" s="169">
        <f t="shared" si="27"/>
        <v>0</v>
      </c>
      <c r="BI109" s="169">
        <f t="shared" si="28"/>
        <v>0</v>
      </c>
      <c r="BJ109" s="17" t="s">
        <v>78</v>
      </c>
      <c r="BK109" s="169">
        <f t="shared" si="29"/>
        <v>0</v>
      </c>
      <c r="BL109" s="17" t="s">
        <v>170</v>
      </c>
      <c r="BM109" s="168" t="s">
        <v>1662</v>
      </c>
    </row>
    <row r="110" spans="1:65" s="2" customFormat="1" ht="16.5" customHeight="1">
      <c r="A110" s="32"/>
      <c r="B110" s="156"/>
      <c r="C110" s="157" t="s">
        <v>298</v>
      </c>
      <c r="D110" s="157" t="s">
        <v>165</v>
      </c>
      <c r="E110" s="158" t="s">
        <v>1663</v>
      </c>
      <c r="F110" s="159" t="s">
        <v>1536</v>
      </c>
      <c r="G110" s="160" t="s">
        <v>212</v>
      </c>
      <c r="H110" s="161">
        <v>160</v>
      </c>
      <c r="I110" s="162"/>
      <c r="J110" s="163">
        <f t="shared" si="20"/>
        <v>0</v>
      </c>
      <c r="K110" s="159" t="s">
        <v>3</v>
      </c>
      <c r="L110" s="33"/>
      <c r="M110" s="164" t="s">
        <v>3</v>
      </c>
      <c r="N110" s="165" t="s">
        <v>42</v>
      </c>
      <c r="O110" s="53"/>
      <c r="P110" s="166">
        <f t="shared" si="21"/>
        <v>0</v>
      </c>
      <c r="Q110" s="166">
        <v>0</v>
      </c>
      <c r="R110" s="166">
        <f t="shared" si="22"/>
        <v>0</v>
      </c>
      <c r="S110" s="166">
        <v>0</v>
      </c>
      <c r="T110" s="167">
        <f t="shared" si="23"/>
        <v>0</v>
      </c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R110" s="168" t="s">
        <v>170</v>
      </c>
      <c r="AT110" s="168" t="s">
        <v>165</v>
      </c>
      <c r="AU110" s="168" t="s">
        <v>78</v>
      </c>
      <c r="AY110" s="17" t="s">
        <v>163</v>
      </c>
      <c r="BE110" s="169">
        <f t="shared" si="24"/>
        <v>0</v>
      </c>
      <c r="BF110" s="169">
        <f t="shared" si="25"/>
        <v>0</v>
      </c>
      <c r="BG110" s="169">
        <f t="shared" si="26"/>
        <v>0</v>
      </c>
      <c r="BH110" s="169">
        <f t="shared" si="27"/>
        <v>0</v>
      </c>
      <c r="BI110" s="169">
        <f t="shared" si="28"/>
        <v>0</v>
      </c>
      <c r="BJ110" s="17" t="s">
        <v>78</v>
      </c>
      <c r="BK110" s="169">
        <f t="shared" si="29"/>
        <v>0</v>
      </c>
      <c r="BL110" s="17" t="s">
        <v>170</v>
      </c>
      <c r="BM110" s="168" t="s">
        <v>1664</v>
      </c>
    </row>
    <row r="111" spans="1:65" s="2" customFormat="1" ht="16.5" customHeight="1">
      <c r="A111" s="32"/>
      <c r="B111" s="156"/>
      <c r="C111" s="157" t="s">
        <v>305</v>
      </c>
      <c r="D111" s="157" t="s">
        <v>165</v>
      </c>
      <c r="E111" s="158" t="s">
        <v>1665</v>
      </c>
      <c r="F111" s="159" t="s">
        <v>1542</v>
      </c>
      <c r="G111" s="160" t="s">
        <v>212</v>
      </c>
      <c r="H111" s="161">
        <v>25</v>
      </c>
      <c r="I111" s="162"/>
      <c r="J111" s="163">
        <f t="shared" si="20"/>
        <v>0</v>
      </c>
      <c r="K111" s="159" t="s">
        <v>3</v>
      </c>
      <c r="L111" s="33"/>
      <c r="M111" s="164" t="s">
        <v>3</v>
      </c>
      <c r="N111" s="165" t="s">
        <v>42</v>
      </c>
      <c r="O111" s="53"/>
      <c r="P111" s="166">
        <f t="shared" si="21"/>
        <v>0</v>
      </c>
      <c r="Q111" s="166">
        <v>0</v>
      </c>
      <c r="R111" s="166">
        <f t="shared" si="22"/>
        <v>0</v>
      </c>
      <c r="S111" s="166">
        <v>0</v>
      </c>
      <c r="T111" s="167">
        <f t="shared" si="23"/>
        <v>0</v>
      </c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R111" s="168" t="s">
        <v>170</v>
      </c>
      <c r="AT111" s="168" t="s">
        <v>165</v>
      </c>
      <c r="AU111" s="168" t="s">
        <v>78</v>
      </c>
      <c r="AY111" s="17" t="s">
        <v>163</v>
      </c>
      <c r="BE111" s="169">
        <f t="shared" si="24"/>
        <v>0</v>
      </c>
      <c r="BF111" s="169">
        <f t="shared" si="25"/>
        <v>0</v>
      </c>
      <c r="BG111" s="169">
        <f t="shared" si="26"/>
        <v>0</v>
      </c>
      <c r="BH111" s="169">
        <f t="shared" si="27"/>
        <v>0</v>
      </c>
      <c r="BI111" s="169">
        <f t="shared" si="28"/>
        <v>0</v>
      </c>
      <c r="BJ111" s="17" t="s">
        <v>78</v>
      </c>
      <c r="BK111" s="169">
        <f t="shared" si="29"/>
        <v>0</v>
      </c>
      <c r="BL111" s="17" t="s">
        <v>170</v>
      </c>
      <c r="BM111" s="168" t="s">
        <v>1666</v>
      </c>
    </row>
    <row r="112" spans="1:65" s="2" customFormat="1" ht="16.5" customHeight="1">
      <c r="A112" s="32"/>
      <c r="B112" s="156"/>
      <c r="C112" s="157" t="s">
        <v>309</v>
      </c>
      <c r="D112" s="157" t="s">
        <v>165</v>
      </c>
      <c r="E112" s="158" t="s">
        <v>1667</v>
      </c>
      <c r="F112" s="159" t="s">
        <v>1539</v>
      </c>
      <c r="G112" s="160" t="s">
        <v>212</v>
      </c>
      <c r="H112" s="161">
        <v>160</v>
      </c>
      <c r="I112" s="162"/>
      <c r="J112" s="163">
        <f t="shared" si="20"/>
        <v>0</v>
      </c>
      <c r="K112" s="159" t="s">
        <v>3</v>
      </c>
      <c r="L112" s="33"/>
      <c r="M112" s="164" t="s">
        <v>3</v>
      </c>
      <c r="N112" s="165" t="s">
        <v>42</v>
      </c>
      <c r="O112" s="53"/>
      <c r="P112" s="166">
        <f t="shared" si="21"/>
        <v>0</v>
      </c>
      <c r="Q112" s="166">
        <v>0</v>
      </c>
      <c r="R112" s="166">
        <f t="shared" si="22"/>
        <v>0</v>
      </c>
      <c r="S112" s="166">
        <v>0</v>
      </c>
      <c r="T112" s="167">
        <f t="shared" si="23"/>
        <v>0</v>
      </c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R112" s="168" t="s">
        <v>170</v>
      </c>
      <c r="AT112" s="168" t="s">
        <v>165</v>
      </c>
      <c r="AU112" s="168" t="s">
        <v>78</v>
      </c>
      <c r="AY112" s="17" t="s">
        <v>163</v>
      </c>
      <c r="BE112" s="169">
        <f t="shared" si="24"/>
        <v>0</v>
      </c>
      <c r="BF112" s="169">
        <f t="shared" si="25"/>
        <v>0</v>
      </c>
      <c r="BG112" s="169">
        <f t="shared" si="26"/>
        <v>0</v>
      </c>
      <c r="BH112" s="169">
        <f t="shared" si="27"/>
        <v>0</v>
      </c>
      <c r="BI112" s="169">
        <f t="shared" si="28"/>
        <v>0</v>
      </c>
      <c r="BJ112" s="17" t="s">
        <v>78</v>
      </c>
      <c r="BK112" s="169">
        <f t="shared" si="29"/>
        <v>0</v>
      </c>
      <c r="BL112" s="17" t="s">
        <v>170</v>
      </c>
      <c r="BM112" s="168" t="s">
        <v>1668</v>
      </c>
    </row>
    <row r="113" spans="1:65" s="2" customFormat="1" ht="16.5" customHeight="1">
      <c r="A113" s="32"/>
      <c r="B113" s="156"/>
      <c r="C113" s="157" t="s">
        <v>314</v>
      </c>
      <c r="D113" s="157" t="s">
        <v>165</v>
      </c>
      <c r="E113" s="158" t="s">
        <v>1669</v>
      </c>
      <c r="F113" s="159" t="s">
        <v>1545</v>
      </c>
      <c r="G113" s="160" t="s">
        <v>212</v>
      </c>
      <c r="H113" s="161">
        <v>25</v>
      </c>
      <c r="I113" s="162"/>
      <c r="J113" s="163">
        <f t="shared" si="20"/>
        <v>0</v>
      </c>
      <c r="K113" s="159" t="s">
        <v>3</v>
      </c>
      <c r="L113" s="33"/>
      <c r="M113" s="164" t="s">
        <v>3</v>
      </c>
      <c r="N113" s="165" t="s">
        <v>42</v>
      </c>
      <c r="O113" s="53"/>
      <c r="P113" s="166">
        <f t="shared" si="21"/>
        <v>0</v>
      </c>
      <c r="Q113" s="166">
        <v>0</v>
      </c>
      <c r="R113" s="166">
        <f t="shared" si="22"/>
        <v>0</v>
      </c>
      <c r="S113" s="166">
        <v>0</v>
      </c>
      <c r="T113" s="167">
        <f t="shared" si="23"/>
        <v>0</v>
      </c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R113" s="168" t="s">
        <v>170</v>
      </c>
      <c r="AT113" s="168" t="s">
        <v>165</v>
      </c>
      <c r="AU113" s="168" t="s">
        <v>78</v>
      </c>
      <c r="AY113" s="17" t="s">
        <v>163</v>
      </c>
      <c r="BE113" s="169">
        <f t="shared" si="24"/>
        <v>0</v>
      </c>
      <c r="BF113" s="169">
        <f t="shared" si="25"/>
        <v>0</v>
      </c>
      <c r="BG113" s="169">
        <f t="shared" si="26"/>
        <v>0</v>
      </c>
      <c r="BH113" s="169">
        <f t="shared" si="27"/>
        <v>0</v>
      </c>
      <c r="BI113" s="169">
        <f t="shared" si="28"/>
        <v>0</v>
      </c>
      <c r="BJ113" s="17" t="s">
        <v>78</v>
      </c>
      <c r="BK113" s="169">
        <f t="shared" si="29"/>
        <v>0</v>
      </c>
      <c r="BL113" s="17" t="s">
        <v>170</v>
      </c>
      <c r="BM113" s="168" t="s">
        <v>1670</v>
      </c>
    </row>
    <row r="114" spans="1:65" s="2" customFormat="1" ht="16.5" customHeight="1">
      <c r="A114" s="32"/>
      <c r="B114" s="156"/>
      <c r="C114" s="157" t="s">
        <v>320</v>
      </c>
      <c r="D114" s="157" t="s">
        <v>165</v>
      </c>
      <c r="E114" s="158" t="s">
        <v>1671</v>
      </c>
      <c r="F114" s="159" t="s">
        <v>1548</v>
      </c>
      <c r="G114" s="160" t="s">
        <v>168</v>
      </c>
      <c r="H114" s="161">
        <v>76.5</v>
      </c>
      <c r="I114" s="162"/>
      <c r="J114" s="163">
        <f t="shared" si="20"/>
        <v>0</v>
      </c>
      <c r="K114" s="159" t="s">
        <v>3</v>
      </c>
      <c r="L114" s="33"/>
      <c r="M114" s="164" t="s">
        <v>3</v>
      </c>
      <c r="N114" s="165" t="s">
        <v>42</v>
      </c>
      <c r="O114" s="53"/>
      <c r="P114" s="166">
        <f t="shared" si="21"/>
        <v>0</v>
      </c>
      <c r="Q114" s="166">
        <v>0</v>
      </c>
      <c r="R114" s="166">
        <f t="shared" si="22"/>
        <v>0</v>
      </c>
      <c r="S114" s="166">
        <v>0</v>
      </c>
      <c r="T114" s="167">
        <f t="shared" si="23"/>
        <v>0</v>
      </c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R114" s="168" t="s">
        <v>170</v>
      </c>
      <c r="AT114" s="168" t="s">
        <v>165</v>
      </c>
      <c r="AU114" s="168" t="s">
        <v>78</v>
      </c>
      <c r="AY114" s="17" t="s">
        <v>163</v>
      </c>
      <c r="BE114" s="169">
        <f t="shared" si="24"/>
        <v>0</v>
      </c>
      <c r="BF114" s="169">
        <f t="shared" si="25"/>
        <v>0</v>
      </c>
      <c r="BG114" s="169">
        <f t="shared" si="26"/>
        <v>0</v>
      </c>
      <c r="BH114" s="169">
        <f t="shared" si="27"/>
        <v>0</v>
      </c>
      <c r="BI114" s="169">
        <f t="shared" si="28"/>
        <v>0</v>
      </c>
      <c r="BJ114" s="17" t="s">
        <v>78</v>
      </c>
      <c r="BK114" s="169">
        <f t="shared" si="29"/>
        <v>0</v>
      </c>
      <c r="BL114" s="17" t="s">
        <v>170</v>
      </c>
      <c r="BM114" s="168" t="s">
        <v>1672</v>
      </c>
    </row>
    <row r="115" spans="1:65" s="2" customFormat="1" ht="16.5" customHeight="1">
      <c r="A115" s="32"/>
      <c r="B115" s="156"/>
      <c r="C115" s="157" t="s">
        <v>324</v>
      </c>
      <c r="D115" s="157" t="s">
        <v>165</v>
      </c>
      <c r="E115" s="158" t="s">
        <v>1673</v>
      </c>
      <c r="F115" s="159" t="s">
        <v>1674</v>
      </c>
      <c r="G115" s="160" t="s">
        <v>242</v>
      </c>
      <c r="H115" s="161">
        <v>3.2</v>
      </c>
      <c r="I115" s="162"/>
      <c r="J115" s="163">
        <f t="shared" si="20"/>
        <v>0</v>
      </c>
      <c r="K115" s="159" t="s">
        <v>3</v>
      </c>
      <c r="L115" s="33"/>
      <c r="M115" s="164" t="s">
        <v>3</v>
      </c>
      <c r="N115" s="165" t="s">
        <v>42</v>
      </c>
      <c r="O115" s="53"/>
      <c r="P115" s="166">
        <f t="shared" si="21"/>
        <v>0</v>
      </c>
      <c r="Q115" s="166">
        <v>0</v>
      </c>
      <c r="R115" s="166">
        <f t="shared" si="22"/>
        <v>0</v>
      </c>
      <c r="S115" s="166">
        <v>0</v>
      </c>
      <c r="T115" s="167">
        <f t="shared" si="23"/>
        <v>0</v>
      </c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R115" s="168" t="s">
        <v>170</v>
      </c>
      <c r="AT115" s="168" t="s">
        <v>165</v>
      </c>
      <c r="AU115" s="168" t="s">
        <v>78</v>
      </c>
      <c r="AY115" s="17" t="s">
        <v>163</v>
      </c>
      <c r="BE115" s="169">
        <f t="shared" si="24"/>
        <v>0</v>
      </c>
      <c r="BF115" s="169">
        <f t="shared" si="25"/>
        <v>0</v>
      </c>
      <c r="BG115" s="169">
        <f t="shared" si="26"/>
        <v>0</v>
      </c>
      <c r="BH115" s="169">
        <f t="shared" si="27"/>
        <v>0</v>
      </c>
      <c r="BI115" s="169">
        <f t="shared" si="28"/>
        <v>0</v>
      </c>
      <c r="BJ115" s="17" t="s">
        <v>78</v>
      </c>
      <c r="BK115" s="169">
        <f t="shared" si="29"/>
        <v>0</v>
      </c>
      <c r="BL115" s="17" t="s">
        <v>170</v>
      </c>
      <c r="BM115" s="168" t="s">
        <v>1675</v>
      </c>
    </row>
    <row r="116" spans="1:65" s="2" customFormat="1" ht="16.5" customHeight="1">
      <c r="A116" s="32"/>
      <c r="B116" s="156"/>
      <c r="C116" s="157" t="s">
        <v>328</v>
      </c>
      <c r="D116" s="157" t="s">
        <v>165</v>
      </c>
      <c r="E116" s="158" t="s">
        <v>1676</v>
      </c>
      <c r="F116" s="159" t="s">
        <v>1677</v>
      </c>
      <c r="G116" s="160" t="s">
        <v>212</v>
      </c>
      <c r="H116" s="161">
        <v>50</v>
      </c>
      <c r="I116" s="162"/>
      <c r="J116" s="163">
        <f t="shared" si="20"/>
        <v>0</v>
      </c>
      <c r="K116" s="159" t="s">
        <v>3</v>
      </c>
      <c r="L116" s="33"/>
      <c r="M116" s="164" t="s">
        <v>3</v>
      </c>
      <c r="N116" s="165" t="s">
        <v>42</v>
      </c>
      <c r="O116" s="53"/>
      <c r="P116" s="166">
        <f t="shared" si="21"/>
        <v>0</v>
      </c>
      <c r="Q116" s="166">
        <v>0</v>
      </c>
      <c r="R116" s="166">
        <f t="shared" si="22"/>
        <v>0</v>
      </c>
      <c r="S116" s="166">
        <v>0</v>
      </c>
      <c r="T116" s="167">
        <f t="shared" si="23"/>
        <v>0</v>
      </c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R116" s="168" t="s">
        <v>170</v>
      </c>
      <c r="AT116" s="168" t="s">
        <v>165</v>
      </c>
      <c r="AU116" s="168" t="s">
        <v>78</v>
      </c>
      <c r="AY116" s="17" t="s">
        <v>163</v>
      </c>
      <c r="BE116" s="169">
        <f t="shared" si="24"/>
        <v>0</v>
      </c>
      <c r="BF116" s="169">
        <f t="shared" si="25"/>
        <v>0</v>
      </c>
      <c r="BG116" s="169">
        <f t="shared" si="26"/>
        <v>0</v>
      </c>
      <c r="BH116" s="169">
        <f t="shared" si="27"/>
        <v>0</v>
      </c>
      <c r="BI116" s="169">
        <f t="shared" si="28"/>
        <v>0</v>
      </c>
      <c r="BJ116" s="17" t="s">
        <v>78</v>
      </c>
      <c r="BK116" s="169">
        <f t="shared" si="29"/>
        <v>0</v>
      </c>
      <c r="BL116" s="17" t="s">
        <v>170</v>
      </c>
      <c r="BM116" s="168" t="s">
        <v>1678</v>
      </c>
    </row>
    <row r="117" spans="1:65" s="2" customFormat="1" ht="16.5" customHeight="1">
      <c r="A117" s="32"/>
      <c r="B117" s="156"/>
      <c r="C117" s="157" t="s">
        <v>334</v>
      </c>
      <c r="D117" s="157" t="s">
        <v>165</v>
      </c>
      <c r="E117" s="158" t="s">
        <v>1679</v>
      </c>
      <c r="F117" s="159" t="s">
        <v>1557</v>
      </c>
      <c r="G117" s="160" t="s">
        <v>212</v>
      </c>
      <c r="H117" s="161">
        <v>185</v>
      </c>
      <c r="I117" s="162"/>
      <c r="J117" s="163">
        <f t="shared" si="20"/>
        <v>0</v>
      </c>
      <c r="K117" s="159" t="s">
        <v>3</v>
      </c>
      <c r="L117" s="33"/>
      <c r="M117" s="164" t="s">
        <v>3</v>
      </c>
      <c r="N117" s="165" t="s">
        <v>42</v>
      </c>
      <c r="O117" s="53"/>
      <c r="P117" s="166">
        <f t="shared" si="21"/>
        <v>0</v>
      </c>
      <c r="Q117" s="166">
        <v>0</v>
      </c>
      <c r="R117" s="166">
        <f t="shared" si="22"/>
        <v>0</v>
      </c>
      <c r="S117" s="166">
        <v>0</v>
      </c>
      <c r="T117" s="167">
        <f t="shared" si="23"/>
        <v>0</v>
      </c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R117" s="168" t="s">
        <v>170</v>
      </c>
      <c r="AT117" s="168" t="s">
        <v>165</v>
      </c>
      <c r="AU117" s="168" t="s">
        <v>78</v>
      </c>
      <c r="AY117" s="17" t="s">
        <v>163</v>
      </c>
      <c r="BE117" s="169">
        <f t="shared" si="24"/>
        <v>0</v>
      </c>
      <c r="BF117" s="169">
        <f t="shared" si="25"/>
        <v>0</v>
      </c>
      <c r="BG117" s="169">
        <f t="shared" si="26"/>
        <v>0</v>
      </c>
      <c r="BH117" s="169">
        <f t="shared" si="27"/>
        <v>0</v>
      </c>
      <c r="BI117" s="169">
        <f t="shared" si="28"/>
        <v>0</v>
      </c>
      <c r="BJ117" s="17" t="s">
        <v>78</v>
      </c>
      <c r="BK117" s="169">
        <f t="shared" si="29"/>
        <v>0</v>
      </c>
      <c r="BL117" s="17" t="s">
        <v>170</v>
      </c>
      <c r="BM117" s="168" t="s">
        <v>1680</v>
      </c>
    </row>
    <row r="118" spans="1:65" s="2" customFormat="1" ht="16.5" customHeight="1">
      <c r="A118" s="32"/>
      <c r="B118" s="156"/>
      <c r="C118" s="157" t="s">
        <v>341</v>
      </c>
      <c r="D118" s="157" t="s">
        <v>165</v>
      </c>
      <c r="E118" s="158" t="s">
        <v>1681</v>
      </c>
      <c r="F118" s="159" t="s">
        <v>1682</v>
      </c>
      <c r="G118" s="160" t="s">
        <v>212</v>
      </c>
      <c r="H118" s="161">
        <v>40</v>
      </c>
      <c r="I118" s="162"/>
      <c r="J118" s="163">
        <f t="shared" si="20"/>
        <v>0</v>
      </c>
      <c r="K118" s="159" t="s">
        <v>3</v>
      </c>
      <c r="L118" s="33"/>
      <c r="M118" s="164" t="s">
        <v>3</v>
      </c>
      <c r="N118" s="165" t="s">
        <v>42</v>
      </c>
      <c r="O118" s="53"/>
      <c r="P118" s="166">
        <f t="shared" si="21"/>
        <v>0</v>
      </c>
      <c r="Q118" s="166">
        <v>0</v>
      </c>
      <c r="R118" s="166">
        <f t="shared" si="22"/>
        <v>0</v>
      </c>
      <c r="S118" s="166">
        <v>0</v>
      </c>
      <c r="T118" s="167">
        <f t="shared" si="23"/>
        <v>0</v>
      </c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R118" s="168" t="s">
        <v>170</v>
      </c>
      <c r="AT118" s="168" t="s">
        <v>165</v>
      </c>
      <c r="AU118" s="168" t="s">
        <v>78</v>
      </c>
      <c r="AY118" s="17" t="s">
        <v>163</v>
      </c>
      <c r="BE118" s="169">
        <f t="shared" si="24"/>
        <v>0</v>
      </c>
      <c r="BF118" s="169">
        <f t="shared" si="25"/>
        <v>0</v>
      </c>
      <c r="BG118" s="169">
        <f t="shared" si="26"/>
        <v>0</v>
      </c>
      <c r="BH118" s="169">
        <f t="shared" si="27"/>
        <v>0</v>
      </c>
      <c r="BI118" s="169">
        <f t="shared" si="28"/>
        <v>0</v>
      </c>
      <c r="BJ118" s="17" t="s">
        <v>78</v>
      </c>
      <c r="BK118" s="169">
        <f t="shared" si="29"/>
        <v>0</v>
      </c>
      <c r="BL118" s="17" t="s">
        <v>170</v>
      </c>
      <c r="BM118" s="168" t="s">
        <v>1683</v>
      </c>
    </row>
    <row r="119" spans="1:65" s="2" customFormat="1" ht="16.5" customHeight="1">
      <c r="A119" s="32"/>
      <c r="B119" s="156"/>
      <c r="C119" s="157" t="s">
        <v>348</v>
      </c>
      <c r="D119" s="157" t="s">
        <v>165</v>
      </c>
      <c r="E119" s="158" t="s">
        <v>1684</v>
      </c>
      <c r="F119" s="159" t="s">
        <v>1570</v>
      </c>
      <c r="G119" s="160" t="s">
        <v>212</v>
      </c>
      <c r="H119" s="161">
        <v>160</v>
      </c>
      <c r="I119" s="162"/>
      <c r="J119" s="163">
        <f t="shared" si="20"/>
        <v>0</v>
      </c>
      <c r="K119" s="159" t="s">
        <v>3</v>
      </c>
      <c r="L119" s="33"/>
      <c r="M119" s="164" t="s">
        <v>3</v>
      </c>
      <c r="N119" s="165" t="s">
        <v>42</v>
      </c>
      <c r="O119" s="53"/>
      <c r="P119" s="166">
        <f t="shared" si="21"/>
        <v>0</v>
      </c>
      <c r="Q119" s="166">
        <v>0</v>
      </c>
      <c r="R119" s="166">
        <f t="shared" si="22"/>
        <v>0</v>
      </c>
      <c r="S119" s="166">
        <v>0</v>
      </c>
      <c r="T119" s="167">
        <f t="shared" si="23"/>
        <v>0</v>
      </c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R119" s="168" t="s">
        <v>170</v>
      </c>
      <c r="AT119" s="168" t="s">
        <v>165</v>
      </c>
      <c r="AU119" s="168" t="s">
        <v>78</v>
      </c>
      <c r="AY119" s="17" t="s">
        <v>163</v>
      </c>
      <c r="BE119" s="169">
        <f t="shared" si="24"/>
        <v>0</v>
      </c>
      <c r="BF119" s="169">
        <f t="shared" si="25"/>
        <v>0</v>
      </c>
      <c r="BG119" s="169">
        <f t="shared" si="26"/>
        <v>0</v>
      </c>
      <c r="BH119" s="169">
        <f t="shared" si="27"/>
        <v>0</v>
      </c>
      <c r="BI119" s="169">
        <f t="shared" si="28"/>
        <v>0</v>
      </c>
      <c r="BJ119" s="17" t="s">
        <v>78</v>
      </c>
      <c r="BK119" s="169">
        <f t="shared" si="29"/>
        <v>0</v>
      </c>
      <c r="BL119" s="17" t="s">
        <v>170</v>
      </c>
      <c r="BM119" s="168" t="s">
        <v>1685</v>
      </c>
    </row>
    <row r="120" spans="1:65" s="2" customFormat="1" ht="16.5" customHeight="1">
      <c r="A120" s="32"/>
      <c r="B120" s="156"/>
      <c r="C120" s="157" t="s">
        <v>356</v>
      </c>
      <c r="D120" s="157" t="s">
        <v>165</v>
      </c>
      <c r="E120" s="158" t="s">
        <v>1686</v>
      </c>
      <c r="F120" s="159" t="s">
        <v>1563</v>
      </c>
      <c r="G120" s="160" t="s">
        <v>331</v>
      </c>
      <c r="H120" s="161">
        <v>6</v>
      </c>
      <c r="I120" s="162"/>
      <c r="J120" s="163">
        <f t="shared" si="20"/>
        <v>0</v>
      </c>
      <c r="K120" s="159" t="s">
        <v>3</v>
      </c>
      <c r="L120" s="33"/>
      <c r="M120" s="164" t="s">
        <v>3</v>
      </c>
      <c r="N120" s="165" t="s">
        <v>42</v>
      </c>
      <c r="O120" s="53"/>
      <c r="P120" s="166">
        <f t="shared" si="21"/>
        <v>0</v>
      </c>
      <c r="Q120" s="166">
        <v>0</v>
      </c>
      <c r="R120" s="166">
        <f t="shared" si="22"/>
        <v>0</v>
      </c>
      <c r="S120" s="166">
        <v>0</v>
      </c>
      <c r="T120" s="167">
        <f t="shared" si="23"/>
        <v>0</v>
      </c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R120" s="168" t="s">
        <v>170</v>
      </c>
      <c r="AT120" s="168" t="s">
        <v>165</v>
      </c>
      <c r="AU120" s="168" t="s">
        <v>78</v>
      </c>
      <c r="AY120" s="17" t="s">
        <v>163</v>
      </c>
      <c r="BE120" s="169">
        <f t="shared" si="24"/>
        <v>0</v>
      </c>
      <c r="BF120" s="169">
        <f t="shared" si="25"/>
        <v>0</v>
      </c>
      <c r="BG120" s="169">
        <f t="shared" si="26"/>
        <v>0</v>
      </c>
      <c r="BH120" s="169">
        <f t="shared" si="27"/>
        <v>0</v>
      </c>
      <c r="BI120" s="169">
        <f t="shared" si="28"/>
        <v>0</v>
      </c>
      <c r="BJ120" s="17" t="s">
        <v>78</v>
      </c>
      <c r="BK120" s="169">
        <f t="shared" si="29"/>
        <v>0</v>
      </c>
      <c r="BL120" s="17" t="s">
        <v>170</v>
      </c>
      <c r="BM120" s="168" t="s">
        <v>1687</v>
      </c>
    </row>
    <row r="121" spans="1:65" s="2" customFormat="1" ht="16.5" customHeight="1">
      <c r="A121" s="32"/>
      <c r="B121" s="156"/>
      <c r="C121" s="157" t="s">
        <v>362</v>
      </c>
      <c r="D121" s="157" t="s">
        <v>165</v>
      </c>
      <c r="E121" s="158" t="s">
        <v>1688</v>
      </c>
      <c r="F121" s="159" t="s">
        <v>1566</v>
      </c>
      <c r="G121" s="160" t="s">
        <v>331</v>
      </c>
      <c r="H121" s="161">
        <v>6</v>
      </c>
      <c r="I121" s="162"/>
      <c r="J121" s="163">
        <f t="shared" si="20"/>
        <v>0</v>
      </c>
      <c r="K121" s="159" t="s">
        <v>3</v>
      </c>
      <c r="L121" s="33"/>
      <c r="M121" s="164" t="s">
        <v>3</v>
      </c>
      <c r="N121" s="165" t="s">
        <v>42</v>
      </c>
      <c r="O121" s="53"/>
      <c r="P121" s="166">
        <f t="shared" si="21"/>
        <v>0</v>
      </c>
      <c r="Q121" s="166">
        <v>0</v>
      </c>
      <c r="R121" s="166">
        <f t="shared" si="22"/>
        <v>0</v>
      </c>
      <c r="S121" s="166">
        <v>0</v>
      </c>
      <c r="T121" s="167">
        <f t="shared" si="23"/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R121" s="168" t="s">
        <v>170</v>
      </c>
      <c r="AT121" s="168" t="s">
        <v>165</v>
      </c>
      <c r="AU121" s="168" t="s">
        <v>78</v>
      </c>
      <c r="AY121" s="17" t="s">
        <v>163</v>
      </c>
      <c r="BE121" s="169">
        <f t="shared" si="24"/>
        <v>0</v>
      </c>
      <c r="BF121" s="169">
        <f t="shared" si="25"/>
        <v>0</v>
      </c>
      <c r="BG121" s="169">
        <f t="shared" si="26"/>
        <v>0</v>
      </c>
      <c r="BH121" s="169">
        <f t="shared" si="27"/>
        <v>0</v>
      </c>
      <c r="BI121" s="169">
        <f t="shared" si="28"/>
        <v>0</v>
      </c>
      <c r="BJ121" s="17" t="s">
        <v>78</v>
      </c>
      <c r="BK121" s="169">
        <f t="shared" si="29"/>
        <v>0</v>
      </c>
      <c r="BL121" s="17" t="s">
        <v>170</v>
      </c>
      <c r="BM121" s="168" t="s">
        <v>1689</v>
      </c>
    </row>
    <row r="122" spans="2:63" s="12" customFormat="1" ht="25.9" customHeight="1">
      <c r="B122" s="143"/>
      <c r="D122" s="144" t="s">
        <v>70</v>
      </c>
      <c r="E122" s="145" t="s">
        <v>1690</v>
      </c>
      <c r="F122" s="145" t="s">
        <v>1576</v>
      </c>
      <c r="I122" s="146"/>
      <c r="J122" s="147">
        <f>BK122</f>
        <v>0</v>
      </c>
      <c r="L122" s="143"/>
      <c r="M122" s="148"/>
      <c r="N122" s="149"/>
      <c r="O122" s="149"/>
      <c r="P122" s="150">
        <f>SUM(P123:P124)</f>
        <v>0</v>
      </c>
      <c r="Q122" s="149"/>
      <c r="R122" s="150">
        <f>SUM(R123:R124)</f>
        <v>0</v>
      </c>
      <c r="S122" s="149"/>
      <c r="T122" s="151">
        <f>SUM(T123:T124)</f>
        <v>0</v>
      </c>
      <c r="AR122" s="144" t="s">
        <v>78</v>
      </c>
      <c r="AT122" s="152" t="s">
        <v>70</v>
      </c>
      <c r="AU122" s="152" t="s">
        <v>71</v>
      </c>
      <c r="AY122" s="144" t="s">
        <v>163</v>
      </c>
      <c r="BK122" s="153">
        <f>SUM(BK123:BK124)</f>
        <v>0</v>
      </c>
    </row>
    <row r="123" spans="1:65" s="2" customFormat="1" ht="16.5" customHeight="1">
      <c r="A123" s="32"/>
      <c r="B123" s="156"/>
      <c r="C123" s="157" t="s">
        <v>367</v>
      </c>
      <c r="D123" s="157" t="s">
        <v>165</v>
      </c>
      <c r="E123" s="158" t="s">
        <v>1577</v>
      </c>
      <c r="F123" s="159" t="s">
        <v>1578</v>
      </c>
      <c r="G123" s="160" t="s">
        <v>1579</v>
      </c>
      <c r="H123" s="161">
        <v>1</v>
      </c>
      <c r="I123" s="162"/>
      <c r="J123" s="163">
        <f>ROUND(I123*H123,2)</f>
        <v>0</v>
      </c>
      <c r="K123" s="159" t="s">
        <v>3</v>
      </c>
      <c r="L123" s="33"/>
      <c r="M123" s="164" t="s">
        <v>3</v>
      </c>
      <c r="N123" s="165" t="s">
        <v>42</v>
      </c>
      <c r="O123" s="53"/>
      <c r="P123" s="166">
        <f>O123*H123</f>
        <v>0</v>
      </c>
      <c r="Q123" s="166">
        <v>0</v>
      </c>
      <c r="R123" s="166">
        <f>Q123*H123</f>
        <v>0</v>
      </c>
      <c r="S123" s="166">
        <v>0</v>
      </c>
      <c r="T123" s="167">
        <f>S123*H123</f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168" t="s">
        <v>170</v>
      </c>
      <c r="AT123" s="168" t="s">
        <v>165</v>
      </c>
      <c r="AU123" s="168" t="s">
        <v>78</v>
      </c>
      <c r="AY123" s="17" t="s">
        <v>163</v>
      </c>
      <c r="BE123" s="169">
        <f>IF(N123="základní",J123,0)</f>
        <v>0</v>
      </c>
      <c r="BF123" s="169">
        <f>IF(N123="snížená",J123,0)</f>
        <v>0</v>
      </c>
      <c r="BG123" s="169">
        <f>IF(N123="zákl. přenesená",J123,0)</f>
        <v>0</v>
      </c>
      <c r="BH123" s="169">
        <f>IF(N123="sníž. přenesená",J123,0)</f>
        <v>0</v>
      </c>
      <c r="BI123" s="169">
        <f>IF(N123="nulová",J123,0)</f>
        <v>0</v>
      </c>
      <c r="BJ123" s="17" t="s">
        <v>78</v>
      </c>
      <c r="BK123" s="169">
        <f>ROUND(I123*H123,2)</f>
        <v>0</v>
      </c>
      <c r="BL123" s="17" t="s">
        <v>170</v>
      </c>
      <c r="BM123" s="168" t="s">
        <v>1691</v>
      </c>
    </row>
    <row r="124" spans="1:65" s="2" customFormat="1" ht="16.5" customHeight="1">
      <c r="A124" s="32"/>
      <c r="B124" s="156"/>
      <c r="C124" s="157" t="s">
        <v>371</v>
      </c>
      <c r="D124" s="157" t="s">
        <v>165</v>
      </c>
      <c r="E124" s="158" t="s">
        <v>1692</v>
      </c>
      <c r="F124" s="159" t="s">
        <v>1582</v>
      </c>
      <c r="G124" s="160" t="s">
        <v>1579</v>
      </c>
      <c r="H124" s="161">
        <v>1</v>
      </c>
      <c r="I124" s="162"/>
      <c r="J124" s="163">
        <f>ROUND(I124*H124,2)</f>
        <v>0</v>
      </c>
      <c r="K124" s="159" t="s">
        <v>3</v>
      </c>
      <c r="L124" s="33"/>
      <c r="M124" s="214" t="s">
        <v>3</v>
      </c>
      <c r="N124" s="215" t="s">
        <v>42</v>
      </c>
      <c r="O124" s="209"/>
      <c r="P124" s="216">
        <f>O124*H124</f>
        <v>0</v>
      </c>
      <c r="Q124" s="216">
        <v>0</v>
      </c>
      <c r="R124" s="216">
        <f>Q124*H124</f>
        <v>0</v>
      </c>
      <c r="S124" s="216">
        <v>0</v>
      </c>
      <c r="T124" s="217">
        <f>S124*H124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68" t="s">
        <v>170</v>
      </c>
      <c r="AT124" s="168" t="s">
        <v>165</v>
      </c>
      <c r="AU124" s="168" t="s">
        <v>78</v>
      </c>
      <c r="AY124" s="17" t="s">
        <v>163</v>
      </c>
      <c r="BE124" s="169">
        <f>IF(N124="základní",J124,0)</f>
        <v>0</v>
      </c>
      <c r="BF124" s="169">
        <f>IF(N124="snížená",J124,0)</f>
        <v>0</v>
      </c>
      <c r="BG124" s="169">
        <f>IF(N124="zákl. přenesená",J124,0)</f>
        <v>0</v>
      </c>
      <c r="BH124" s="169">
        <f>IF(N124="sníž. přenesená",J124,0)</f>
        <v>0</v>
      </c>
      <c r="BI124" s="169">
        <f>IF(N124="nulová",J124,0)</f>
        <v>0</v>
      </c>
      <c r="BJ124" s="17" t="s">
        <v>78</v>
      </c>
      <c r="BK124" s="169">
        <f>ROUND(I124*H124,2)</f>
        <v>0</v>
      </c>
      <c r="BL124" s="17" t="s">
        <v>170</v>
      </c>
      <c r="BM124" s="168" t="s">
        <v>1693</v>
      </c>
    </row>
    <row r="125" spans="1:31" s="2" customFormat="1" ht="6.95" customHeight="1">
      <c r="A125" s="32"/>
      <c r="B125" s="42"/>
      <c r="C125" s="43"/>
      <c r="D125" s="43"/>
      <c r="E125" s="43"/>
      <c r="F125" s="43"/>
      <c r="G125" s="43"/>
      <c r="H125" s="43"/>
      <c r="I125" s="116"/>
      <c r="J125" s="43"/>
      <c r="K125" s="43"/>
      <c r="L125" s="33"/>
      <c r="M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</sheetData>
  <autoFilter ref="C82:K124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4"/>
  <sheetViews>
    <sheetView showGridLines="0" workbookViewId="0" topLeftCell="A62">
      <selection activeCell="I84" sqref="I84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3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3"/>
      <c r="L2" s="361" t="s">
        <v>6</v>
      </c>
      <c r="M2" s="362"/>
      <c r="N2" s="362"/>
      <c r="O2" s="362"/>
      <c r="P2" s="362"/>
      <c r="Q2" s="362"/>
      <c r="R2" s="362"/>
      <c r="S2" s="362"/>
      <c r="T2" s="362"/>
      <c r="U2" s="362"/>
      <c r="V2" s="362"/>
      <c r="AT2" s="17" t="s">
        <v>112</v>
      </c>
    </row>
    <row r="3" spans="2:46" s="1" customFormat="1" ht="6.95" customHeight="1" hidden="1">
      <c r="B3" s="18"/>
      <c r="C3" s="19"/>
      <c r="D3" s="19"/>
      <c r="E3" s="19"/>
      <c r="F3" s="19"/>
      <c r="G3" s="19"/>
      <c r="H3" s="19"/>
      <c r="I3" s="94"/>
      <c r="J3" s="19"/>
      <c r="K3" s="19"/>
      <c r="L3" s="20"/>
      <c r="AT3" s="17" t="s">
        <v>80</v>
      </c>
    </row>
    <row r="4" spans="2:46" s="1" customFormat="1" ht="24.95" customHeight="1" hidden="1">
      <c r="B4" s="20"/>
      <c r="D4" s="21" t="s">
        <v>122</v>
      </c>
      <c r="I4" s="93"/>
      <c r="L4" s="20"/>
      <c r="M4" s="95" t="s">
        <v>11</v>
      </c>
      <c r="AT4" s="17" t="s">
        <v>4</v>
      </c>
    </row>
    <row r="5" spans="2:12" s="1" customFormat="1" ht="6.95" customHeight="1" hidden="1">
      <c r="B5" s="20"/>
      <c r="I5" s="93"/>
      <c r="L5" s="20"/>
    </row>
    <row r="6" spans="2:12" s="1" customFormat="1" ht="12" customHeight="1" hidden="1">
      <c r="B6" s="20"/>
      <c r="D6" s="27" t="s">
        <v>17</v>
      </c>
      <c r="I6" s="93"/>
      <c r="L6" s="20"/>
    </row>
    <row r="7" spans="2:12" s="1" customFormat="1" ht="16.5" customHeight="1" hidden="1">
      <c r="B7" s="20"/>
      <c r="E7" s="401" t="str">
        <f>'Rekapitulace stavby'!K6</f>
        <v>Dopravní terminál v Bohumíně – Přednádražní prostor</v>
      </c>
      <c r="F7" s="402"/>
      <c r="G7" s="402"/>
      <c r="H7" s="402"/>
      <c r="I7" s="93"/>
      <c r="L7" s="20"/>
    </row>
    <row r="8" spans="1:31" s="2" customFormat="1" ht="12" customHeight="1" hidden="1">
      <c r="A8" s="32"/>
      <c r="B8" s="33"/>
      <c r="C8" s="32"/>
      <c r="D8" s="27" t="s">
        <v>123</v>
      </c>
      <c r="E8" s="32"/>
      <c r="F8" s="32"/>
      <c r="G8" s="32"/>
      <c r="H8" s="32"/>
      <c r="I8" s="96"/>
      <c r="J8" s="32"/>
      <c r="K8" s="32"/>
      <c r="L8" s="97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 hidden="1">
      <c r="A9" s="32"/>
      <c r="B9" s="33"/>
      <c r="C9" s="32"/>
      <c r="D9" s="32"/>
      <c r="E9" s="396" t="s">
        <v>1694</v>
      </c>
      <c r="F9" s="400"/>
      <c r="G9" s="400"/>
      <c r="H9" s="400"/>
      <c r="I9" s="96"/>
      <c r="J9" s="32"/>
      <c r="K9" s="32"/>
      <c r="L9" s="97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hidden="1">
      <c r="A10" s="32"/>
      <c r="B10" s="33"/>
      <c r="C10" s="32"/>
      <c r="D10" s="32"/>
      <c r="E10" s="32"/>
      <c r="F10" s="32"/>
      <c r="G10" s="32"/>
      <c r="H10" s="32"/>
      <c r="I10" s="96"/>
      <c r="J10" s="32"/>
      <c r="K10" s="32"/>
      <c r="L10" s="97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 hidden="1">
      <c r="A11" s="32"/>
      <c r="B11" s="33"/>
      <c r="C11" s="32"/>
      <c r="D11" s="27" t="s">
        <v>19</v>
      </c>
      <c r="E11" s="32"/>
      <c r="F11" s="25" t="s">
        <v>3</v>
      </c>
      <c r="G11" s="32"/>
      <c r="H11" s="32"/>
      <c r="I11" s="98" t="s">
        <v>20</v>
      </c>
      <c r="J11" s="25" t="s">
        <v>3</v>
      </c>
      <c r="K11" s="32"/>
      <c r="L11" s="97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 hidden="1">
      <c r="A12" s="32"/>
      <c r="B12" s="33"/>
      <c r="C12" s="32"/>
      <c r="D12" s="27" t="s">
        <v>21</v>
      </c>
      <c r="E12" s="32"/>
      <c r="F12" s="25" t="s">
        <v>22</v>
      </c>
      <c r="G12" s="32"/>
      <c r="H12" s="32"/>
      <c r="I12" s="98" t="s">
        <v>23</v>
      </c>
      <c r="J12" s="50" t="str">
        <f>'Rekapitulace stavby'!AN8</f>
        <v>26. 11. 2019</v>
      </c>
      <c r="K12" s="32"/>
      <c r="L12" s="97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 hidden="1">
      <c r="A13" s="32"/>
      <c r="B13" s="33"/>
      <c r="C13" s="32"/>
      <c r="D13" s="32"/>
      <c r="E13" s="32"/>
      <c r="F13" s="32"/>
      <c r="G13" s="32"/>
      <c r="H13" s="32"/>
      <c r="I13" s="96"/>
      <c r="J13" s="32"/>
      <c r="K13" s="32"/>
      <c r="L13" s="97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 hidden="1">
      <c r="A14" s="32"/>
      <c r="B14" s="33"/>
      <c r="C14" s="32"/>
      <c r="D14" s="27" t="s">
        <v>25</v>
      </c>
      <c r="E14" s="32"/>
      <c r="F14" s="32"/>
      <c r="G14" s="32"/>
      <c r="H14" s="32"/>
      <c r="I14" s="98" t="s">
        <v>26</v>
      </c>
      <c r="J14" s="25" t="s">
        <v>3</v>
      </c>
      <c r="K14" s="32"/>
      <c r="L14" s="97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 hidden="1">
      <c r="A15" s="32"/>
      <c r="B15" s="33"/>
      <c r="C15" s="32"/>
      <c r="D15" s="32"/>
      <c r="E15" s="25" t="s">
        <v>27</v>
      </c>
      <c r="F15" s="32"/>
      <c r="G15" s="32"/>
      <c r="H15" s="32"/>
      <c r="I15" s="98" t="s">
        <v>28</v>
      </c>
      <c r="J15" s="25" t="s">
        <v>3</v>
      </c>
      <c r="K15" s="32"/>
      <c r="L15" s="97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 hidden="1">
      <c r="A16" s="32"/>
      <c r="B16" s="33"/>
      <c r="C16" s="32"/>
      <c r="D16" s="32"/>
      <c r="E16" s="32"/>
      <c r="F16" s="32"/>
      <c r="G16" s="32"/>
      <c r="H16" s="32"/>
      <c r="I16" s="96"/>
      <c r="J16" s="32"/>
      <c r="K16" s="32"/>
      <c r="L16" s="97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 hidden="1">
      <c r="A17" s="32"/>
      <c r="B17" s="33"/>
      <c r="C17" s="32"/>
      <c r="D17" s="27" t="s">
        <v>29</v>
      </c>
      <c r="E17" s="32"/>
      <c r="F17" s="32"/>
      <c r="G17" s="32"/>
      <c r="H17" s="32"/>
      <c r="I17" s="98" t="s">
        <v>26</v>
      </c>
      <c r="J17" s="28" t="str">
        <f>'Rekapitulace stavby'!AN13</f>
        <v>Vyplň údaj</v>
      </c>
      <c r="K17" s="32"/>
      <c r="L17" s="97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 hidden="1">
      <c r="A18" s="32"/>
      <c r="B18" s="33"/>
      <c r="C18" s="32"/>
      <c r="D18" s="32"/>
      <c r="E18" s="403" t="str">
        <f>'Rekapitulace stavby'!E14</f>
        <v>Vyplň údaj</v>
      </c>
      <c r="F18" s="385"/>
      <c r="G18" s="385"/>
      <c r="H18" s="385"/>
      <c r="I18" s="98" t="s">
        <v>28</v>
      </c>
      <c r="J18" s="28" t="str">
        <f>'Rekapitulace stavby'!AN14</f>
        <v>Vyplň údaj</v>
      </c>
      <c r="K18" s="32"/>
      <c r="L18" s="97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 hidden="1">
      <c r="A19" s="32"/>
      <c r="B19" s="33"/>
      <c r="C19" s="32"/>
      <c r="D19" s="32"/>
      <c r="E19" s="32"/>
      <c r="F19" s="32"/>
      <c r="G19" s="32"/>
      <c r="H19" s="32"/>
      <c r="I19" s="96"/>
      <c r="J19" s="32"/>
      <c r="K19" s="32"/>
      <c r="L19" s="97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 hidden="1">
      <c r="A20" s="32"/>
      <c r="B20" s="33"/>
      <c r="C20" s="32"/>
      <c r="D20" s="27" t="s">
        <v>31</v>
      </c>
      <c r="E20" s="32"/>
      <c r="F20" s="32"/>
      <c r="G20" s="32"/>
      <c r="H20" s="32"/>
      <c r="I20" s="98" t="s">
        <v>26</v>
      </c>
      <c r="J20" s="25" t="s">
        <v>3</v>
      </c>
      <c r="K20" s="32"/>
      <c r="L20" s="97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 hidden="1">
      <c r="A21" s="32"/>
      <c r="B21" s="33"/>
      <c r="C21" s="32"/>
      <c r="D21" s="32"/>
      <c r="E21" s="25" t="s">
        <v>32</v>
      </c>
      <c r="F21" s="32"/>
      <c r="G21" s="32"/>
      <c r="H21" s="32"/>
      <c r="I21" s="98" t="s">
        <v>28</v>
      </c>
      <c r="J21" s="25" t="s">
        <v>3</v>
      </c>
      <c r="K21" s="32"/>
      <c r="L21" s="97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 hidden="1">
      <c r="A22" s="32"/>
      <c r="B22" s="33"/>
      <c r="C22" s="32"/>
      <c r="D22" s="32"/>
      <c r="E22" s="32"/>
      <c r="F22" s="32"/>
      <c r="G22" s="32"/>
      <c r="H22" s="32"/>
      <c r="I22" s="96"/>
      <c r="J22" s="32"/>
      <c r="K22" s="32"/>
      <c r="L22" s="97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 hidden="1">
      <c r="A23" s="32"/>
      <c r="B23" s="33"/>
      <c r="C23" s="32"/>
      <c r="D23" s="27" t="s">
        <v>34</v>
      </c>
      <c r="E23" s="32"/>
      <c r="F23" s="32"/>
      <c r="G23" s="32"/>
      <c r="H23" s="32"/>
      <c r="I23" s="98" t="s">
        <v>26</v>
      </c>
      <c r="J23" s="25" t="s">
        <v>3</v>
      </c>
      <c r="K23" s="32"/>
      <c r="L23" s="97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 hidden="1">
      <c r="A24" s="32"/>
      <c r="B24" s="33"/>
      <c r="C24" s="32"/>
      <c r="D24" s="32"/>
      <c r="E24" s="25" t="s">
        <v>32</v>
      </c>
      <c r="F24" s="32"/>
      <c r="G24" s="32"/>
      <c r="H24" s="32"/>
      <c r="I24" s="98" t="s">
        <v>28</v>
      </c>
      <c r="J24" s="25" t="s">
        <v>3</v>
      </c>
      <c r="K24" s="32"/>
      <c r="L24" s="97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 hidden="1">
      <c r="A25" s="32"/>
      <c r="B25" s="33"/>
      <c r="C25" s="32"/>
      <c r="D25" s="32"/>
      <c r="E25" s="32"/>
      <c r="F25" s="32"/>
      <c r="G25" s="32"/>
      <c r="H25" s="32"/>
      <c r="I25" s="96"/>
      <c r="J25" s="32"/>
      <c r="K25" s="32"/>
      <c r="L25" s="97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 hidden="1">
      <c r="A26" s="32"/>
      <c r="B26" s="33"/>
      <c r="C26" s="32"/>
      <c r="D26" s="27" t="s">
        <v>35</v>
      </c>
      <c r="E26" s="32"/>
      <c r="F26" s="32"/>
      <c r="G26" s="32"/>
      <c r="H26" s="32"/>
      <c r="I26" s="96"/>
      <c r="J26" s="32"/>
      <c r="K26" s="32"/>
      <c r="L26" s="97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 hidden="1">
      <c r="A27" s="99"/>
      <c r="B27" s="100"/>
      <c r="C27" s="99"/>
      <c r="D27" s="99"/>
      <c r="E27" s="389" t="s">
        <v>3</v>
      </c>
      <c r="F27" s="389"/>
      <c r="G27" s="389"/>
      <c r="H27" s="389"/>
      <c r="I27" s="101"/>
      <c r="J27" s="99"/>
      <c r="K27" s="99"/>
      <c r="L27" s="102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5" customHeight="1" hidden="1">
      <c r="A28" s="32"/>
      <c r="B28" s="33"/>
      <c r="C28" s="32"/>
      <c r="D28" s="32"/>
      <c r="E28" s="32"/>
      <c r="F28" s="32"/>
      <c r="G28" s="32"/>
      <c r="H28" s="32"/>
      <c r="I28" s="96"/>
      <c r="J28" s="32"/>
      <c r="K28" s="32"/>
      <c r="L28" s="97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 hidden="1">
      <c r="A29" s="32"/>
      <c r="B29" s="33"/>
      <c r="C29" s="32"/>
      <c r="D29" s="61"/>
      <c r="E29" s="61"/>
      <c r="F29" s="61"/>
      <c r="G29" s="61"/>
      <c r="H29" s="61"/>
      <c r="I29" s="103"/>
      <c r="J29" s="61"/>
      <c r="K29" s="61"/>
      <c r="L29" s="97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 hidden="1">
      <c r="A30" s="32"/>
      <c r="B30" s="33"/>
      <c r="C30" s="32"/>
      <c r="D30" s="104" t="s">
        <v>37</v>
      </c>
      <c r="E30" s="32"/>
      <c r="F30" s="32"/>
      <c r="G30" s="32"/>
      <c r="H30" s="32"/>
      <c r="I30" s="96"/>
      <c r="J30" s="66">
        <f>ROUND(J82,2)</f>
        <v>0</v>
      </c>
      <c r="K30" s="32"/>
      <c r="L30" s="97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 hidden="1">
      <c r="A31" s="32"/>
      <c r="B31" s="33"/>
      <c r="C31" s="32"/>
      <c r="D31" s="61"/>
      <c r="E31" s="61"/>
      <c r="F31" s="61"/>
      <c r="G31" s="61"/>
      <c r="H31" s="61"/>
      <c r="I31" s="103"/>
      <c r="J31" s="61"/>
      <c r="K31" s="61"/>
      <c r="L31" s="97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 hidden="1">
      <c r="A32" s="32"/>
      <c r="B32" s="33"/>
      <c r="C32" s="32"/>
      <c r="D32" s="32"/>
      <c r="E32" s="32"/>
      <c r="F32" s="36" t="s">
        <v>39</v>
      </c>
      <c r="G32" s="32"/>
      <c r="H32" s="32"/>
      <c r="I32" s="105" t="s">
        <v>38</v>
      </c>
      <c r="J32" s="36" t="s">
        <v>40</v>
      </c>
      <c r="K32" s="32"/>
      <c r="L32" s="97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 hidden="1">
      <c r="A33" s="32"/>
      <c r="B33" s="33"/>
      <c r="C33" s="32"/>
      <c r="D33" s="106" t="s">
        <v>41</v>
      </c>
      <c r="E33" s="27" t="s">
        <v>42</v>
      </c>
      <c r="F33" s="107">
        <f>ROUND((SUM(BE82:BE103)),2)</f>
        <v>0</v>
      </c>
      <c r="G33" s="32"/>
      <c r="H33" s="32"/>
      <c r="I33" s="108">
        <v>0.21</v>
      </c>
      <c r="J33" s="107">
        <f>ROUND(((SUM(BE82:BE103))*I33),2)</f>
        <v>0</v>
      </c>
      <c r="K33" s="32"/>
      <c r="L33" s="97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 hidden="1">
      <c r="A34" s="32"/>
      <c r="B34" s="33"/>
      <c r="C34" s="32"/>
      <c r="D34" s="32"/>
      <c r="E34" s="27" t="s">
        <v>43</v>
      </c>
      <c r="F34" s="107">
        <f>ROUND((SUM(BF82:BF103)),2)</f>
        <v>0</v>
      </c>
      <c r="G34" s="32"/>
      <c r="H34" s="32"/>
      <c r="I34" s="108">
        <v>0.15</v>
      </c>
      <c r="J34" s="107">
        <f>ROUND(((SUM(BF82:BF103))*I34),2)</f>
        <v>0</v>
      </c>
      <c r="K34" s="32"/>
      <c r="L34" s="97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44</v>
      </c>
      <c r="F35" s="107">
        <f>ROUND((SUM(BG82:BG103)),2)</f>
        <v>0</v>
      </c>
      <c r="G35" s="32"/>
      <c r="H35" s="32"/>
      <c r="I35" s="108">
        <v>0.21</v>
      </c>
      <c r="J35" s="107">
        <f>0</f>
        <v>0</v>
      </c>
      <c r="K35" s="32"/>
      <c r="L35" s="97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45</v>
      </c>
      <c r="F36" s="107">
        <f>ROUND((SUM(BH82:BH103)),2)</f>
        <v>0</v>
      </c>
      <c r="G36" s="32"/>
      <c r="H36" s="32"/>
      <c r="I36" s="108">
        <v>0.15</v>
      </c>
      <c r="J36" s="107">
        <f>0</f>
        <v>0</v>
      </c>
      <c r="K36" s="32"/>
      <c r="L36" s="97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46</v>
      </c>
      <c r="F37" s="107">
        <f>ROUND((SUM(BI82:BI103)),2)</f>
        <v>0</v>
      </c>
      <c r="G37" s="32"/>
      <c r="H37" s="32"/>
      <c r="I37" s="108">
        <v>0</v>
      </c>
      <c r="J37" s="107">
        <f>0</f>
        <v>0</v>
      </c>
      <c r="K37" s="32"/>
      <c r="L37" s="97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 hidden="1">
      <c r="A38" s="32"/>
      <c r="B38" s="33"/>
      <c r="C38" s="32"/>
      <c r="D38" s="32"/>
      <c r="E38" s="32"/>
      <c r="F38" s="32"/>
      <c r="G38" s="32"/>
      <c r="H38" s="32"/>
      <c r="I38" s="96"/>
      <c r="J38" s="32"/>
      <c r="K38" s="32"/>
      <c r="L38" s="97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 hidden="1">
      <c r="A39" s="32"/>
      <c r="B39" s="33"/>
      <c r="C39" s="109"/>
      <c r="D39" s="110" t="s">
        <v>47</v>
      </c>
      <c r="E39" s="55"/>
      <c r="F39" s="55"/>
      <c r="G39" s="111" t="s">
        <v>48</v>
      </c>
      <c r="H39" s="112" t="s">
        <v>49</v>
      </c>
      <c r="I39" s="113"/>
      <c r="J39" s="114">
        <f>SUM(J30:J37)</f>
        <v>0</v>
      </c>
      <c r="K39" s="115"/>
      <c r="L39" s="97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 hidden="1">
      <c r="A40" s="32"/>
      <c r="B40" s="42"/>
      <c r="C40" s="43"/>
      <c r="D40" s="43"/>
      <c r="E40" s="43"/>
      <c r="F40" s="43"/>
      <c r="G40" s="43"/>
      <c r="H40" s="43"/>
      <c r="I40" s="116"/>
      <c r="J40" s="43"/>
      <c r="K40" s="43"/>
      <c r="L40" s="97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ht="12" hidden="1"/>
    <row r="42" ht="12" hidden="1"/>
    <row r="43" ht="12" hidden="1"/>
    <row r="44" spans="1:31" s="2" customFormat="1" ht="6.95" customHeight="1">
      <c r="A44" s="32"/>
      <c r="B44" s="44"/>
      <c r="C44" s="45"/>
      <c r="D44" s="45"/>
      <c r="E44" s="45"/>
      <c r="F44" s="45"/>
      <c r="G44" s="45"/>
      <c r="H44" s="45"/>
      <c r="I44" s="117"/>
      <c r="J44" s="45"/>
      <c r="K44" s="45"/>
      <c r="L44" s="97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s="2" customFormat="1" ht="24.95" customHeight="1">
      <c r="A45" s="32"/>
      <c r="B45" s="33"/>
      <c r="C45" s="21" t="s">
        <v>127</v>
      </c>
      <c r="D45" s="32"/>
      <c r="E45" s="32"/>
      <c r="F45" s="32"/>
      <c r="G45" s="32"/>
      <c r="H45" s="32"/>
      <c r="I45" s="96"/>
      <c r="J45" s="32"/>
      <c r="K45" s="32"/>
      <c r="L45" s="97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</row>
    <row r="46" spans="1:31" s="2" customFormat="1" ht="6.95" customHeight="1">
      <c r="A46" s="32"/>
      <c r="B46" s="33"/>
      <c r="C46" s="32"/>
      <c r="D46" s="32"/>
      <c r="E46" s="32"/>
      <c r="F46" s="32"/>
      <c r="G46" s="32"/>
      <c r="H46" s="32"/>
      <c r="I46" s="96"/>
      <c r="J46" s="32"/>
      <c r="K46" s="32"/>
      <c r="L46" s="97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 s="2" customFormat="1" ht="12" customHeight="1">
      <c r="A47" s="32"/>
      <c r="B47" s="33"/>
      <c r="C47" s="27" t="s">
        <v>17</v>
      </c>
      <c r="D47" s="32"/>
      <c r="E47" s="32"/>
      <c r="F47" s="32"/>
      <c r="G47" s="32"/>
      <c r="H47" s="32"/>
      <c r="I47" s="96"/>
      <c r="J47" s="32"/>
      <c r="K47" s="32"/>
      <c r="L47" s="97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</row>
    <row r="48" spans="1:31" s="2" customFormat="1" ht="16.5" customHeight="1">
      <c r="A48" s="32"/>
      <c r="B48" s="33"/>
      <c r="C48" s="32"/>
      <c r="D48" s="32"/>
      <c r="E48" s="401" t="str">
        <f>E7</f>
        <v>Dopravní terminál v Bohumíně – Přednádražní prostor</v>
      </c>
      <c r="F48" s="402"/>
      <c r="G48" s="402"/>
      <c r="H48" s="402"/>
      <c r="I48" s="96"/>
      <c r="J48" s="32"/>
      <c r="K48" s="32"/>
      <c r="L48" s="97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</row>
    <row r="49" spans="1:31" s="2" customFormat="1" ht="12" customHeight="1">
      <c r="A49" s="32"/>
      <c r="B49" s="33"/>
      <c r="C49" s="27" t="s">
        <v>123</v>
      </c>
      <c r="D49" s="32"/>
      <c r="E49" s="32"/>
      <c r="F49" s="32"/>
      <c r="G49" s="32"/>
      <c r="H49" s="32"/>
      <c r="I49" s="96"/>
      <c r="J49" s="32"/>
      <c r="K49" s="32"/>
      <c r="L49" s="97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</row>
    <row r="50" spans="1:31" s="2" customFormat="1" ht="16.5" customHeight="1">
      <c r="A50" s="32"/>
      <c r="B50" s="33"/>
      <c r="C50" s="32"/>
      <c r="D50" s="32"/>
      <c r="E50" s="396" t="str">
        <f>E9</f>
        <v>SO 403 - Přemístění kamery</v>
      </c>
      <c r="F50" s="400"/>
      <c r="G50" s="400"/>
      <c r="H50" s="400"/>
      <c r="I50" s="96"/>
      <c r="J50" s="32"/>
      <c r="K50" s="32"/>
      <c r="L50" s="97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</row>
    <row r="51" spans="1:31" s="2" customFormat="1" ht="6.95" customHeight="1">
      <c r="A51" s="32"/>
      <c r="B51" s="33"/>
      <c r="C51" s="32"/>
      <c r="D51" s="32"/>
      <c r="E51" s="32"/>
      <c r="F51" s="32"/>
      <c r="G51" s="32"/>
      <c r="H51" s="32"/>
      <c r="I51" s="96"/>
      <c r="J51" s="32"/>
      <c r="K51" s="32"/>
      <c r="L51" s="97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</row>
    <row r="52" spans="1:31" s="2" customFormat="1" ht="12" customHeight="1">
      <c r="A52" s="32"/>
      <c r="B52" s="33"/>
      <c r="C52" s="27" t="s">
        <v>21</v>
      </c>
      <c r="D52" s="32"/>
      <c r="E52" s="32"/>
      <c r="F52" s="25" t="str">
        <f>F12</f>
        <v>Bohumín</v>
      </c>
      <c r="G52" s="32"/>
      <c r="H52" s="32"/>
      <c r="I52" s="98" t="s">
        <v>23</v>
      </c>
      <c r="J52" s="50" t="str">
        <f>IF(J12="","",J12)</f>
        <v>26. 11. 2019</v>
      </c>
      <c r="K52" s="32"/>
      <c r="L52" s="97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</row>
    <row r="53" spans="1:31" s="2" customFormat="1" ht="6.95" customHeight="1">
      <c r="A53" s="32"/>
      <c r="B53" s="33"/>
      <c r="C53" s="32"/>
      <c r="D53" s="32"/>
      <c r="E53" s="32"/>
      <c r="F53" s="32"/>
      <c r="G53" s="32"/>
      <c r="H53" s="32"/>
      <c r="I53" s="96"/>
      <c r="J53" s="32"/>
      <c r="K53" s="32"/>
      <c r="L53" s="97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</row>
    <row r="54" spans="1:31" s="2" customFormat="1" ht="40.15" customHeight="1">
      <c r="A54" s="32"/>
      <c r="B54" s="33"/>
      <c r="C54" s="27" t="s">
        <v>25</v>
      </c>
      <c r="D54" s="32"/>
      <c r="E54" s="32"/>
      <c r="F54" s="25" t="str">
        <f>E15</f>
        <v>Město Bohumín, Masarykova 158, 735 81 Bohumín</v>
      </c>
      <c r="G54" s="32"/>
      <c r="H54" s="32"/>
      <c r="I54" s="98" t="s">
        <v>31</v>
      </c>
      <c r="J54" s="30" t="str">
        <f>E21</f>
        <v>HaskoningDHV Czech Republic, spol. s r.o.</v>
      </c>
      <c r="K54" s="32"/>
      <c r="L54" s="97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</row>
    <row r="55" spans="1:31" s="2" customFormat="1" ht="40.15" customHeight="1">
      <c r="A55" s="32"/>
      <c r="B55" s="33"/>
      <c r="C55" s="27" t="s">
        <v>29</v>
      </c>
      <c r="D55" s="32"/>
      <c r="E55" s="32"/>
      <c r="F55" s="25" t="str">
        <f>IF(E18="","",E18)</f>
        <v>Vyplň údaj</v>
      </c>
      <c r="G55" s="32"/>
      <c r="H55" s="32"/>
      <c r="I55" s="98" t="s">
        <v>34</v>
      </c>
      <c r="J55" s="30" t="str">
        <f>E24</f>
        <v>HaskoningDHV Czech Republic, spol. s r.o.</v>
      </c>
      <c r="K55" s="32"/>
      <c r="L55" s="97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</row>
    <row r="56" spans="1:31" s="2" customFormat="1" ht="10.35" customHeight="1">
      <c r="A56" s="32"/>
      <c r="B56" s="33"/>
      <c r="C56" s="32"/>
      <c r="D56" s="32"/>
      <c r="E56" s="32"/>
      <c r="F56" s="32"/>
      <c r="G56" s="32"/>
      <c r="H56" s="32"/>
      <c r="I56" s="96"/>
      <c r="J56" s="32"/>
      <c r="K56" s="32"/>
      <c r="L56" s="97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</row>
    <row r="57" spans="1:31" s="2" customFormat="1" ht="29.25" customHeight="1">
      <c r="A57" s="32"/>
      <c r="B57" s="33"/>
      <c r="C57" s="118" t="s">
        <v>128</v>
      </c>
      <c r="D57" s="109"/>
      <c r="E57" s="109"/>
      <c r="F57" s="109"/>
      <c r="G57" s="109"/>
      <c r="H57" s="109"/>
      <c r="I57" s="119"/>
      <c r="J57" s="120" t="s">
        <v>129</v>
      </c>
      <c r="K57" s="109"/>
      <c r="L57" s="97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</row>
    <row r="58" spans="1:31" s="2" customFormat="1" ht="10.35" customHeight="1">
      <c r="A58" s="32"/>
      <c r="B58" s="33"/>
      <c r="C58" s="32"/>
      <c r="D58" s="32"/>
      <c r="E58" s="32"/>
      <c r="F58" s="32"/>
      <c r="G58" s="32"/>
      <c r="H58" s="32"/>
      <c r="I58" s="96"/>
      <c r="J58" s="32"/>
      <c r="K58" s="32"/>
      <c r="L58" s="97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</row>
    <row r="59" spans="1:47" s="2" customFormat="1" ht="22.9" customHeight="1">
      <c r="A59" s="32"/>
      <c r="B59" s="33"/>
      <c r="C59" s="121" t="s">
        <v>69</v>
      </c>
      <c r="D59" s="32"/>
      <c r="E59" s="32"/>
      <c r="F59" s="32"/>
      <c r="G59" s="32"/>
      <c r="H59" s="32"/>
      <c r="I59" s="96"/>
      <c r="J59" s="66">
        <f>J82</f>
        <v>0</v>
      </c>
      <c r="K59" s="32"/>
      <c r="L59" s="97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U59" s="17" t="s">
        <v>130</v>
      </c>
    </row>
    <row r="60" spans="2:12" s="9" customFormat="1" ht="24.95" customHeight="1">
      <c r="B60" s="122"/>
      <c r="D60" s="123" t="s">
        <v>1695</v>
      </c>
      <c r="E60" s="124"/>
      <c r="F60" s="124"/>
      <c r="G60" s="124"/>
      <c r="H60" s="124"/>
      <c r="I60" s="125"/>
      <c r="J60" s="126">
        <f>J83</f>
        <v>0</v>
      </c>
      <c r="L60" s="122"/>
    </row>
    <row r="61" spans="2:12" s="9" customFormat="1" ht="24.95" customHeight="1">
      <c r="B61" s="122"/>
      <c r="D61" s="123" t="s">
        <v>1696</v>
      </c>
      <c r="E61" s="124"/>
      <c r="F61" s="124"/>
      <c r="G61" s="124"/>
      <c r="H61" s="124"/>
      <c r="I61" s="125"/>
      <c r="J61" s="126">
        <f>J93</f>
        <v>0</v>
      </c>
      <c r="L61" s="122"/>
    </row>
    <row r="62" spans="2:12" s="9" customFormat="1" ht="24.95" customHeight="1">
      <c r="B62" s="122"/>
      <c r="D62" s="123" t="s">
        <v>1697</v>
      </c>
      <c r="E62" s="124"/>
      <c r="F62" s="124"/>
      <c r="G62" s="124"/>
      <c r="H62" s="124"/>
      <c r="I62" s="125"/>
      <c r="J62" s="126">
        <f>J99</f>
        <v>0</v>
      </c>
      <c r="L62" s="122"/>
    </row>
    <row r="63" spans="1:31" s="2" customFormat="1" ht="21.75" customHeight="1">
      <c r="A63" s="32"/>
      <c r="B63" s="33"/>
      <c r="C63" s="32"/>
      <c r="D63" s="32"/>
      <c r="E63" s="32"/>
      <c r="F63" s="32"/>
      <c r="G63" s="32"/>
      <c r="H63" s="32"/>
      <c r="I63" s="96"/>
      <c r="J63" s="32"/>
      <c r="K63" s="32"/>
      <c r="L63" s="97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</row>
    <row r="64" spans="1:31" s="2" customFormat="1" ht="6.95" customHeight="1">
      <c r="A64" s="32"/>
      <c r="B64" s="42"/>
      <c r="C64" s="43"/>
      <c r="D64" s="43"/>
      <c r="E64" s="43"/>
      <c r="F64" s="43"/>
      <c r="G64" s="43"/>
      <c r="H64" s="43"/>
      <c r="I64" s="116"/>
      <c r="J64" s="43"/>
      <c r="K64" s="43"/>
      <c r="L64" s="97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</row>
    <row r="68" spans="1:31" s="2" customFormat="1" ht="6.95" customHeight="1">
      <c r="A68" s="32"/>
      <c r="B68" s="44"/>
      <c r="C68" s="45"/>
      <c r="D68" s="45"/>
      <c r="E68" s="45"/>
      <c r="F68" s="45"/>
      <c r="G68" s="45"/>
      <c r="H68" s="45"/>
      <c r="I68" s="117"/>
      <c r="J68" s="45"/>
      <c r="K68" s="45"/>
      <c r="L68" s="97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</row>
    <row r="69" spans="1:31" s="2" customFormat="1" ht="24.95" customHeight="1">
      <c r="A69" s="32"/>
      <c r="B69" s="33"/>
      <c r="C69" s="21" t="s">
        <v>148</v>
      </c>
      <c r="D69" s="32"/>
      <c r="E69" s="32"/>
      <c r="F69" s="32"/>
      <c r="G69" s="32"/>
      <c r="H69" s="32"/>
      <c r="I69" s="96"/>
      <c r="J69" s="32"/>
      <c r="K69" s="32"/>
      <c r="L69" s="97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</row>
    <row r="70" spans="1:31" s="2" customFormat="1" ht="6.95" customHeight="1">
      <c r="A70" s="32"/>
      <c r="B70" s="33"/>
      <c r="C70" s="32"/>
      <c r="D70" s="32"/>
      <c r="E70" s="32"/>
      <c r="F70" s="32"/>
      <c r="G70" s="32"/>
      <c r="H70" s="32"/>
      <c r="I70" s="96"/>
      <c r="J70" s="32"/>
      <c r="K70" s="32"/>
      <c r="L70" s="97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</row>
    <row r="71" spans="1:31" s="2" customFormat="1" ht="12" customHeight="1">
      <c r="A71" s="32"/>
      <c r="B71" s="33"/>
      <c r="C71" s="27" t="s">
        <v>17</v>
      </c>
      <c r="D71" s="32"/>
      <c r="E71" s="32"/>
      <c r="F71" s="32"/>
      <c r="G71" s="32"/>
      <c r="H71" s="32"/>
      <c r="I71" s="96"/>
      <c r="J71" s="32"/>
      <c r="K71" s="32"/>
      <c r="L71" s="97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</row>
    <row r="72" spans="1:31" s="2" customFormat="1" ht="16.5" customHeight="1">
      <c r="A72" s="32"/>
      <c r="B72" s="33"/>
      <c r="C72" s="32"/>
      <c r="D72" s="32"/>
      <c r="E72" s="401" t="str">
        <f>E7</f>
        <v>Dopravní terminál v Bohumíně – Přednádražní prostor</v>
      </c>
      <c r="F72" s="402"/>
      <c r="G72" s="402"/>
      <c r="H72" s="402"/>
      <c r="I72" s="96"/>
      <c r="J72" s="32"/>
      <c r="K72" s="32"/>
      <c r="L72" s="97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</row>
    <row r="73" spans="1:31" s="2" customFormat="1" ht="12" customHeight="1">
      <c r="A73" s="32"/>
      <c r="B73" s="33"/>
      <c r="C73" s="27" t="s">
        <v>123</v>
      </c>
      <c r="D73" s="32"/>
      <c r="E73" s="32"/>
      <c r="F73" s="32"/>
      <c r="G73" s="32"/>
      <c r="H73" s="32"/>
      <c r="I73" s="96"/>
      <c r="J73" s="32"/>
      <c r="K73" s="32"/>
      <c r="L73" s="97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</row>
    <row r="74" spans="1:31" s="2" customFormat="1" ht="16.5" customHeight="1">
      <c r="A74" s="32"/>
      <c r="B74" s="33"/>
      <c r="C74" s="32"/>
      <c r="D74" s="32"/>
      <c r="E74" s="396" t="str">
        <f>E9</f>
        <v>SO 403 - Přemístění kamery</v>
      </c>
      <c r="F74" s="400"/>
      <c r="G74" s="400"/>
      <c r="H74" s="400"/>
      <c r="I74" s="96"/>
      <c r="J74" s="32"/>
      <c r="K74" s="32"/>
      <c r="L74" s="97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</row>
    <row r="75" spans="1:31" s="2" customFormat="1" ht="6.95" customHeight="1">
      <c r="A75" s="32"/>
      <c r="B75" s="33"/>
      <c r="C75" s="32"/>
      <c r="D75" s="32"/>
      <c r="E75" s="32"/>
      <c r="F75" s="32"/>
      <c r="G75" s="32"/>
      <c r="H75" s="32"/>
      <c r="I75" s="96"/>
      <c r="J75" s="32"/>
      <c r="K75" s="32"/>
      <c r="L75" s="97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</row>
    <row r="76" spans="1:31" s="2" customFormat="1" ht="12" customHeight="1">
      <c r="A76" s="32"/>
      <c r="B76" s="33"/>
      <c r="C76" s="27" t="s">
        <v>21</v>
      </c>
      <c r="D76" s="32"/>
      <c r="E76" s="32"/>
      <c r="F76" s="25" t="str">
        <f>F12</f>
        <v>Bohumín</v>
      </c>
      <c r="G76" s="32"/>
      <c r="H76" s="32"/>
      <c r="I76" s="98" t="s">
        <v>23</v>
      </c>
      <c r="J76" s="50" t="str">
        <f>IF(J12="","",J12)</f>
        <v>26. 11. 2019</v>
      </c>
      <c r="K76" s="32"/>
      <c r="L76" s="97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6.95" customHeight="1">
      <c r="A77" s="32"/>
      <c r="B77" s="33"/>
      <c r="C77" s="32"/>
      <c r="D77" s="32"/>
      <c r="E77" s="32"/>
      <c r="F77" s="32"/>
      <c r="G77" s="32"/>
      <c r="H77" s="32"/>
      <c r="I77" s="96"/>
      <c r="J77" s="32"/>
      <c r="K77" s="32"/>
      <c r="L77" s="97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 s="2" customFormat="1" ht="40.15" customHeight="1">
      <c r="A78" s="32"/>
      <c r="B78" s="33"/>
      <c r="C78" s="27" t="s">
        <v>25</v>
      </c>
      <c r="D78" s="32"/>
      <c r="E78" s="32"/>
      <c r="F78" s="25" t="str">
        <f>E15</f>
        <v>Město Bohumín, Masarykova 158, 735 81 Bohumín</v>
      </c>
      <c r="G78" s="32"/>
      <c r="H78" s="32"/>
      <c r="I78" s="98" t="s">
        <v>31</v>
      </c>
      <c r="J78" s="30" t="str">
        <f>E21</f>
        <v>HaskoningDHV Czech Republic, spol. s r.o.</v>
      </c>
      <c r="K78" s="32"/>
      <c r="L78" s="97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</row>
    <row r="79" spans="1:31" s="2" customFormat="1" ht="40.15" customHeight="1">
      <c r="A79" s="32"/>
      <c r="B79" s="33"/>
      <c r="C79" s="27" t="s">
        <v>29</v>
      </c>
      <c r="D79" s="32"/>
      <c r="E79" s="32"/>
      <c r="F79" s="25" t="str">
        <f>IF(E18="","",E18)</f>
        <v>Vyplň údaj</v>
      </c>
      <c r="G79" s="32"/>
      <c r="H79" s="32"/>
      <c r="I79" s="98" t="s">
        <v>34</v>
      </c>
      <c r="J79" s="30" t="str">
        <f>E24</f>
        <v>HaskoningDHV Czech Republic, spol. s r.o.</v>
      </c>
      <c r="K79" s="32"/>
      <c r="L79" s="97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</row>
    <row r="80" spans="1:31" s="2" customFormat="1" ht="10.35" customHeight="1">
      <c r="A80" s="32"/>
      <c r="B80" s="33"/>
      <c r="C80" s="32"/>
      <c r="D80" s="32"/>
      <c r="E80" s="32"/>
      <c r="F80" s="32"/>
      <c r="G80" s="32"/>
      <c r="H80" s="32"/>
      <c r="I80" s="96"/>
      <c r="J80" s="32"/>
      <c r="K80" s="32"/>
      <c r="L80" s="97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</row>
    <row r="81" spans="1:31" s="11" customFormat="1" ht="29.25" customHeight="1">
      <c r="A81" s="132"/>
      <c r="B81" s="133"/>
      <c r="C81" s="134" t="s">
        <v>149</v>
      </c>
      <c r="D81" s="135" t="s">
        <v>56</v>
      </c>
      <c r="E81" s="135" t="s">
        <v>52</v>
      </c>
      <c r="F81" s="135" t="s">
        <v>53</v>
      </c>
      <c r="G81" s="135" t="s">
        <v>150</v>
      </c>
      <c r="H81" s="135" t="s">
        <v>151</v>
      </c>
      <c r="I81" s="136" t="s">
        <v>152</v>
      </c>
      <c r="J81" s="135" t="s">
        <v>129</v>
      </c>
      <c r="K81" s="137" t="s">
        <v>153</v>
      </c>
      <c r="L81" s="138"/>
      <c r="M81" s="57" t="s">
        <v>3</v>
      </c>
      <c r="N81" s="58" t="s">
        <v>41</v>
      </c>
      <c r="O81" s="58" t="s">
        <v>154</v>
      </c>
      <c r="P81" s="58" t="s">
        <v>155</v>
      </c>
      <c r="Q81" s="58" t="s">
        <v>156</v>
      </c>
      <c r="R81" s="58" t="s">
        <v>157</v>
      </c>
      <c r="S81" s="58" t="s">
        <v>158</v>
      </c>
      <c r="T81" s="59" t="s">
        <v>159</v>
      </c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</row>
    <row r="82" spans="1:63" s="2" customFormat="1" ht="22.9" customHeight="1">
      <c r="A82" s="32"/>
      <c r="B82" s="33"/>
      <c r="C82" s="64" t="s">
        <v>160</v>
      </c>
      <c r="D82" s="32"/>
      <c r="E82" s="32"/>
      <c r="F82" s="32"/>
      <c r="G82" s="32"/>
      <c r="H82" s="32"/>
      <c r="I82" s="96"/>
      <c r="J82" s="139">
        <f>BK82</f>
        <v>0</v>
      </c>
      <c r="K82" s="32"/>
      <c r="L82" s="33"/>
      <c r="M82" s="60"/>
      <c r="N82" s="51"/>
      <c r="O82" s="61"/>
      <c r="P82" s="140">
        <f>P83+P93+P99</f>
        <v>0</v>
      </c>
      <c r="Q82" s="61"/>
      <c r="R82" s="140">
        <f>R83+R93+R99</f>
        <v>0</v>
      </c>
      <c r="S82" s="61"/>
      <c r="T82" s="141">
        <f>T83+T93+T99</f>
        <v>0</v>
      </c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T82" s="17" t="s">
        <v>70</v>
      </c>
      <c r="AU82" s="17" t="s">
        <v>130</v>
      </c>
      <c r="BK82" s="142">
        <f>BK83+BK93+BK99</f>
        <v>0</v>
      </c>
    </row>
    <row r="83" spans="2:63" s="12" customFormat="1" ht="25.9" customHeight="1">
      <c r="B83" s="143"/>
      <c r="D83" s="144" t="s">
        <v>70</v>
      </c>
      <c r="E83" s="145" t="s">
        <v>1472</v>
      </c>
      <c r="F83" s="145" t="s">
        <v>3</v>
      </c>
      <c r="I83" s="146"/>
      <c r="J83" s="147">
        <f>BK83</f>
        <v>0</v>
      </c>
      <c r="L83" s="143"/>
      <c r="M83" s="148"/>
      <c r="N83" s="149"/>
      <c r="O83" s="149"/>
      <c r="P83" s="150">
        <f>SUM(P84:P92)</f>
        <v>0</v>
      </c>
      <c r="Q83" s="149"/>
      <c r="R83" s="150">
        <f>SUM(R84:R92)</f>
        <v>0</v>
      </c>
      <c r="S83" s="149"/>
      <c r="T83" s="151">
        <f>SUM(T84:T92)</f>
        <v>0</v>
      </c>
      <c r="AR83" s="144" t="s">
        <v>78</v>
      </c>
      <c r="AT83" s="152" t="s">
        <v>70</v>
      </c>
      <c r="AU83" s="152" t="s">
        <v>71</v>
      </c>
      <c r="AY83" s="144" t="s">
        <v>163</v>
      </c>
      <c r="BK83" s="153">
        <f>SUM(BK84:BK92)</f>
        <v>0</v>
      </c>
    </row>
    <row r="84" spans="1:65" s="2" customFormat="1" ht="16.5" customHeight="1">
      <c r="A84" s="32"/>
      <c r="B84" s="156"/>
      <c r="C84" s="157" t="s">
        <v>78</v>
      </c>
      <c r="D84" s="157" t="s">
        <v>165</v>
      </c>
      <c r="E84" s="158" t="s">
        <v>1396</v>
      </c>
      <c r="F84" s="159" t="s">
        <v>1397</v>
      </c>
      <c r="G84" s="160" t="s">
        <v>212</v>
      </c>
      <c r="H84" s="161">
        <v>20</v>
      </c>
      <c r="I84" s="162"/>
      <c r="J84" s="163">
        <f aca="true" t="shared" si="0" ref="J84:J92">ROUND(I84*H84,2)</f>
        <v>0</v>
      </c>
      <c r="K84" s="159" t="s">
        <v>3</v>
      </c>
      <c r="L84" s="33"/>
      <c r="M84" s="164" t="s">
        <v>3</v>
      </c>
      <c r="N84" s="165" t="s">
        <v>42</v>
      </c>
      <c r="O84" s="53"/>
      <c r="P84" s="166">
        <f aca="true" t="shared" si="1" ref="P84:P92">O84*H84</f>
        <v>0</v>
      </c>
      <c r="Q84" s="166">
        <v>0</v>
      </c>
      <c r="R84" s="166">
        <f aca="true" t="shared" si="2" ref="R84:R92">Q84*H84</f>
        <v>0</v>
      </c>
      <c r="S84" s="166">
        <v>0</v>
      </c>
      <c r="T84" s="167">
        <f aca="true" t="shared" si="3" ref="T84:T92">S84*H84</f>
        <v>0</v>
      </c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R84" s="168" t="s">
        <v>170</v>
      </c>
      <c r="AT84" s="168" t="s">
        <v>165</v>
      </c>
      <c r="AU84" s="168" t="s">
        <v>78</v>
      </c>
      <c r="AY84" s="17" t="s">
        <v>163</v>
      </c>
      <c r="BE84" s="169">
        <f aca="true" t="shared" si="4" ref="BE84:BE92">IF(N84="základní",J84,0)</f>
        <v>0</v>
      </c>
      <c r="BF84" s="169">
        <f aca="true" t="shared" si="5" ref="BF84:BF92">IF(N84="snížená",J84,0)</f>
        <v>0</v>
      </c>
      <c r="BG84" s="169">
        <f aca="true" t="shared" si="6" ref="BG84:BG92">IF(N84="zákl. přenesená",J84,0)</f>
        <v>0</v>
      </c>
      <c r="BH84" s="169">
        <f aca="true" t="shared" si="7" ref="BH84:BH92">IF(N84="sníž. přenesená",J84,0)</f>
        <v>0</v>
      </c>
      <c r="BI84" s="169">
        <f aca="true" t="shared" si="8" ref="BI84:BI92">IF(N84="nulová",J84,0)</f>
        <v>0</v>
      </c>
      <c r="BJ84" s="17" t="s">
        <v>78</v>
      </c>
      <c r="BK84" s="169">
        <f aca="true" t="shared" si="9" ref="BK84:BK92">ROUND(I84*H84,2)</f>
        <v>0</v>
      </c>
      <c r="BL84" s="17" t="s">
        <v>170</v>
      </c>
      <c r="BM84" s="168" t="s">
        <v>1698</v>
      </c>
    </row>
    <row r="85" spans="1:65" s="2" customFormat="1" ht="16.5" customHeight="1">
      <c r="A85" s="32"/>
      <c r="B85" s="156"/>
      <c r="C85" s="157" t="s">
        <v>80</v>
      </c>
      <c r="D85" s="157" t="s">
        <v>165</v>
      </c>
      <c r="E85" s="158" t="s">
        <v>1699</v>
      </c>
      <c r="F85" s="159" t="s">
        <v>1700</v>
      </c>
      <c r="G85" s="160" t="s">
        <v>212</v>
      </c>
      <c r="H85" s="161">
        <v>20</v>
      </c>
      <c r="I85" s="162"/>
      <c r="J85" s="163">
        <f t="shared" si="0"/>
        <v>0</v>
      </c>
      <c r="K85" s="159" t="s">
        <v>3</v>
      </c>
      <c r="L85" s="33"/>
      <c r="M85" s="164" t="s">
        <v>3</v>
      </c>
      <c r="N85" s="165" t="s">
        <v>42</v>
      </c>
      <c r="O85" s="53"/>
      <c r="P85" s="166">
        <f t="shared" si="1"/>
        <v>0</v>
      </c>
      <c r="Q85" s="166">
        <v>0</v>
      </c>
      <c r="R85" s="166">
        <f t="shared" si="2"/>
        <v>0</v>
      </c>
      <c r="S85" s="166">
        <v>0</v>
      </c>
      <c r="T85" s="167">
        <f t="shared" si="3"/>
        <v>0</v>
      </c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R85" s="168" t="s">
        <v>170</v>
      </c>
      <c r="AT85" s="168" t="s">
        <v>165</v>
      </c>
      <c r="AU85" s="168" t="s">
        <v>78</v>
      </c>
      <c r="AY85" s="17" t="s">
        <v>163</v>
      </c>
      <c r="BE85" s="169">
        <f t="shared" si="4"/>
        <v>0</v>
      </c>
      <c r="BF85" s="169">
        <f t="shared" si="5"/>
        <v>0</v>
      </c>
      <c r="BG85" s="169">
        <f t="shared" si="6"/>
        <v>0</v>
      </c>
      <c r="BH85" s="169">
        <f t="shared" si="7"/>
        <v>0</v>
      </c>
      <c r="BI85" s="169">
        <f t="shared" si="8"/>
        <v>0</v>
      </c>
      <c r="BJ85" s="17" t="s">
        <v>78</v>
      </c>
      <c r="BK85" s="169">
        <f t="shared" si="9"/>
        <v>0</v>
      </c>
      <c r="BL85" s="17" t="s">
        <v>170</v>
      </c>
      <c r="BM85" s="168" t="s">
        <v>1701</v>
      </c>
    </row>
    <row r="86" spans="1:65" s="2" customFormat="1" ht="16.5" customHeight="1">
      <c r="A86" s="32"/>
      <c r="B86" s="156"/>
      <c r="C86" s="157" t="s">
        <v>182</v>
      </c>
      <c r="D86" s="157" t="s">
        <v>165</v>
      </c>
      <c r="E86" s="158" t="s">
        <v>1702</v>
      </c>
      <c r="F86" s="159" t="s">
        <v>1703</v>
      </c>
      <c r="G86" s="160" t="s">
        <v>1407</v>
      </c>
      <c r="H86" s="161">
        <v>1</v>
      </c>
      <c r="I86" s="162"/>
      <c r="J86" s="163">
        <f t="shared" si="0"/>
        <v>0</v>
      </c>
      <c r="K86" s="159" t="s">
        <v>3</v>
      </c>
      <c r="L86" s="33"/>
      <c r="M86" s="164" t="s">
        <v>3</v>
      </c>
      <c r="N86" s="165" t="s">
        <v>42</v>
      </c>
      <c r="O86" s="53"/>
      <c r="P86" s="166">
        <f t="shared" si="1"/>
        <v>0</v>
      </c>
      <c r="Q86" s="166">
        <v>0</v>
      </c>
      <c r="R86" s="166">
        <f t="shared" si="2"/>
        <v>0</v>
      </c>
      <c r="S86" s="166">
        <v>0</v>
      </c>
      <c r="T86" s="167">
        <f t="shared" si="3"/>
        <v>0</v>
      </c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R86" s="168" t="s">
        <v>170</v>
      </c>
      <c r="AT86" s="168" t="s">
        <v>165</v>
      </c>
      <c r="AU86" s="168" t="s">
        <v>78</v>
      </c>
      <c r="AY86" s="17" t="s">
        <v>163</v>
      </c>
      <c r="BE86" s="169">
        <f t="shared" si="4"/>
        <v>0</v>
      </c>
      <c r="BF86" s="169">
        <f t="shared" si="5"/>
        <v>0</v>
      </c>
      <c r="BG86" s="169">
        <f t="shared" si="6"/>
        <v>0</v>
      </c>
      <c r="BH86" s="169">
        <f t="shared" si="7"/>
        <v>0</v>
      </c>
      <c r="BI86" s="169">
        <f t="shared" si="8"/>
        <v>0</v>
      </c>
      <c r="BJ86" s="17" t="s">
        <v>78</v>
      </c>
      <c r="BK86" s="169">
        <f t="shared" si="9"/>
        <v>0</v>
      </c>
      <c r="BL86" s="17" t="s">
        <v>170</v>
      </c>
      <c r="BM86" s="168" t="s">
        <v>1704</v>
      </c>
    </row>
    <row r="87" spans="1:65" s="2" customFormat="1" ht="16.5" customHeight="1">
      <c r="A87" s="32"/>
      <c r="B87" s="156"/>
      <c r="C87" s="157" t="s">
        <v>170</v>
      </c>
      <c r="D87" s="157" t="s">
        <v>165</v>
      </c>
      <c r="E87" s="158" t="s">
        <v>1705</v>
      </c>
      <c r="F87" s="159" t="s">
        <v>1706</v>
      </c>
      <c r="G87" s="160" t="s">
        <v>1407</v>
      </c>
      <c r="H87" s="161">
        <v>1</v>
      </c>
      <c r="I87" s="162"/>
      <c r="J87" s="163">
        <f t="shared" si="0"/>
        <v>0</v>
      </c>
      <c r="K87" s="159" t="s">
        <v>3</v>
      </c>
      <c r="L87" s="33"/>
      <c r="M87" s="164" t="s">
        <v>3</v>
      </c>
      <c r="N87" s="165" t="s">
        <v>42</v>
      </c>
      <c r="O87" s="53"/>
      <c r="P87" s="166">
        <f t="shared" si="1"/>
        <v>0</v>
      </c>
      <c r="Q87" s="166">
        <v>0</v>
      </c>
      <c r="R87" s="166">
        <f t="shared" si="2"/>
        <v>0</v>
      </c>
      <c r="S87" s="166">
        <v>0</v>
      </c>
      <c r="T87" s="167">
        <f t="shared" si="3"/>
        <v>0</v>
      </c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R87" s="168" t="s">
        <v>170</v>
      </c>
      <c r="AT87" s="168" t="s">
        <v>165</v>
      </c>
      <c r="AU87" s="168" t="s">
        <v>78</v>
      </c>
      <c r="AY87" s="17" t="s">
        <v>163</v>
      </c>
      <c r="BE87" s="169">
        <f t="shared" si="4"/>
        <v>0</v>
      </c>
      <c r="BF87" s="169">
        <f t="shared" si="5"/>
        <v>0</v>
      </c>
      <c r="BG87" s="169">
        <f t="shared" si="6"/>
        <v>0</v>
      </c>
      <c r="BH87" s="169">
        <f t="shared" si="7"/>
        <v>0</v>
      </c>
      <c r="BI87" s="169">
        <f t="shared" si="8"/>
        <v>0</v>
      </c>
      <c r="BJ87" s="17" t="s">
        <v>78</v>
      </c>
      <c r="BK87" s="169">
        <f t="shared" si="9"/>
        <v>0</v>
      </c>
      <c r="BL87" s="17" t="s">
        <v>170</v>
      </c>
      <c r="BM87" s="168" t="s">
        <v>1707</v>
      </c>
    </row>
    <row r="88" spans="1:65" s="2" customFormat="1" ht="16.5" customHeight="1">
      <c r="A88" s="32"/>
      <c r="B88" s="156"/>
      <c r="C88" s="157" t="s">
        <v>192</v>
      </c>
      <c r="D88" s="157" t="s">
        <v>165</v>
      </c>
      <c r="E88" s="158" t="s">
        <v>1708</v>
      </c>
      <c r="F88" s="159" t="s">
        <v>1709</v>
      </c>
      <c r="G88" s="160" t="s">
        <v>1407</v>
      </c>
      <c r="H88" s="161">
        <v>1</v>
      </c>
      <c r="I88" s="162"/>
      <c r="J88" s="163">
        <f t="shared" si="0"/>
        <v>0</v>
      </c>
      <c r="K88" s="159" t="s">
        <v>3</v>
      </c>
      <c r="L88" s="33"/>
      <c r="M88" s="164" t="s">
        <v>3</v>
      </c>
      <c r="N88" s="165" t="s">
        <v>42</v>
      </c>
      <c r="O88" s="53"/>
      <c r="P88" s="166">
        <f t="shared" si="1"/>
        <v>0</v>
      </c>
      <c r="Q88" s="166">
        <v>0</v>
      </c>
      <c r="R88" s="166">
        <f t="shared" si="2"/>
        <v>0</v>
      </c>
      <c r="S88" s="166">
        <v>0</v>
      </c>
      <c r="T88" s="167">
        <f t="shared" si="3"/>
        <v>0</v>
      </c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R88" s="168" t="s">
        <v>170</v>
      </c>
      <c r="AT88" s="168" t="s">
        <v>165</v>
      </c>
      <c r="AU88" s="168" t="s">
        <v>78</v>
      </c>
      <c r="AY88" s="17" t="s">
        <v>163</v>
      </c>
      <c r="BE88" s="169">
        <f t="shared" si="4"/>
        <v>0</v>
      </c>
      <c r="BF88" s="169">
        <f t="shared" si="5"/>
        <v>0</v>
      </c>
      <c r="BG88" s="169">
        <f t="shared" si="6"/>
        <v>0</v>
      </c>
      <c r="BH88" s="169">
        <f t="shared" si="7"/>
        <v>0</v>
      </c>
      <c r="BI88" s="169">
        <f t="shared" si="8"/>
        <v>0</v>
      </c>
      <c r="BJ88" s="17" t="s">
        <v>78</v>
      </c>
      <c r="BK88" s="169">
        <f t="shared" si="9"/>
        <v>0</v>
      </c>
      <c r="BL88" s="17" t="s">
        <v>170</v>
      </c>
      <c r="BM88" s="168" t="s">
        <v>1710</v>
      </c>
    </row>
    <row r="89" spans="1:65" s="2" customFormat="1" ht="16.5" customHeight="1">
      <c r="A89" s="32"/>
      <c r="B89" s="156"/>
      <c r="C89" s="157" t="s">
        <v>197</v>
      </c>
      <c r="D89" s="157" t="s">
        <v>165</v>
      </c>
      <c r="E89" s="158" t="s">
        <v>1405</v>
      </c>
      <c r="F89" s="159" t="s">
        <v>1406</v>
      </c>
      <c r="G89" s="160" t="s">
        <v>1407</v>
      </c>
      <c r="H89" s="161">
        <v>3</v>
      </c>
      <c r="I89" s="162"/>
      <c r="J89" s="163">
        <f t="shared" si="0"/>
        <v>0</v>
      </c>
      <c r="K89" s="159" t="s">
        <v>3</v>
      </c>
      <c r="L89" s="33"/>
      <c r="M89" s="164" t="s">
        <v>3</v>
      </c>
      <c r="N89" s="165" t="s">
        <v>42</v>
      </c>
      <c r="O89" s="53"/>
      <c r="P89" s="166">
        <f t="shared" si="1"/>
        <v>0</v>
      </c>
      <c r="Q89" s="166">
        <v>0</v>
      </c>
      <c r="R89" s="166">
        <f t="shared" si="2"/>
        <v>0</v>
      </c>
      <c r="S89" s="166">
        <v>0</v>
      </c>
      <c r="T89" s="167">
        <f t="shared" si="3"/>
        <v>0</v>
      </c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R89" s="168" t="s">
        <v>170</v>
      </c>
      <c r="AT89" s="168" t="s">
        <v>165</v>
      </c>
      <c r="AU89" s="168" t="s">
        <v>78</v>
      </c>
      <c r="AY89" s="17" t="s">
        <v>163</v>
      </c>
      <c r="BE89" s="169">
        <f t="shared" si="4"/>
        <v>0</v>
      </c>
      <c r="BF89" s="169">
        <f t="shared" si="5"/>
        <v>0</v>
      </c>
      <c r="BG89" s="169">
        <f t="shared" si="6"/>
        <v>0</v>
      </c>
      <c r="BH89" s="169">
        <f t="shared" si="7"/>
        <v>0</v>
      </c>
      <c r="BI89" s="169">
        <f t="shared" si="8"/>
        <v>0</v>
      </c>
      <c r="BJ89" s="17" t="s">
        <v>78</v>
      </c>
      <c r="BK89" s="169">
        <f t="shared" si="9"/>
        <v>0</v>
      </c>
      <c r="BL89" s="17" t="s">
        <v>170</v>
      </c>
      <c r="BM89" s="168" t="s">
        <v>1711</v>
      </c>
    </row>
    <row r="90" spans="1:65" s="2" customFormat="1" ht="16.5" customHeight="1">
      <c r="A90" s="32"/>
      <c r="B90" s="156"/>
      <c r="C90" s="157" t="s">
        <v>201</v>
      </c>
      <c r="D90" s="157" t="s">
        <v>165</v>
      </c>
      <c r="E90" s="158" t="s">
        <v>1712</v>
      </c>
      <c r="F90" s="159" t="s">
        <v>1713</v>
      </c>
      <c r="G90" s="160" t="s">
        <v>212</v>
      </c>
      <c r="H90" s="161">
        <v>20</v>
      </c>
      <c r="I90" s="162"/>
      <c r="J90" s="163">
        <f t="shared" si="0"/>
        <v>0</v>
      </c>
      <c r="K90" s="159" t="s">
        <v>3</v>
      </c>
      <c r="L90" s="33"/>
      <c r="M90" s="164" t="s">
        <v>3</v>
      </c>
      <c r="N90" s="165" t="s">
        <v>42</v>
      </c>
      <c r="O90" s="53"/>
      <c r="P90" s="166">
        <f t="shared" si="1"/>
        <v>0</v>
      </c>
      <c r="Q90" s="166">
        <v>0</v>
      </c>
      <c r="R90" s="166">
        <f t="shared" si="2"/>
        <v>0</v>
      </c>
      <c r="S90" s="166">
        <v>0</v>
      </c>
      <c r="T90" s="167">
        <f t="shared" si="3"/>
        <v>0</v>
      </c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R90" s="168" t="s">
        <v>170</v>
      </c>
      <c r="AT90" s="168" t="s">
        <v>165</v>
      </c>
      <c r="AU90" s="168" t="s">
        <v>78</v>
      </c>
      <c r="AY90" s="17" t="s">
        <v>163</v>
      </c>
      <c r="BE90" s="169">
        <f t="shared" si="4"/>
        <v>0</v>
      </c>
      <c r="BF90" s="169">
        <f t="shared" si="5"/>
        <v>0</v>
      </c>
      <c r="BG90" s="169">
        <f t="shared" si="6"/>
        <v>0</v>
      </c>
      <c r="BH90" s="169">
        <f t="shared" si="7"/>
        <v>0</v>
      </c>
      <c r="BI90" s="169">
        <f t="shared" si="8"/>
        <v>0</v>
      </c>
      <c r="BJ90" s="17" t="s">
        <v>78</v>
      </c>
      <c r="BK90" s="169">
        <f t="shared" si="9"/>
        <v>0</v>
      </c>
      <c r="BL90" s="17" t="s">
        <v>170</v>
      </c>
      <c r="BM90" s="168" t="s">
        <v>1714</v>
      </c>
    </row>
    <row r="91" spans="1:65" s="2" customFormat="1" ht="16.5" customHeight="1">
      <c r="A91" s="32"/>
      <c r="B91" s="156"/>
      <c r="C91" s="157" t="s">
        <v>205</v>
      </c>
      <c r="D91" s="157" t="s">
        <v>165</v>
      </c>
      <c r="E91" s="158" t="s">
        <v>1715</v>
      </c>
      <c r="F91" s="159" t="s">
        <v>1716</v>
      </c>
      <c r="G91" s="160" t="s">
        <v>1407</v>
      </c>
      <c r="H91" s="161">
        <v>3</v>
      </c>
      <c r="I91" s="162"/>
      <c r="J91" s="163">
        <f t="shared" si="0"/>
        <v>0</v>
      </c>
      <c r="K91" s="159" t="s">
        <v>3</v>
      </c>
      <c r="L91" s="33"/>
      <c r="M91" s="164" t="s">
        <v>3</v>
      </c>
      <c r="N91" s="165" t="s">
        <v>42</v>
      </c>
      <c r="O91" s="53"/>
      <c r="P91" s="166">
        <f t="shared" si="1"/>
        <v>0</v>
      </c>
      <c r="Q91" s="166">
        <v>0</v>
      </c>
      <c r="R91" s="166">
        <f t="shared" si="2"/>
        <v>0</v>
      </c>
      <c r="S91" s="166">
        <v>0</v>
      </c>
      <c r="T91" s="167">
        <f t="shared" si="3"/>
        <v>0</v>
      </c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R91" s="168" t="s">
        <v>170</v>
      </c>
      <c r="AT91" s="168" t="s">
        <v>165</v>
      </c>
      <c r="AU91" s="168" t="s">
        <v>78</v>
      </c>
      <c r="AY91" s="17" t="s">
        <v>163</v>
      </c>
      <c r="BE91" s="169">
        <f t="shared" si="4"/>
        <v>0</v>
      </c>
      <c r="BF91" s="169">
        <f t="shared" si="5"/>
        <v>0</v>
      </c>
      <c r="BG91" s="169">
        <f t="shared" si="6"/>
        <v>0</v>
      </c>
      <c r="BH91" s="169">
        <f t="shared" si="7"/>
        <v>0</v>
      </c>
      <c r="BI91" s="169">
        <f t="shared" si="8"/>
        <v>0</v>
      </c>
      <c r="BJ91" s="17" t="s">
        <v>78</v>
      </c>
      <c r="BK91" s="169">
        <f t="shared" si="9"/>
        <v>0</v>
      </c>
      <c r="BL91" s="17" t="s">
        <v>170</v>
      </c>
      <c r="BM91" s="168" t="s">
        <v>1717</v>
      </c>
    </row>
    <row r="92" spans="1:65" s="2" customFormat="1" ht="16.5" customHeight="1">
      <c r="A92" s="32"/>
      <c r="B92" s="156"/>
      <c r="C92" s="157" t="s">
        <v>209</v>
      </c>
      <c r="D92" s="157" t="s">
        <v>165</v>
      </c>
      <c r="E92" s="158" t="s">
        <v>1718</v>
      </c>
      <c r="F92" s="159" t="s">
        <v>1719</v>
      </c>
      <c r="G92" s="160" t="s">
        <v>1407</v>
      </c>
      <c r="H92" s="161">
        <v>2</v>
      </c>
      <c r="I92" s="162"/>
      <c r="J92" s="163">
        <f t="shared" si="0"/>
        <v>0</v>
      </c>
      <c r="K92" s="159" t="s">
        <v>3</v>
      </c>
      <c r="L92" s="33"/>
      <c r="M92" s="164" t="s">
        <v>3</v>
      </c>
      <c r="N92" s="165" t="s">
        <v>42</v>
      </c>
      <c r="O92" s="53"/>
      <c r="P92" s="166">
        <f t="shared" si="1"/>
        <v>0</v>
      </c>
      <c r="Q92" s="166">
        <v>0</v>
      </c>
      <c r="R92" s="166">
        <f t="shared" si="2"/>
        <v>0</v>
      </c>
      <c r="S92" s="166">
        <v>0</v>
      </c>
      <c r="T92" s="167">
        <f t="shared" si="3"/>
        <v>0</v>
      </c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R92" s="168" t="s">
        <v>170</v>
      </c>
      <c r="AT92" s="168" t="s">
        <v>165</v>
      </c>
      <c r="AU92" s="168" t="s">
        <v>78</v>
      </c>
      <c r="AY92" s="17" t="s">
        <v>163</v>
      </c>
      <c r="BE92" s="169">
        <f t="shared" si="4"/>
        <v>0</v>
      </c>
      <c r="BF92" s="169">
        <f t="shared" si="5"/>
        <v>0</v>
      </c>
      <c r="BG92" s="169">
        <f t="shared" si="6"/>
        <v>0</v>
      </c>
      <c r="BH92" s="169">
        <f t="shared" si="7"/>
        <v>0</v>
      </c>
      <c r="BI92" s="169">
        <f t="shared" si="8"/>
        <v>0</v>
      </c>
      <c r="BJ92" s="17" t="s">
        <v>78</v>
      </c>
      <c r="BK92" s="169">
        <f t="shared" si="9"/>
        <v>0</v>
      </c>
      <c r="BL92" s="17" t="s">
        <v>170</v>
      </c>
      <c r="BM92" s="168" t="s">
        <v>1720</v>
      </c>
    </row>
    <row r="93" spans="2:63" s="12" customFormat="1" ht="25.9" customHeight="1">
      <c r="B93" s="143"/>
      <c r="D93" s="144" t="s">
        <v>70</v>
      </c>
      <c r="E93" s="145" t="s">
        <v>1527</v>
      </c>
      <c r="F93" s="145" t="s">
        <v>1473</v>
      </c>
      <c r="I93" s="146"/>
      <c r="J93" s="147">
        <f>BK93</f>
        <v>0</v>
      </c>
      <c r="L93" s="143"/>
      <c r="M93" s="148"/>
      <c r="N93" s="149"/>
      <c r="O93" s="149"/>
      <c r="P93" s="150">
        <f>SUM(P94:P98)</f>
        <v>0</v>
      </c>
      <c r="Q93" s="149"/>
      <c r="R93" s="150">
        <f>SUM(R94:R98)</f>
        <v>0</v>
      </c>
      <c r="S93" s="149"/>
      <c r="T93" s="151">
        <f>SUM(T94:T98)</f>
        <v>0</v>
      </c>
      <c r="AR93" s="144" t="s">
        <v>78</v>
      </c>
      <c r="AT93" s="152" t="s">
        <v>70</v>
      </c>
      <c r="AU93" s="152" t="s">
        <v>71</v>
      </c>
      <c r="AY93" s="144" t="s">
        <v>163</v>
      </c>
      <c r="BK93" s="153">
        <f>SUM(BK94:BK98)</f>
        <v>0</v>
      </c>
    </row>
    <row r="94" spans="1:65" s="2" customFormat="1" ht="16.5" customHeight="1">
      <c r="A94" s="32"/>
      <c r="B94" s="156"/>
      <c r="C94" s="157" t="s">
        <v>214</v>
      </c>
      <c r="D94" s="157" t="s">
        <v>165</v>
      </c>
      <c r="E94" s="158" t="s">
        <v>1721</v>
      </c>
      <c r="F94" s="159" t="s">
        <v>1722</v>
      </c>
      <c r="G94" s="160" t="s">
        <v>212</v>
      </c>
      <c r="H94" s="161">
        <v>21</v>
      </c>
      <c r="I94" s="162"/>
      <c r="J94" s="163">
        <f>ROUND(I94*H94,2)</f>
        <v>0</v>
      </c>
      <c r="K94" s="159" t="s">
        <v>3</v>
      </c>
      <c r="L94" s="33"/>
      <c r="M94" s="164" t="s">
        <v>3</v>
      </c>
      <c r="N94" s="165" t="s">
        <v>42</v>
      </c>
      <c r="O94" s="53"/>
      <c r="P94" s="166">
        <f>O94*H94</f>
        <v>0</v>
      </c>
      <c r="Q94" s="166">
        <v>0</v>
      </c>
      <c r="R94" s="166">
        <f>Q94*H94</f>
        <v>0</v>
      </c>
      <c r="S94" s="166">
        <v>0</v>
      </c>
      <c r="T94" s="167">
        <f>S94*H94</f>
        <v>0</v>
      </c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R94" s="168" t="s">
        <v>170</v>
      </c>
      <c r="AT94" s="168" t="s">
        <v>165</v>
      </c>
      <c r="AU94" s="168" t="s">
        <v>78</v>
      </c>
      <c r="AY94" s="17" t="s">
        <v>163</v>
      </c>
      <c r="BE94" s="169">
        <f>IF(N94="základní",J94,0)</f>
        <v>0</v>
      </c>
      <c r="BF94" s="169">
        <f>IF(N94="snížená",J94,0)</f>
        <v>0</v>
      </c>
      <c r="BG94" s="169">
        <f>IF(N94="zákl. přenesená",J94,0)</f>
        <v>0</v>
      </c>
      <c r="BH94" s="169">
        <f>IF(N94="sníž. přenesená",J94,0)</f>
        <v>0</v>
      </c>
      <c r="BI94" s="169">
        <f>IF(N94="nulová",J94,0)</f>
        <v>0</v>
      </c>
      <c r="BJ94" s="17" t="s">
        <v>78</v>
      </c>
      <c r="BK94" s="169">
        <f>ROUND(I94*H94,2)</f>
        <v>0</v>
      </c>
      <c r="BL94" s="17" t="s">
        <v>170</v>
      </c>
      <c r="BM94" s="168" t="s">
        <v>1723</v>
      </c>
    </row>
    <row r="95" spans="1:65" s="2" customFormat="1" ht="16.5" customHeight="1">
      <c r="A95" s="32"/>
      <c r="B95" s="156"/>
      <c r="C95" s="157" t="s">
        <v>220</v>
      </c>
      <c r="D95" s="157" t="s">
        <v>165</v>
      </c>
      <c r="E95" s="158" t="s">
        <v>1724</v>
      </c>
      <c r="F95" s="159" t="s">
        <v>1725</v>
      </c>
      <c r="G95" s="160" t="s">
        <v>1407</v>
      </c>
      <c r="H95" s="161">
        <v>2</v>
      </c>
      <c r="I95" s="162"/>
      <c r="J95" s="163">
        <f>ROUND(I95*H95,2)</f>
        <v>0</v>
      </c>
      <c r="K95" s="159" t="s">
        <v>3</v>
      </c>
      <c r="L95" s="33"/>
      <c r="M95" s="164" t="s">
        <v>3</v>
      </c>
      <c r="N95" s="165" t="s">
        <v>42</v>
      </c>
      <c r="O95" s="53"/>
      <c r="P95" s="166">
        <f>O95*H95</f>
        <v>0</v>
      </c>
      <c r="Q95" s="166">
        <v>0</v>
      </c>
      <c r="R95" s="166">
        <f>Q95*H95</f>
        <v>0</v>
      </c>
      <c r="S95" s="166">
        <v>0</v>
      </c>
      <c r="T95" s="167">
        <f>S95*H95</f>
        <v>0</v>
      </c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R95" s="168" t="s">
        <v>170</v>
      </c>
      <c r="AT95" s="168" t="s">
        <v>165</v>
      </c>
      <c r="AU95" s="168" t="s">
        <v>78</v>
      </c>
      <c r="AY95" s="17" t="s">
        <v>163</v>
      </c>
      <c r="BE95" s="169">
        <f>IF(N95="základní",J95,0)</f>
        <v>0</v>
      </c>
      <c r="BF95" s="169">
        <f>IF(N95="snížená",J95,0)</f>
        <v>0</v>
      </c>
      <c r="BG95" s="169">
        <f>IF(N95="zákl. přenesená",J95,0)</f>
        <v>0</v>
      </c>
      <c r="BH95" s="169">
        <f>IF(N95="sníž. přenesená",J95,0)</f>
        <v>0</v>
      </c>
      <c r="BI95" s="169">
        <f>IF(N95="nulová",J95,0)</f>
        <v>0</v>
      </c>
      <c r="BJ95" s="17" t="s">
        <v>78</v>
      </c>
      <c r="BK95" s="169">
        <f>ROUND(I95*H95,2)</f>
        <v>0</v>
      </c>
      <c r="BL95" s="17" t="s">
        <v>170</v>
      </c>
      <c r="BM95" s="168" t="s">
        <v>1726</v>
      </c>
    </row>
    <row r="96" spans="1:65" s="2" customFormat="1" ht="16.5" customHeight="1">
      <c r="A96" s="32"/>
      <c r="B96" s="156"/>
      <c r="C96" s="157" t="s">
        <v>225</v>
      </c>
      <c r="D96" s="157" t="s">
        <v>165</v>
      </c>
      <c r="E96" s="158" t="s">
        <v>1727</v>
      </c>
      <c r="F96" s="159" t="s">
        <v>1728</v>
      </c>
      <c r="G96" s="160" t="s">
        <v>212</v>
      </c>
      <c r="H96" s="161">
        <v>21</v>
      </c>
      <c r="I96" s="162"/>
      <c r="J96" s="163">
        <f>ROUND(I96*H96,2)</f>
        <v>0</v>
      </c>
      <c r="K96" s="159" t="s">
        <v>3</v>
      </c>
      <c r="L96" s="33"/>
      <c r="M96" s="164" t="s">
        <v>3</v>
      </c>
      <c r="N96" s="165" t="s">
        <v>42</v>
      </c>
      <c r="O96" s="53"/>
      <c r="P96" s="166">
        <f>O96*H96</f>
        <v>0</v>
      </c>
      <c r="Q96" s="166">
        <v>0</v>
      </c>
      <c r="R96" s="166">
        <f>Q96*H96</f>
        <v>0</v>
      </c>
      <c r="S96" s="166">
        <v>0</v>
      </c>
      <c r="T96" s="167">
        <f>S96*H96</f>
        <v>0</v>
      </c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R96" s="168" t="s">
        <v>170</v>
      </c>
      <c r="AT96" s="168" t="s">
        <v>165</v>
      </c>
      <c r="AU96" s="168" t="s">
        <v>78</v>
      </c>
      <c r="AY96" s="17" t="s">
        <v>163</v>
      </c>
      <c r="BE96" s="169">
        <f>IF(N96="základní",J96,0)</f>
        <v>0</v>
      </c>
      <c r="BF96" s="169">
        <f>IF(N96="snížená",J96,0)</f>
        <v>0</v>
      </c>
      <c r="BG96" s="169">
        <f>IF(N96="zákl. přenesená",J96,0)</f>
        <v>0</v>
      </c>
      <c r="BH96" s="169">
        <f>IF(N96="sníž. přenesená",J96,0)</f>
        <v>0</v>
      </c>
      <c r="BI96" s="169">
        <f>IF(N96="nulová",J96,0)</f>
        <v>0</v>
      </c>
      <c r="BJ96" s="17" t="s">
        <v>78</v>
      </c>
      <c r="BK96" s="169">
        <f>ROUND(I96*H96,2)</f>
        <v>0</v>
      </c>
      <c r="BL96" s="17" t="s">
        <v>170</v>
      </c>
      <c r="BM96" s="168" t="s">
        <v>1729</v>
      </c>
    </row>
    <row r="97" spans="1:65" s="2" customFormat="1" ht="16.5" customHeight="1">
      <c r="A97" s="32"/>
      <c r="B97" s="156"/>
      <c r="C97" s="197" t="s">
        <v>230</v>
      </c>
      <c r="D97" s="197" t="s">
        <v>342</v>
      </c>
      <c r="E97" s="198" t="s">
        <v>1730</v>
      </c>
      <c r="F97" s="199" t="s">
        <v>1703</v>
      </c>
      <c r="G97" s="200" t="s">
        <v>1407</v>
      </c>
      <c r="H97" s="201">
        <v>1</v>
      </c>
      <c r="I97" s="202"/>
      <c r="J97" s="203">
        <f>ROUND(I97*H97,2)</f>
        <v>0</v>
      </c>
      <c r="K97" s="199" t="s">
        <v>3</v>
      </c>
      <c r="L97" s="204"/>
      <c r="M97" s="205" t="s">
        <v>3</v>
      </c>
      <c r="N97" s="206" t="s">
        <v>42</v>
      </c>
      <c r="O97" s="53"/>
      <c r="P97" s="166">
        <f>O97*H97</f>
        <v>0</v>
      </c>
      <c r="Q97" s="166">
        <v>0</v>
      </c>
      <c r="R97" s="166">
        <f>Q97*H97</f>
        <v>0</v>
      </c>
      <c r="S97" s="166">
        <v>0</v>
      </c>
      <c r="T97" s="167">
        <f>S97*H97</f>
        <v>0</v>
      </c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R97" s="168" t="s">
        <v>205</v>
      </c>
      <c r="AT97" s="168" t="s">
        <v>342</v>
      </c>
      <c r="AU97" s="168" t="s">
        <v>78</v>
      </c>
      <c r="AY97" s="17" t="s">
        <v>163</v>
      </c>
      <c r="BE97" s="169">
        <f>IF(N97="základní",J97,0)</f>
        <v>0</v>
      </c>
      <c r="BF97" s="169">
        <f>IF(N97="snížená",J97,0)</f>
        <v>0</v>
      </c>
      <c r="BG97" s="169">
        <f>IF(N97="zákl. přenesená",J97,0)</f>
        <v>0</v>
      </c>
      <c r="BH97" s="169">
        <f>IF(N97="sníž. přenesená",J97,0)</f>
        <v>0</v>
      </c>
      <c r="BI97" s="169">
        <f>IF(N97="nulová",J97,0)</f>
        <v>0</v>
      </c>
      <c r="BJ97" s="17" t="s">
        <v>78</v>
      </c>
      <c r="BK97" s="169">
        <f>ROUND(I97*H97,2)</f>
        <v>0</v>
      </c>
      <c r="BL97" s="17" t="s">
        <v>170</v>
      </c>
      <c r="BM97" s="168" t="s">
        <v>1731</v>
      </c>
    </row>
    <row r="98" spans="1:65" s="2" customFormat="1" ht="16.5" customHeight="1">
      <c r="A98" s="32"/>
      <c r="B98" s="156"/>
      <c r="C98" s="157" t="s">
        <v>235</v>
      </c>
      <c r="D98" s="157" t="s">
        <v>165</v>
      </c>
      <c r="E98" s="158" t="s">
        <v>1474</v>
      </c>
      <c r="F98" s="159" t="s">
        <v>1475</v>
      </c>
      <c r="G98" s="160" t="s">
        <v>212</v>
      </c>
      <c r="H98" s="161">
        <v>21</v>
      </c>
      <c r="I98" s="162"/>
      <c r="J98" s="163">
        <f>ROUND(I98*H98,2)</f>
        <v>0</v>
      </c>
      <c r="K98" s="159" t="s">
        <v>3</v>
      </c>
      <c r="L98" s="33"/>
      <c r="M98" s="164" t="s">
        <v>3</v>
      </c>
      <c r="N98" s="165" t="s">
        <v>42</v>
      </c>
      <c r="O98" s="53"/>
      <c r="P98" s="166">
        <f>O98*H98</f>
        <v>0</v>
      </c>
      <c r="Q98" s="166">
        <v>0</v>
      </c>
      <c r="R98" s="166">
        <f>Q98*H98</f>
        <v>0</v>
      </c>
      <c r="S98" s="166">
        <v>0</v>
      </c>
      <c r="T98" s="167">
        <f>S98*H98</f>
        <v>0</v>
      </c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R98" s="168" t="s">
        <v>170</v>
      </c>
      <c r="AT98" s="168" t="s">
        <v>165</v>
      </c>
      <c r="AU98" s="168" t="s">
        <v>78</v>
      </c>
      <c r="AY98" s="17" t="s">
        <v>163</v>
      </c>
      <c r="BE98" s="169">
        <f>IF(N98="základní",J98,0)</f>
        <v>0</v>
      </c>
      <c r="BF98" s="169">
        <f>IF(N98="snížená",J98,0)</f>
        <v>0</v>
      </c>
      <c r="BG98" s="169">
        <f>IF(N98="zákl. přenesená",J98,0)</f>
        <v>0</v>
      </c>
      <c r="BH98" s="169">
        <f>IF(N98="sníž. přenesená",J98,0)</f>
        <v>0</v>
      </c>
      <c r="BI98" s="169">
        <f>IF(N98="nulová",J98,0)</f>
        <v>0</v>
      </c>
      <c r="BJ98" s="17" t="s">
        <v>78</v>
      </c>
      <c r="BK98" s="169">
        <f>ROUND(I98*H98,2)</f>
        <v>0</v>
      </c>
      <c r="BL98" s="17" t="s">
        <v>170</v>
      </c>
      <c r="BM98" s="168" t="s">
        <v>1732</v>
      </c>
    </row>
    <row r="99" spans="2:63" s="12" customFormat="1" ht="25.9" customHeight="1">
      <c r="B99" s="143"/>
      <c r="D99" s="144" t="s">
        <v>70</v>
      </c>
      <c r="E99" s="145" t="s">
        <v>1733</v>
      </c>
      <c r="F99" s="145" t="s">
        <v>1576</v>
      </c>
      <c r="I99" s="146"/>
      <c r="J99" s="147">
        <f>BK99</f>
        <v>0</v>
      </c>
      <c r="L99" s="143"/>
      <c r="M99" s="148"/>
      <c r="N99" s="149"/>
      <c r="O99" s="149"/>
      <c r="P99" s="150">
        <f>SUM(P100:P103)</f>
        <v>0</v>
      </c>
      <c r="Q99" s="149"/>
      <c r="R99" s="150">
        <f>SUM(R100:R103)</f>
        <v>0</v>
      </c>
      <c r="S99" s="149"/>
      <c r="T99" s="151">
        <f>SUM(T100:T103)</f>
        <v>0</v>
      </c>
      <c r="AR99" s="144" t="s">
        <v>78</v>
      </c>
      <c r="AT99" s="152" t="s">
        <v>70</v>
      </c>
      <c r="AU99" s="152" t="s">
        <v>71</v>
      </c>
      <c r="AY99" s="144" t="s">
        <v>163</v>
      </c>
      <c r="BK99" s="153">
        <f>SUM(BK100:BK103)</f>
        <v>0</v>
      </c>
    </row>
    <row r="100" spans="1:65" s="2" customFormat="1" ht="16.5" customHeight="1">
      <c r="A100" s="32"/>
      <c r="B100" s="156"/>
      <c r="C100" s="157" t="s">
        <v>9</v>
      </c>
      <c r="D100" s="157" t="s">
        <v>165</v>
      </c>
      <c r="E100" s="158" t="s">
        <v>1734</v>
      </c>
      <c r="F100" s="159" t="s">
        <v>1582</v>
      </c>
      <c r="G100" s="160" t="s">
        <v>1579</v>
      </c>
      <c r="H100" s="161">
        <v>1</v>
      </c>
      <c r="I100" s="162"/>
      <c r="J100" s="163">
        <f>ROUND(I100*H100,2)</f>
        <v>0</v>
      </c>
      <c r="K100" s="159" t="s">
        <v>3</v>
      </c>
      <c r="L100" s="33"/>
      <c r="M100" s="164" t="s">
        <v>3</v>
      </c>
      <c r="N100" s="165" t="s">
        <v>42</v>
      </c>
      <c r="O100" s="53"/>
      <c r="P100" s="166">
        <f>O100*H100</f>
        <v>0</v>
      </c>
      <c r="Q100" s="166">
        <v>0</v>
      </c>
      <c r="R100" s="166">
        <f>Q100*H100</f>
        <v>0</v>
      </c>
      <c r="S100" s="166">
        <v>0</v>
      </c>
      <c r="T100" s="167">
        <f>S100*H100</f>
        <v>0</v>
      </c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R100" s="168" t="s">
        <v>170</v>
      </c>
      <c r="AT100" s="168" t="s">
        <v>165</v>
      </c>
      <c r="AU100" s="168" t="s">
        <v>78</v>
      </c>
      <c r="AY100" s="17" t="s">
        <v>163</v>
      </c>
      <c r="BE100" s="169">
        <f>IF(N100="základní",J100,0)</f>
        <v>0</v>
      </c>
      <c r="BF100" s="169">
        <f>IF(N100="snížená",J100,0)</f>
        <v>0</v>
      </c>
      <c r="BG100" s="169">
        <f>IF(N100="zákl. přenesená",J100,0)</f>
        <v>0</v>
      </c>
      <c r="BH100" s="169">
        <f>IF(N100="sníž. přenesená",J100,0)</f>
        <v>0</v>
      </c>
      <c r="BI100" s="169">
        <f>IF(N100="nulová",J100,0)</f>
        <v>0</v>
      </c>
      <c r="BJ100" s="17" t="s">
        <v>78</v>
      </c>
      <c r="BK100" s="169">
        <f>ROUND(I100*H100,2)</f>
        <v>0</v>
      </c>
      <c r="BL100" s="17" t="s">
        <v>170</v>
      </c>
      <c r="BM100" s="168" t="s">
        <v>1735</v>
      </c>
    </row>
    <row r="101" spans="1:65" s="2" customFormat="1" ht="16.5" customHeight="1">
      <c r="A101" s="32"/>
      <c r="B101" s="156"/>
      <c r="C101" s="157" t="s">
        <v>247</v>
      </c>
      <c r="D101" s="157" t="s">
        <v>165</v>
      </c>
      <c r="E101" s="158" t="s">
        <v>1736</v>
      </c>
      <c r="F101" s="159" t="s">
        <v>1588</v>
      </c>
      <c r="G101" s="160" t="s">
        <v>1579</v>
      </c>
      <c r="H101" s="161">
        <v>1</v>
      </c>
      <c r="I101" s="162"/>
      <c r="J101" s="163">
        <f>ROUND(I101*H101,2)</f>
        <v>0</v>
      </c>
      <c r="K101" s="159" t="s">
        <v>3</v>
      </c>
      <c r="L101" s="33"/>
      <c r="M101" s="164" t="s">
        <v>3</v>
      </c>
      <c r="N101" s="165" t="s">
        <v>42</v>
      </c>
      <c r="O101" s="53"/>
      <c r="P101" s="166">
        <f>O101*H101</f>
        <v>0</v>
      </c>
      <c r="Q101" s="166">
        <v>0</v>
      </c>
      <c r="R101" s="166">
        <f>Q101*H101</f>
        <v>0</v>
      </c>
      <c r="S101" s="166">
        <v>0</v>
      </c>
      <c r="T101" s="167">
        <f>S101*H101</f>
        <v>0</v>
      </c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R101" s="168" t="s">
        <v>170</v>
      </c>
      <c r="AT101" s="168" t="s">
        <v>165</v>
      </c>
      <c r="AU101" s="168" t="s">
        <v>78</v>
      </c>
      <c r="AY101" s="17" t="s">
        <v>163</v>
      </c>
      <c r="BE101" s="169">
        <f>IF(N101="základní",J101,0)</f>
        <v>0</v>
      </c>
      <c r="BF101" s="169">
        <f>IF(N101="snížená",J101,0)</f>
        <v>0</v>
      </c>
      <c r="BG101" s="169">
        <f>IF(N101="zákl. přenesená",J101,0)</f>
        <v>0</v>
      </c>
      <c r="BH101" s="169">
        <f>IF(N101="sníž. přenesená",J101,0)</f>
        <v>0</v>
      </c>
      <c r="BI101" s="169">
        <f>IF(N101="nulová",J101,0)</f>
        <v>0</v>
      </c>
      <c r="BJ101" s="17" t="s">
        <v>78</v>
      </c>
      <c r="BK101" s="169">
        <f>ROUND(I101*H101,2)</f>
        <v>0</v>
      </c>
      <c r="BL101" s="17" t="s">
        <v>170</v>
      </c>
      <c r="BM101" s="168" t="s">
        <v>1737</v>
      </c>
    </row>
    <row r="102" spans="1:65" s="2" customFormat="1" ht="16.5" customHeight="1">
      <c r="A102" s="32"/>
      <c r="B102" s="156"/>
      <c r="C102" s="157" t="s">
        <v>253</v>
      </c>
      <c r="D102" s="157" t="s">
        <v>165</v>
      </c>
      <c r="E102" s="158" t="s">
        <v>1738</v>
      </c>
      <c r="F102" s="159" t="s">
        <v>1591</v>
      </c>
      <c r="G102" s="160" t="s">
        <v>1579</v>
      </c>
      <c r="H102" s="161">
        <v>1</v>
      </c>
      <c r="I102" s="162"/>
      <c r="J102" s="163">
        <f>ROUND(I102*H102,2)</f>
        <v>0</v>
      </c>
      <c r="K102" s="159" t="s">
        <v>3</v>
      </c>
      <c r="L102" s="33"/>
      <c r="M102" s="164" t="s">
        <v>3</v>
      </c>
      <c r="N102" s="165" t="s">
        <v>42</v>
      </c>
      <c r="O102" s="53"/>
      <c r="P102" s="166">
        <f>O102*H102</f>
        <v>0</v>
      </c>
      <c r="Q102" s="166">
        <v>0</v>
      </c>
      <c r="R102" s="166">
        <f>Q102*H102</f>
        <v>0</v>
      </c>
      <c r="S102" s="166">
        <v>0</v>
      </c>
      <c r="T102" s="167">
        <f>S102*H102</f>
        <v>0</v>
      </c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R102" s="168" t="s">
        <v>170</v>
      </c>
      <c r="AT102" s="168" t="s">
        <v>165</v>
      </c>
      <c r="AU102" s="168" t="s">
        <v>78</v>
      </c>
      <c r="AY102" s="17" t="s">
        <v>163</v>
      </c>
      <c r="BE102" s="169">
        <f>IF(N102="základní",J102,0)</f>
        <v>0</v>
      </c>
      <c r="BF102" s="169">
        <f>IF(N102="snížená",J102,0)</f>
        <v>0</v>
      </c>
      <c r="BG102" s="169">
        <f>IF(N102="zákl. přenesená",J102,0)</f>
        <v>0</v>
      </c>
      <c r="BH102" s="169">
        <f>IF(N102="sníž. přenesená",J102,0)</f>
        <v>0</v>
      </c>
      <c r="BI102" s="169">
        <f>IF(N102="nulová",J102,0)</f>
        <v>0</v>
      </c>
      <c r="BJ102" s="17" t="s">
        <v>78</v>
      </c>
      <c r="BK102" s="169">
        <f>ROUND(I102*H102,2)</f>
        <v>0</v>
      </c>
      <c r="BL102" s="17" t="s">
        <v>170</v>
      </c>
      <c r="BM102" s="168" t="s">
        <v>1739</v>
      </c>
    </row>
    <row r="103" spans="1:65" s="2" customFormat="1" ht="16.5" customHeight="1">
      <c r="A103" s="32"/>
      <c r="B103" s="156"/>
      <c r="C103" s="157" t="s">
        <v>259</v>
      </c>
      <c r="D103" s="157" t="s">
        <v>165</v>
      </c>
      <c r="E103" s="158" t="s">
        <v>1577</v>
      </c>
      <c r="F103" s="159" t="s">
        <v>1578</v>
      </c>
      <c r="G103" s="160" t="s">
        <v>1579</v>
      </c>
      <c r="H103" s="161">
        <v>1</v>
      </c>
      <c r="I103" s="162"/>
      <c r="J103" s="163">
        <f>ROUND(I103*H103,2)</f>
        <v>0</v>
      </c>
      <c r="K103" s="159" t="s">
        <v>3</v>
      </c>
      <c r="L103" s="33"/>
      <c r="M103" s="214" t="s">
        <v>3</v>
      </c>
      <c r="N103" s="215" t="s">
        <v>42</v>
      </c>
      <c r="O103" s="209"/>
      <c r="P103" s="216">
        <f>O103*H103</f>
        <v>0</v>
      </c>
      <c r="Q103" s="216">
        <v>0</v>
      </c>
      <c r="R103" s="216">
        <f>Q103*H103</f>
        <v>0</v>
      </c>
      <c r="S103" s="216">
        <v>0</v>
      </c>
      <c r="T103" s="217">
        <f>S103*H103</f>
        <v>0</v>
      </c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R103" s="168" t="s">
        <v>170</v>
      </c>
      <c r="AT103" s="168" t="s">
        <v>165</v>
      </c>
      <c r="AU103" s="168" t="s">
        <v>78</v>
      </c>
      <c r="AY103" s="17" t="s">
        <v>163</v>
      </c>
      <c r="BE103" s="169">
        <f>IF(N103="základní",J103,0)</f>
        <v>0</v>
      </c>
      <c r="BF103" s="169">
        <f>IF(N103="snížená",J103,0)</f>
        <v>0</v>
      </c>
      <c r="BG103" s="169">
        <f>IF(N103="zákl. přenesená",J103,0)</f>
        <v>0</v>
      </c>
      <c r="BH103" s="169">
        <f>IF(N103="sníž. přenesená",J103,0)</f>
        <v>0</v>
      </c>
      <c r="BI103" s="169">
        <f>IF(N103="nulová",J103,0)</f>
        <v>0</v>
      </c>
      <c r="BJ103" s="17" t="s">
        <v>78</v>
      </c>
      <c r="BK103" s="169">
        <f>ROUND(I103*H103,2)</f>
        <v>0</v>
      </c>
      <c r="BL103" s="17" t="s">
        <v>170</v>
      </c>
      <c r="BM103" s="168" t="s">
        <v>1740</v>
      </c>
    </row>
    <row r="104" spans="1:31" s="2" customFormat="1" ht="6.95" customHeight="1">
      <c r="A104" s="32"/>
      <c r="B104" s="42"/>
      <c r="C104" s="43"/>
      <c r="D104" s="43"/>
      <c r="E104" s="43"/>
      <c r="F104" s="43"/>
      <c r="G104" s="43"/>
      <c r="H104" s="43"/>
      <c r="I104" s="116"/>
      <c r="J104" s="43"/>
      <c r="K104" s="43"/>
      <c r="L104" s="33"/>
      <c r="M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</sheetData>
  <autoFilter ref="C81:K103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92"/>
  <sheetViews>
    <sheetView showGridLines="0" workbookViewId="0" topLeftCell="A68">
      <selection activeCell="I83" sqref="I83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3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3"/>
      <c r="L2" s="361" t="s">
        <v>6</v>
      </c>
      <c r="M2" s="362"/>
      <c r="N2" s="362"/>
      <c r="O2" s="362"/>
      <c r="P2" s="362"/>
      <c r="Q2" s="362"/>
      <c r="R2" s="362"/>
      <c r="S2" s="362"/>
      <c r="T2" s="362"/>
      <c r="U2" s="362"/>
      <c r="V2" s="362"/>
      <c r="AT2" s="17" t="s">
        <v>115</v>
      </c>
    </row>
    <row r="3" spans="2:46" s="1" customFormat="1" ht="6.95" customHeight="1" hidden="1">
      <c r="B3" s="18"/>
      <c r="C3" s="19"/>
      <c r="D3" s="19"/>
      <c r="E3" s="19"/>
      <c r="F3" s="19"/>
      <c r="G3" s="19"/>
      <c r="H3" s="19"/>
      <c r="I3" s="94"/>
      <c r="J3" s="19"/>
      <c r="K3" s="19"/>
      <c r="L3" s="20"/>
      <c r="AT3" s="17" t="s">
        <v>80</v>
      </c>
    </row>
    <row r="4" spans="2:46" s="1" customFormat="1" ht="24.95" customHeight="1" hidden="1">
      <c r="B4" s="20"/>
      <c r="D4" s="21" t="s">
        <v>122</v>
      </c>
      <c r="I4" s="93"/>
      <c r="L4" s="20"/>
      <c r="M4" s="95" t="s">
        <v>11</v>
      </c>
      <c r="AT4" s="17" t="s">
        <v>4</v>
      </c>
    </row>
    <row r="5" spans="2:12" s="1" customFormat="1" ht="6.95" customHeight="1" hidden="1">
      <c r="B5" s="20"/>
      <c r="I5" s="93"/>
      <c r="L5" s="20"/>
    </row>
    <row r="6" spans="2:12" s="1" customFormat="1" ht="12" customHeight="1" hidden="1">
      <c r="B6" s="20"/>
      <c r="D6" s="27" t="s">
        <v>17</v>
      </c>
      <c r="I6" s="93"/>
      <c r="L6" s="20"/>
    </row>
    <row r="7" spans="2:12" s="1" customFormat="1" ht="16.5" customHeight="1" hidden="1">
      <c r="B7" s="20"/>
      <c r="E7" s="401" t="str">
        <f>'Rekapitulace stavby'!K6</f>
        <v>Dopravní terminál v Bohumíně – Přednádražní prostor</v>
      </c>
      <c r="F7" s="402"/>
      <c r="G7" s="402"/>
      <c r="H7" s="402"/>
      <c r="I7" s="93"/>
      <c r="L7" s="20"/>
    </row>
    <row r="8" spans="1:31" s="2" customFormat="1" ht="12" customHeight="1" hidden="1">
      <c r="A8" s="32"/>
      <c r="B8" s="33"/>
      <c r="C8" s="32"/>
      <c r="D8" s="27" t="s">
        <v>123</v>
      </c>
      <c r="E8" s="32"/>
      <c r="F8" s="32"/>
      <c r="G8" s="32"/>
      <c r="H8" s="32"/>
      <c r="I8" s="96"/>
      <c r="J8" s="32"/>
      <c r="K8" s="32"/>
      <c r="L8" s="97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 hidden="1">
      <c r="A9" s="32"/>
      <c r="B9" s="33"/>
      <c r="C9" s="32"/>
      <c r="D9" s="32"/>
      <c r="E9" s="396" t="s">
        <v>1741</v>
      </c>
      <c r="F9" s="400"/>
      <c r="G9" s="400"/>
      <c r="H9" s="400"/>
      <c r="I9" s="96"/>
      <c r="J9" s="32"/>
      <c r="K9" s="32"/>
      <c r="L9" s="97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hidden="1">
      <c r="A10" s="32"/>
      <c r="B10" s="33"/>
      <c r="C10" s="32"/>
      <c r="D10" s="32"/>
      <c r="E10" s="32"/>
      <c r="F10" s="32"/>
      <c r="G10" s="32"/>
      <c r="H10" s="32"/>
      <c r="I10" s="96"/>
      <c r="J10" s="32"/>
      <c r="K10" s="32"/>
      <c r="L10" s="97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 hidden="1">
      <c r="A11" s="32"/>
      <c r="B11" s="33"/>
      <c r="C11" s="32"/>
      <c r="D11" s="27" t="s">
        <v>19</v>
      </c>
      <c r="E11" s="32"/>
      <c r="F11" s="25" t="s">
        <v>3</v>
      </c>
      <c r="G11" s="32"/>
      <c r="H11" s="32"/>
      <c r="I11" s="98" t="s">
        <v>20</v>
      </c>
      <c r="J11" s="25" t="s">
        <v>3</v>
      </c>
      <c r="K11" s="32"/>
      <c r="L11" s="97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 hidden="1">
      <c r="A12" s="32"/>
      <c r="B12" s="33"/>
      <c r="C12" s="32"/>
      <c r="D12" s="27" t="s">
        <v>21</v>
      </c>
      <c r="E12" s="32"/>
      <c r="F12" s="25" t="s">
        <v>22</v>
      </c>
      <c r="G12" s="32"/>
      <c r="H12" s="32"/>
      <c r="I12" s="98" t="s">
        <v>23</v>
      </c>
      <c r="J12" s="50" t="str">
        <f>'Rekapitulace stavby'!AN8</f>
        <v>26. 11. 2019</v>
      </c>
      <c r="K12" s="32"/>
      <c r="L12" s="97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 hidden="1">
      <c r="A13" s="32"/>
      <c r="B13" s="33"/>
      <c r="C13" s="32"/>
      <c r="D13" s="32"/>
      <c r="E13" s="32"/>
      <c r="F13" s="32"/>
      <c r="G13" s="32"/>
      <c r="H13" s="32"/>
      <c r="I13" s="96"/>
      <c r="J13" s="32"/>
      <c r="K13" s="32"/>
      <c r="L13" s="97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 hidden="1">
      <c r="A14" s="32"/>
      <c r="B14" s="33"/>
      <c r="C14" s="32"/>
      <c r="D14" s="27" t="s">
        <v>25</v>
      </c>
      <c r="E14" s="32"/>
      <c r="F14" s="32"/>
      <c r="G14" s="32"/>
      <c r="H14" s="32"/>
      <c r="I14" s="98" t="s">
        <v>26</v>
      </c>
      <c r="J14" s="25" t="s">
        <v>3</v>
      </c>
      <c r="K14" s="32"/>
      <c r="L14" s="97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 hidden="1">
      <c r="A15" s="32"/>
      <c r="B15" s="33"/>
      <c r="C15" s="32"/>
      <c r="D15" s="32"/>
      <c r="E15" s="25" t="s">
        <v>27</v>
      </c>
      <c r="F15" s="32"/>
      <c r="G15" s="32"/>
      <c r="H15" s="32"/>
      <c r="I15" s="98" t="s">
        <v>28</v>
      </c>
      <c r="J15" s="25" t="s">
        <v>3</v>
      </c>
      <c r="K15" s="32"/>
      <c r="L15" s="97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 hidden="1">
      <c r="A16" s="32"/>
      <c r="B16" s="33"/>
      <c r="C16" s="32"/>
      <c r="D16" s="32"/>
      <c r="E16" s="32"/>
      <c r="F16" s="32"/>
      <c r="G16" s="32"/>
      <c r="H16" s="32"/>
      <c r="I16" s="96"/>
      <c r="J16" s="32"/>
      <c r="K16" s="32"/>
      <c r="L16" s="97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 hidden="1">
      <c r="A17" s="32"/>
      <c r="B17" s="33"/>
      <c r="C17" s="32"/>
      <c r="D17" s="27" t="s">
        <v>29</v>
      </c>
      <c r="E17" s="32"/>
      <c r="F17" s="32"/>
      <c r="G17" s="32"/>
      <c r="H17" s="32"/>
      <c r="I17" s="98" t="s">
        <v>26</v>
      </c>
      <c r="J17" s="28" t="str">
        <f>'Rekapitulace stavby'!AN13</f>
        <v>Vyplň údaj</v>
      </c>
      <c r="K17" s="32"/>
      <c r="L17" s="97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 hidden="1">
      <c r="A18" s="32"/>
      <c r="B18" s="33"/>
      <c r="C18" s="32"/>
      <c r="D18" s="32"/>
      <c r="E18" s="403" t="str">
        <f>'Rekapitulace stavby'!E14</f>
        <v>Vyplň údaj</v>
      </c>
      <c r="F18" s="385"/>
      <c r="G18" s="385"/>
      <c r="H18" s="385"/>
      <c r="I18" s="98" t="s">
        <v>28</v>
      </c>
      <c r="J18" s="28" t="str">
        <f>'Rekapitulace stavby'!AN14</f>
        <v>Vyplň údaj</v>
      </c>
      <c r="K18" s="32"/>
      <c r="L18" s="97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 hidden="1">
      <c r="A19" s="32"/>
      <c r="B19" s="33"/>
      <c r="C19" s="32"/>
      <c r="D19" s="32"/>
      <c r="E19" s="32"/>
      <c r="F19" s="32"/>
      <c r="G19" s="32"/>
      <c r="H19" s="32"/>
      <c r="I19" s="96"/>
      <c r="J19" s="32"/>
      <c r="K19" s="32"/>
      <c r="L19" s="97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 hidden="1">
      <c r="A20" s="32"/>
      <c r="B20" s="33"/>
      <c r="C20" s="32"/>
      <c r="D20" s="27" t="s">
        <v>31</v>
      </c>
      <c r="E20" s="32"/>
      <c r="F20" s="32"/>
      <c r="G20" s="32"/>
      <c r="H20" s="32"/>
      <c r="I20" s="98" t="s">
        <v>26</v>
      </c>
      <c r="J20" s="25" t="s">
        <v>3</v>
      </c>
      <c r="K20" s="32"/>
      <c r="L20" s="97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 hidden="1">
      <c r="A21" s="32"/>
      <c r="B21" s="33"/>
      <c r="C21" s="32"/>
      <c r="D21" s="32"/>
      <c r="E21" s="25" t="s">
        <v>32</v>
      </c>
      <c r="F21" s="32"/>
      <c r="G21" s="32"/>
      <c r="H21" s="32"/>
      <c r="I21" s="98" t="s">
        <v>28</v>
      </c>
      <c r="J21" s="25" t="s">
        <v>3</v>
      </c>
      <c r="K21" s="32"/>
      <c r="L21" s="97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 hidden="1">
      <c r="A22" s="32"/>
      <c r="B22" s="33"/>
      <c r="C22" s="32"/>
      <c r="D22" s="32"/>
      <c r="E22" s="32"/>
      <c r="F22" s="32"/>
      <c r="G22" s="32"/>
      <c r="H22" s="32"/>
      <c r="I22" s="96"/>
      <c r="J22" s="32"/>
      <c r="K22" s="32"/>
      <c r="L22" s="97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 hidden="1">
      <c r="A23" s="32"/>
      <c r="B23" s="33"/>
      <c r="C23" s="32"/>
      <c r="D23" s="27" t="s">
        <v>34</v>
      </c>
      <c r="E23" s="32"/>
      <c r="F23" s="32"/>
      <c r="G23" s="32"/>
      <c r="H23" s="32"/>
      <c r="I23" s="98" t="s">
        <v>26</v>
      </c>
      <c r="J23" s="25" t="s">
        <v>3</v>
      </c>
      <c r="K23" s="32"/>
      <c r="L23" s="97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 hidden="1">
      <c r="A24" s="32"/>
      <c r="B24" s="33"/>
      <c r="C24" s="32"/>
      <c r="D24" s="32"/>
      <c r="E24" s="25" t="s">
        <v>32</v>
      </c>
      <c r="F24" s="32"/>
      <c r="G24" s="32"/>
      <c r="H24" s="32"/>
      <c r="I24" s="98" t="s">
        <v>28</v>
      </c>
      <c r="J24" s="25" t="s">
        <v>3</v>
      </c>
      <c r="K24" s="32"/>
      <c r="L24" s="97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 hidden="1">
      <c r="A25" s="32"/>
      <c r="B25" s="33"/>
      <c r="C25" s="32"/>
      <c r="D25" s="32"/>
      <c r="E25" s="32"/>
      <c r="F25" s="32"/>
      <c r="G25" s="32"/>
      <c r="H25" s="32"/>
      <c r="I25" s="96"/>
      <c r="J25" s="32"/>
      <c r="K25" s="32"/>
      <c r="L25" s="97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 hidden="1">
      <c r="A26" s="32"/>
      <c r="B26" s="33"/>
      <c r="C26" s="32"/>
      <c r="D26" s="27" t="s">
        <v>35</v>
      </c>
      <c r="E26" s="32"/>
      <c r="F26" s="32"/>
      <c r="G26" s="32"/>
      <c r="H26" s="32"/>
      <c r="I26" s="96"/>
      <c r="J26" s="32"/>
      <c r="K26" s="32"/>
      <c r="L26" s="97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 hidden="1">
      <c r="A27" s="99"/>
      <c r="B27" s="100"/>
      <c r="C27" s="99"/>
      <c r="D27" s="99"/>
      <c r="E27" s="389" t="s">
        <v>3</v>
      </c>
      <c r="F27" s="389"/>
      <c r="G27" s="389"/>
      <c r="H27" s="389"/>
      <c r="I27" s="101"/>
      <c r="J27" s="99"/>
      <c r="K27" s="99"/>
      <c r="L27" s="102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5" customHeight="1" hidden="1">
      <c r="A28" s="32"/>
      <c r="B28" s="33"/>
      <c r="C28" s="32"/>
      <c r="D28" s="32"/>
      <c r="E28" s="32"/>
      <c r="F28" s="32"/>
      <c r="G28" s="32"/>
      <c r="H28" s="32"/>
      <c r="I28" s="96"/>
      <c r="J28" s="32"/>
      <c r="K28" s="32"/>
      <c r="L28" s="97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 hidden="1">
      <c r="A29" s="32"/>
      <c r="B29" s="33"/>
      <c r="C29" s="32"/>
      <c r="D29" s="61"/>
      <c r="E29" s="61"/>
      <c r="F29" s="61"/>
      <c r="G29" s="61"/>
      <c r="H29" s="61"/>
      <c r="I29" s="103"/>
      <c r="J29" s="61"/>
      <c r="K29" s="61"/>
      <c r="L29" s="97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 hidden="1">
      <c r="A30" s="32"/>
      <c r="B30" s="33"/>
      <c r="C30" s="32"/>
      <c r="D30" s="104" t="s">
        <v>37</v>
      </c>
      <c r="E30" s="32"/>
      <c r="F30" s="32"/>
      <c r="G30" s="32"/>
      <c r="H30" s="32"/>
      <c r="I30" s="96"/>
      <c r="J30" s="66">
        <f>ROUND(J81,2)</f>
        <v>0</v>
      </c>
      <c r="K30" s="32"/>
      <c r="L30" s="97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 hidden="1">
      <c r="A31" s="32"/>
      <c r="B31" s="33"/>
      <c r="C31" s="32"/>
      <c r="D31" s="61"/>
      <c r="E31" s="61"/>
      <c r="F31" s="61"/>
      <c r="G31" s="61"/>
      <c r="H31" s="61"/>
      <c r="I31" s="103"/>
      <c r="J31" s="61"/>
      <c r="K31" s="61"/>
      <c r="L31" s="97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 hidden="1">
      <c r="A32" s="32"/>
      <c r="B32" s="33"/>
      <c r="C32" s="32"/>
      <c r="D32" s="32"/>
      <c r="E32" s="32"/>
      <c r="F32" s="36" t="s">
        <v>39</v>
      </c>
      <c r="G32" s="32"/>
      <c r="H32" s="32"/>
      <c r="I32" s="105" t="s">
        <v>38</v>
      </c>
      <c r="J32" s="36" t="s">
        <v>40</v>
      </c>
      <c r="K32" s="32"/>
      <c r="L32" s="97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 hidden="1">
      <c r="A33" s="32"/>
      <c r="B33" s="33"/>
      <c r="C33" s="32"/>
      <c r="D33" s="106" t="s">
        <v>41</v>
      </c>
      <c r="E33" s="27" t="s">
        <v>42</v>
      </c>
      <c r="F33" s="107">
        <f>ROUND((SUM(BE81:BE91)),2)</f>
        <v>0</v>
      </c>
      <c r="G33" s="32"/>
      <c r="H33" s="32"/>
      <c r="I33" s="108">
        <v>0.21</v>
      </c>
      <c r="J33" s="107">
        <f>ROUND(((SUM(BE81:BE91))*I33),2)</f>
        <v>0</v>
      </c>
      <c r="K33" s="32"/>
      <c r="L33" s="97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 hidden="1">
      <c r="A34" s="32"/>
      <c r="B34" s="33"/>
      <c r="C34" s="32"/>
      <c r="D34" s="32"/>
      <c r="E34" s="27" t="s">
        <v>43</v>
      </c>
      <c r="F34" s="107">
        <f>ROUND((SUM(BF81:BF91)),2)</f>
        <v>0</v>
      </c>
      <c r="G34" s="32"/>
      <c r="H34" s="32"/>
      <c r="I34" s="108">
        <v>0.15</v>
      </c>
      <c r="J34" s="107">
        <f>ROUND(((SUM(BF81:BF91))*I34),2)</f>
        <v>0</v>
      </c>
      <c r="K34" s="32"/>
      <c r="L34" s="97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44</v>
      </c>
      <c r="F35" s="107">
        <f>ROUND((SUM(BG81:BG91)),2)</f>
        <v>0</v>
      </c>
      <c r="G35" s="32"/>
      <c r="H35" s="32"/>
      <c r="I35" s="108">
        <v>0.21</v>
      </c>
      <c r="J35" s="107">
        <f>0</f>
        <v>0</v>
      </c>
      <c r="K35" s="32"/>
      <c r="L35" s="97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45</v>
      </c>
      <c r="F36" s="107">
        <f>ROUND((SUM(BH81:BH91)),2)</f>
        <v>0</v>
      </c>
      <c r="G36" s="32"/>
      <c r="H36" s="32"/>
      <c r="I36" s="108">
        <v>0.15</v>
      </c>
      <c r="J36" s="107">
        <f>0</f>
        <v>0</v>
      </c>
      <c r="K36" s="32"/>
      <c r="L36" s="97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46</v>
      </c>
      <c r="F37" s="107">
        <f>ROUND((SUM(BI81:BI91)),2)</f>
        <v>0</v>
      </c>
      <c r="G37" s="32"/>
      <c r="H37" s="32"/>
      <c r="I37" s="108">
        <v>0</v>
      </c>
      <c r="J37" s="107">
        <f>0</f>
        <v>0</v>
      </c>
      <c r="K37" s="32"/>
      <c r="L37" s="97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 hidden="1">
      <c r="A38" s="32"/>
      <c r="B38" s="33"/>
      <c r="C38" s="32"/>
      <c r="D38" s="32"/>
      <c r="E38" s="32"/>
      <c r="F38" s="32"/>
      <c r="G38" s="32"/>
      <c r="H38" s="32"/>
      <c r="I38" s="96"/>
      <c r="J38" s="32"/>
      <c r="K38" s="32"/>
      <c r="L38" s="97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 hidden="1">
      <c r="A39" s="32"/>
      <c r="B39" s="33"/>
      <c r="C39" s="109"/>
      <c r="D39" s="110" t="s">
        <v>47</v>
      </c>
      <c r="E39" s="55"/>
      <c r="F39" s="55"/>
      <c r="G39" s="111" t="s">
        <v>48</v>
      </c>
      <c r="H39" s="112" t="s">
        <v>49</v>
      </c>
      <c r="I39" s="113"/>
      <c r="J39" s="114">
        <f>SUM(J30:J37)</f>
        <v>0</v>
      </c>
      <c r="K39" s="115"/>
      <c r="L39" s="97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 hidden="1">
      <c r="A40" s="32"/>
      <c r="B40" s="42"/>
      <c r="C40" s="43"/>
      <c r="D40" s="43"/>
      <c r="E40" s="43"/>
      <c r="F40" s="43"/>
      <c r="G40" s="43"/>
      <c r="H40" s="43"/>
      <c r="I40" s="116"/>
      <c r="J40" s="43"/>
      <c r="K40" s="43"/>
      <c r="L40" s="97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ht="12" hidden="1"/>
    <row r="42" ht="12" hidden="1"/>
    <row r="43" ht="12" hidden="1"/>
    <row r="44" spans="1:31" s="2" customFormat="1" ht="6.95" customHeight="1">
      <c r="A44" s="32"/>
      <c r="B44" s="44"/>
      <c r="C44" s="45"/>
      <c r="D44" s="45"/>
      <c r="E44" s="45"/>
      <c r="F44" s="45"/>
      <c r="G44" s="45"/>
      <c r="H44" s="45"/>
      <c r="I44" s="117"/>
      <c r="J44" s="45"/>
      <c r="K44" s="45"/>
      <c r="L44" s="97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s="2" customFormat="1" ht="24.95" customHeight="1">
      <c r="A45" s="32"/>
      <c r="B45" s="33"/>
      <c r="C45" s="21" t="s">
        <v>127</v>
      </c>
      <c r="D45" s="32"/>
      <c r="E45" s="32"/>
      <c r="F45" s="32"/>
      <c r="G45" s="32"/>
      <c r="H45" s="32"/>
      <c r="I45" s="96"/>
      <c r="J45" s="32"/>
      <c r="K45" s="32"/>
      <c r="L45" s="97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</row>
    <row r="46" spans="1:31" s="2" customFormat="1" ht="6.95" customHeight="1">
      <c r="A46" s="32"/>
      <c r="B46" s="33"/>
      <c r="C46" s="32"/>
      <c r="D46" s="32"/>
      <c r="E46" s="32"/>
      <c r="F46" s="32"/>
      <c r="G46" s="32"/>
      <c r="H46" s="32"/>
      <c r="I46" s="96"/>
      <c r="J46" s="32"/>
      <c r="K46" s="32"/>
      <c r="L46" s="97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 s="2" customFormat="1" ht="12" customHeight="1">
      <c r="A47" s="32"/>
      <c r="B47" s="33"/>
      <c r="C47" s="27" t="s">
        <v>17</v>
      </c>
      <c r="D47" s="32"/>
      <c r="E47" s="32"/>
      <c r="F47" s="32"/>
      <c r="G47" s="32"/>
      <c r="H47" s="32"/>
      <c r="I47" s="96"/>
      <c r="J47" s="32"/>
      <c r="K47" s="32"/>
      <c r="L47" s="97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</row>
    <row r="48" spans="1:31" s="2" customFormat="1" ht="16.5" customHeight="1">
      <c r="A48" s="32"/>
      <c r="B48" s="33"/>
      <c r="C48" s="32"/>
      <c r="D48" s="32"/>
      <c r="E48" s="401" t="str">
        <f>E7</f>
        <v>Dopravní terminál v Bohumíně – Přednádražní prostor</v>
      </c>
      <c r="F48" s="402"/>
      <c r="G48" s="402"/>
      <c r="H48" s="402"/>
      <c r="I48" s="96"/>
      <c r="J48" s="32"/>
      <c r="K48" s="32"/>
      <c r="L48" s="97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</row>
    <row r="49" spans="1:31" s="2" customFormat="1" ht="12" customHeight="1">
      <c r="A49" s="32"/>
      <c r="B49" s="33"/>
      <c r="C49" s="27" t="s">
        <v>123</v>
      </c>
      <c r="D49" s="32"/>
      <c r="E49" s="32"/>
      <c r="F49" s="32"/>
      <c r="G49" s="32"/>
      <c r="H49" s="32"/>
      <c r="I49" s="96"/>
      <c r="J49" s="32"/>
      <c r="K49" s="32"/>
      <c r="L49" s="97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</row>
    <row r="50" spans="1:31" s="2" customFormat="1" ht="16.5" customHeight="1">
      <c r="A50" s="32"/>
      <c r="B50" s="33"/>
      <c r="C50" s="32"/>
      <c r="D50" s="32"/>
      <c r="E50" s="396" t="str">
        <f>E9</f>
        <v>SO 404 - Veřejné osvětlení č. 003.01.029 a 003.01.031</v>
      </c>
      <c r="F50" s="400"/>
      <c r="G50" s="400"/>
      <c r="H50" s="400"/>
      <c r="I50" s="96"/>
      <c r="J50" s="32"/>
      <c r="K50" s="32"/>
      <c r="L50" s="97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</row>
    <row r="51" spans="1:31" s="2" customFormat="1" ht="6.95" customHeight="1">
      <c r="A51" s="32"/>
      <c r="B51" s="33"/>
      <c r="C51" s="32"/>
      <c r="D51" s="32"/>
      <c r="E51" s="32"/>
      <c r="F51" s="32"/>
      <c r="G51" s="32"/>
      <c r="H51" s="32"/>
      <c r="I51" s="96"/>
      <c r="J51" s="32"/>
      <c r="K51" s="32"/>
      <c r="L51" s="97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</row>
    <row r="52" spans="1:31" s="2" customFormat="1" ht="12" customHeight="1">
      <c r="A52" s="32"/>
      <c r="B52" s="33"/>
      <c r="C52" s="27" t="s">
        <v>21</v>
      </c>
      <c r="D52" s="32"/>
      <c r="E52" s="32"/>
      <c r="F52" s="25" t="str">
        <f>F12</f>
        <v>Bohumín</v>
      </c>
      <c r="G52" s="32"/>
      <c r="H52" s="32"/>
      <c r="I52" s="98" t="s">
        <v>23</v>
      </c>
      <c r="J52" s="50" t="str">
        <f>IF(J12="","",J12)</f>
        <v>26. 11. 2019</v>
      </c>
      <c r="K52" s="32"/>
      <c r="L52" s="97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</row>
    <row r="53" spans="1:31" s="2" customFormat="1" ht="6.95" customHeight="1">
      <c r="A53" s="32"/>
      <c r="B53" s="33"/>
      <c r="C53" s="32"/>
      <c r="D53" s="32"/>
      <c r="E53" s="32"/>
      <c r="F53" s="32"/>
      <c r="G53" s="32"/>
      <c r="H53" s="32"/>
      <c r="I53" s="96"/>
      <c r="J53" s="32"/>
      <c r="K53" s="32"/>
      <c r="L53" s="97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</row>
    <row r="54" spans="1:31" s="2" customFormat="1" ht="40.15" customHeight="1">
      <c r="A54" s="32"/>
      <c r="B54" s="33"/>
      <c r="C54" s="27" t="s">
        <v>25</v>
      </c>
      <c r="D54" s="32"/>
      <c r="E54" s="32"/>
      <c r="F54" s="25" t="str">
        <f>E15</f>
        <v>Město Bohumín, Masarykova 158, 735 81 Bohumín</v>
      </c>
      <c r="G54" s="32"/>
      <c r="H54" s="32"/>
      <c r="I54" s="98" t="s">
        <v>31</v>
      </c>
      <c r="J54" s="30" t="str">
        <f>E21</f>
        <v>HaskoningDHV Czech Republic, spol. s r.o.</v>
      </c>
      <c r="K54" s="32"/>
      <c r="L54" s="97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</row>
    <row r="55" spans="1:31" s="2" customFormat="1" ht="40.15" customHeight="1">
      <c r="A55" s="32"/>
      <c r="B55" s="33"/>
      <c r="C55" s="27" t="s">
        <v>29</v>
      </c>
      <c r="D55" s="32"/>
      <c r="E55" s="32"/>
      <c r="F55" s="25" t="str">
        <f>IF(E18="","",E18)</f>
        <v>Vyplň údaj</v>
      </c>
      <c r="G55" s="32"/>
      <c r="H55" s="32"/>
      <c r="I55" s="98" t="s">
        <v>34</v>
      </c>
      <c r="J55" s="30" t="str">
        <f>E24</f>
        <v>HaskoningDHV Czech Republic, spol. s r.o.</v>
      </c>
      <c r="K55" s="32"/>
      <c r="L55" s="97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</row>
    <row r="56" spans="1:31" s="2" customFormat="1" ht="10.35" customHeight="1">
      <c r="A56" s="32"/>
      <c r="B56" s="33"/>
      <c r="C56" s="32"/>
      <c r="D56" s="32"/>
      <c r="E56" s="32"/>
      <c r="F56" s="32"/>
      <c r="G56" s="32"/>
      <c r="H56" s="32"/>
      <c r="I56" s="96"/>
      <c r="J56" s="32"/>
      <c r="K56" s="32"/>
      <c r="L56" s="97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</row>
    <row r="57" spans="1:31" s="2" customFormat="1" ht="29.25" customHeight="1">
      <c r="A57" s="32"/>
      <c r="B57" s="33"/>
      <c r="C57" s="118" t="s">
        <v>128</v>
      </c>
      <c r="D57" s="109"/>
      <c r="E57" s="109"/>
      <c r="F57" s="109"/>
      <c r="G57" s="109"/>
      <c r="H57" s="109"/>
      <c r="I57" s="119"/>
      <c r="J57" s="120" t="s">
        <v>129</v>
      </c>
      <c r="K57" s="109"/>
      <c r="L57" s="97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</row>
    <row r="58" spans="1:31" s="2" customFormat="1" ht="10.35" customHeight="1">
      <c r="A58" s="32"/>
      <c r="B58" s="33"/>
      <c r="C58" s="32"/>
      <c r="D58" s="32"/>
      <c r="E58" s="32"/>
      <c r="F58" s="32"/>
      <c r="G58" s="32"/>
      <c r="H58" s="32"/>
      <c r="I58" s="96"/>
      <c r="J58" s="32"/>
      <c r="K58" s="32"/>
      <c r="L58" s="97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</row>
    <row r="59" spans="1:47" s="2" customFormat="1" ht="22.9" customHeight="1">
      <c r="A59" s="32"/>
      <c r="B59" s="33"/>
      <c r="C59" s="121" t="s">
        <v>69</v>
      </c>
      <c r="D59" s="32"/>
      <c r="E59" s="32"/>
      <c r="F59" s="32"/>
      <c r="G59" s="32"/>
      <c r="H59" s="32"/>
      <c r="I59" s="96"/>
      <c r="J59" s="66">
        <f>J81</f>
        <v>0</v>
      </c>
      <c r="K59" s="32"/>
      <c r="L59" s="97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U59" s="17" t="s">
        <v>130</v>
      </c>
    </row>
    <row r="60" spans="2:12" s="9" customFormat="1" ht="24.95" customHeight="1">
      <c r="B60" s="122"/>
      <c r="D60" s="123" t="s">
        <v>1390</v>
      </c>
      <c r="E60" s="124"/>
      <c r="F60" s="124"/>
      <c r="G60" s="124"/>
      <c r="H60" s="124"/>
      <c r="I60" s="125"/>
      <c r="J60" s="126">
        <f>J82</f>
        <v>0</v>
      </c>
      <c r="L60" s="122"/>
    </row>
    <row r="61" spans="2:12" s="9" customFormat="1" ht="24.95" customHeight="1">
      <c r="B61" s="122"/>
      <c r="D61" s="123" t="s">
        <v>1391</v>
      </c>
      <c r="E61" s="124"/>
      <c r="F61" s="124"/>
      <c r="G61" s="124"/>
      <c r="H61" s="124"/>
      <c r="I61" s="125"/>
      <c r="J61" s="126">
        <f>J86</f>
        <v>0</v>
      </c>
      <c r="L61" s="122"/>
    </row>
    <row r="62" spans="1:31" s="2" customFormat="1" ht="21.75" customHeight="1">
      <c r="A62" s="32"/>
      <c r="B62" s="33"/>
      <c r="C62" s="32"/>
      <c r="D62" s="32"/>
      <c r="E62" s="32"/>
      <c r="F62" s="32"/>
      <c r="G62" s="32"/>
      <c r="H62" s="32"/>
      <c r="I62" s="96"/>
      <c r="J62" s="32"/>
      <c r="K62" s="32"/>
      <c r="L62" s="97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</row>
    <row r="63" spans="1:31" s="2" customFormat="1" ht="6.95" customHeight="1">
      <c r="A63" s="32"/>
      <c r="B63" s="42"/>
      <c r="C63" s="43"/>
      <c r="D63" s="43"/>
      <c r="E63" s="43"/>
      <c r="F63" s="43"/>
      <c r="G63" s="43"/>
      <c r="H63" s="43"/>
      <c r="I63" s="116"/>
      <c r="J63" s="43"/>
      <c r="K63" s="43"/>
      <c r="L63" s="97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</row>
    <row r="67" spans="1:31" s="2" customFormat="1" ht="6.95" customHeight="1">
      <c r="A67" s="32"/>
      <c r="B67" s="44"/>
      <c r="C67" s="45"/>
      <c r="D67" s="45"/>
      <c r="E67" s="45"/>
      <c r="F67" s="45"/>
      <c r="G67" s="45"/>
      <c r="H67" s="45"/>
      <c r="I67" s="117"/>
      <c r="J67" s="45"/>
      <c r="K67" s="45"/>
      <c r="L67" s="97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</row>
    <row r="68" spans="1:31" s="2" customFormat="1" ht="24.95" customHeight="1">
      <c r="A68" s="32"/>
      <c r="B68" s="33"/>
      <c r="C68" s="21" t="s">
        <v>148</v>
      </c>
      <c r="D68" s="32"/>
      <c r="E68" s="32"/>
      <c r="F68" s="32"/>
      <c r="G68" s="32"/>
      <c r="H68" s="32"/>
      <c r="I68" s="96"/>
      <c r="J68" s="32"/>
      <c r="K68" s="32"/>
      <c r="L68" s="97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</row>
    <row r="69" spans="1:31" s="2" customFormat="1" ht="6.95" customHeight="1">
      <c r="A69" s="32"/>
      <c r="B69" s="33"/>
      <c r="C69" s="32"/>
      <c r="D69" s="32"/>
      <c r="E69" s="32"/>
      <c r="F69" s="32"/>
      <c r="G69" s="32"/>
      <c r="H69" s="32"/>
      <c r="I69" s="96"/>
      <c r="J69" s="32"/>
      <c r="K69" s="32"/>
      <c r="L69" s="97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</row>
    <row r="70" spans="1:31" s="2" customFormat="1" ht="12" customHeight="1">
      <c r="A70" s="32"/>
      <c r="B70" s="33"/>
      <c r="C70" s="27" t="s">
        <v>17</v>
      </c>
      <c r="D70" s="32"/>
      <c r="E70" s="32"/>
      <c r="F70" s="32"/>
      <c r="G70" s="32"/>
      <c r="H70" s="32"/>
      <c r="I70" s="96"/>
      <c r="J70" s="32"/>
      <c r="K70" s="32"/>
      <c r="L70" s="97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</row>
    <row r="71" spans="1:31" s="2" customFormat="1" ht="16.5" customHeight="1">
      <c r="A71" s="32"/>
      <c r="B71" s="33"/>
      <c r="C71" s="32"/>
      <c r="D71" s="32"/>
      <c r="E71" s="401" t="str">
        <f>E7</f>
        <v>Dopravní terminál v Bohumíně – Přednádražní prostor</v>
      </c>
      <c r="F71" s="402"/>
      <c r="G71" s="402"/>
      <c r="H71" s="402"/>
      <c r="I71" s="96"/>
      <c r="J71" s="32"/>
      <c r="K71" s="32"/>
      <c r="L71" s="97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</row>
    <row r="72" spans="1:31" s="2" customFormat="1" ht="12" customHeight="1">
      <c r="A72" s="32"/>
      <c r="B72" s="33"/>
      <c r="C72" s="27" t="s">
        <v>123</v>
      </c>
      <c r="D72" s="32"/>
      <c r="E72" s="32"/>
      <c r="F72" s="32"/>
      <c r="G72" s="32"/>
      <c r="H72" s="32"/>
      <c r="I72" s="96"/>
      <c r="J72" s="32"/>
      <c r="K72" s="32"/>
      <c r="L72" s="97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</row>
    <row r="73" spans="1:31" s="2" customFormat="1" ht="16.5" customHeight="1">
      <c r="A73" s="32"/>
      <c r="B73" s="33"/>
      <c r="C73" s="32"/>
      <c r="D73" s="32"/>
      <c r="E73" s="396" t="str">
        <f>E9</f>
        <v>SO 404 - Veřejné osvětlení č. 003.01.029 a 003.01.031</v>
      </c>
      <c r="F73" s="400"/>
      <c r="G73" s="400"/>
      <c r="H73" s="400"/>
      <c r="I73" s="96"/>
      <c r="J73" s="32"/>
      <c r="K73" s="32"/>
      <c r="L73" s="97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</row>
    <row r="74" spans="1:31" s="2" customFormat="1" ht="6.95" customHeight="1">
      <c r="A74" s="32"/>
      <c r="B74" s="33"/>
      <c r="C74" s="32"/>
      <c r="D74" s="32"/>
      <c r="E74" s="32"/>
      <c r="F74" s="32"/>
      <c r="G74" s="32"/>
      <c r="H74" s="32"/>
      <c r="I74" s="96"/>
      <c r="J74" s="32"/>
      <c r="K74" s="32"/>
      <c r="L74" s="97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</row>
    <row r="75" spans="1:31" s="2" customFormat="1" ht="12" customHeight="1">
      <c r="A75" s="32"/>
      <c r="B75" s="33"/>
      <c r="C75" s="27" t="s">
        <v>21</v>
      </c>
      <c r="D75" s="32"/>
      <c r="E75" s="32"/>
      <c r="F75" s="25" t="str">
        <f>F12</f>
        <v>Bohumín</v>
      </c>
      <c r="G75" s="32"/>
      <c r="H75" s="32"/>
      <c r="I75" s="98" t="s">
        <v>23</v>
      </c>
      <c r="J75" s="50" t="str">
        <f>IF(J12="","",J12)</f>
        <v>26. 11. 2019</v>
      </c>
      <c r="K75" s="32"/>
      <c r="L75" s="97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</row>
    <row r="76" spans="1:31" s="2" customFormat="1" ht="6.95" customHeight="1">
      <c r="A76" s="32"/>
      <c r="B76" s="33"/>
      <c r="C76" s="32"/>
      <c r="D76" s="32"/>
      <c r="E76" s="32"/>
      <c r="F76" s="32"/>
      <c r="G76" s="32"/>
      <c r="H76" s="32"/>
      <c r="I76" s="96"/>
      <c r="J76" s="32"/>
      <c r="K76" s="32"/>
      <c r="L76" s="97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40.15" customHeight="1">
      <c r="A77" s="32"/>
      <c r="B77" s="33"/>
      <c r="C77" s="27" t="s">
        <v>25</v>
      </c>
      <c r="D77" s="32"/>
      <c r="E77" s="32"/>
      <c r="F77" s="25" t="str">
        <f>E15</f>
        <v>Město Bohumín, Masarykova 158, 735 81 Bohumín</v>
      </c>
      <c r="G77" s="32"/>
      <c r="H77" s="32"/>
      <c r="I77" s="98" t="s">
        <v>31</v>
      </c>
      <c r="J77" s="30" t="str">
        <f>E21</f>
        <v>HaskoningDHV Czech Republic, spol. s r.o.</v>
      </c>
      <c r="K77" s="32"/>
      <c r="L77" s="97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 s="2" customFormat="1" ht="40.15" customHeight="1">
      <c r="A78" s="32"/>
      <c r="B78" s="33"/>
      <c r="C78" s="27" t="s">
        <v>29</v>
      </c>
      <c r="D78" s="32"/>
      <c r="E78" s="32"/>
      <c r="F78" s="25" t="str">
        <f>IF(E18="","",E18)</f>
        <v>Vyplň údaj</v>
      </c>
      <c r="G78" s="32"/>
      <c r="H78" s="32"/>
      <c r="I78" s="98" t="s">
        <v>34</v>
      </c>
      <c r="J78" s="30" t="str">
        <f>E24</f>
        <v>HaskoningDHV Czech Republic, spol. s r.o.</v>
      </c>
      <c r="K78" s="32"/>
      <c r="L78" s="97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</row>
    <row r="79" spans="1:31" s="2" customFormat="1" ht="10.35" customHeight="1">
      <c r="A79" s="32"/>
      <c r="B79" s="33"/>
      <c r="C79" s="32"/>
      <c r="D79" s="32"/>
      <c r="E79" s="32"/>
      <c r="F79" s="32"/>
      <c r="G79" s="32"/>
      <c r="H79" s="32"/>
      <c r="I79" s="96"/>
      <c r="J79" s="32"/>
      <c r="K79" s="32"/>
      <c r="L79" s="97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</row>
    <row r="80" spans="1:31" s="11" customFormat="1" ht="29.25" customHeight="1">
      <c r="A80" s="132"/>
      <c r="B80" s="133"/>
      <c r="C80" s="134" t="s">
        <v>149</v>
      </c>
      <c r="D80" s="135" t="s">
        <v>56</v>
      </c>
      <c r="E80" s="135" t="s">
        <v>52</v>
      </c>
      <c r="F80" s="135" t="s">
        <v>53</v>
      </c>
      <c r="G80" s="135" t="s">
        <v>150</v>
      </c>
      <c r="H80" s="135" t="s">
        <v>151</v>
      </c>
      <c r="I80" s="136" t="s">
        <v>152</v>
      </c>
      <c r="J80" s="135" t="s">
        <v>129</v>
      </c>
      <c r="K80" s="137" t="s">
        <v>153</v>
      </c>
      <c r="L80" s="138"/>
      <c r="M80" s="57" t="s">
        <v>3</v>
      </c>
      <c r="N80" s="58" t="s">
        <v>41</v>
      </c>
      <c r="O80" s="58" t="s">
        <v>154</v>
      </c>
      <c r="P80" s="58" t="s">
        <v>155</v>
      </c>
      <c r="Q80" s="58" t="s">
        <v>156</v>
      </c>
      <c r="R80" s="58" t="s">
        <v>157</v>
      </c>
      <c r="S80" s="58" t="s">
        <v>158</v>
      </c>
      <c r="T80" s="59" t="s">
        <v>159</v>
      </c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</row>
    <row r="81" spans="1:63" s="2" customFormat="1" ht="22.9" customHeight="1">
      <c r="A81" s="32"/>
      <c r="B81" s="33"/>
      <c r="C81" s="64" t="s">
        <v>160</v>
      </c>
      <c r="D81" s="32"/>
      <c r="E81" s="32"/>
      <c r="F81" s="32"/>
      <c r="G81" s="32"/>
      <c r="H81" s="32"/>
      <c r="I81" s="96"/>
      <c r="J81" s="139">
        <f>BK81</f>
        <v>0</v>
      </c>
      <c r="K81" s="32"/>
      <c r="L81" s="33"/>
      <c r="M81" s="60"/>
      <c r="N81" s="51"/>
      <c r="O81" s="61"/>
      <c r="P81" s="140">
        <f>P82+P86</f>
        <v>0</v>
      </c>
      <c r="Q81" s="61"/>
      <c r="R81" s="140">
        <f>R82+R86</f>
        <v>0</v>
      </c>
      <c r="S81" s="61"/>
      <c r="T81" s="141">
        <f>T82+T86</f>
        <v>0</v>
      </c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T81" s="17" t="s">
        <v>70</v>
      </c>
      <c r="AU81" s="17" t="s">
        <v>130</v>
      </c>
      <c r="BK81" s="142">
        <f>BK82+BK86</f>
        <v>0</v>
      </c>
    </row>
    <row r="82" spans="2:63" s="12" customFormat="1" ht="25.9" customHeight="1">
      <c r="B82" s="143"/>
      <c r="D82" s="144" t="s">
        <v>70</v>
      </c>
      <c r="E82" s="145" t="s">
        <v>1394</v>
      </c>
      <c r="F82" s="145" t="s">
        <v>1395</v>
      </c>
      <c r="I82" s="146"/>
      <c r="J82" s="147">
        <f>BK82</f>
        <v>0</v>
      </c>
      <c r="L82" s="143"/>
      <c r="M82" s="148"/>
      <c r="N82" s="149"/>
      <c r="O82" s="149"/>
      <c r="P82" s="150">
        <f>SUM(P83:P85)</f>
        <v>0</v>
      </c>
      <c r="Q82" s="149"/>
      <c r="R82" s="150">
        <f>SUM(R83:R85)</f>
        <v>0</v>
      </c>
      <c r="S82" s="149"/>
      <c r="T82" s="151">
        <f>SUM(T83:T85)</f>
        <v>0</v>
      </c>
      <c r="AR82" s="144" t="s">
        <v>78</v>
      </c>
      <c r="AT82" s="152" t="s">
        <v>70</v>
      </c>
      <c r="AU82" s="152" t="s">
        <v>71</v>
      </c>
      <c r="AY82" s="144" t="s">
        <v>163</v>
      </c>
      <c r="BK82" s="153">
        <f>SUM(BK83:BK85)</f>
        <v>0</v>
      </c>
    </row>
    <row r="83" spans="1:65" s="2" customFormat="1" ht="21.75" customHeight="1">
      <c r="A83" s="32"/>
      <c r="B83" s="156"/>
      <c r="C83" s="157" t="s">
        <v>78</v>
      </c>
      <c r="D83" s="157" t="s">
        <v>165</v>
      </c>
      <c r="E83" s="158" t="s">
        <v>1430</v>
      </c>
      <c r="F83" s="159" t="s">
        <v>1431</v>
      </c>
      <c r="G83" s="160" t="s">
        <v>1407</v>
      </c>
      <c r="H83" s="161">
        <v>2</v>
      </c>
      <c r="I83" s="162"/>
      <c r="J83" s="163">
        <f>ROUND(I83*H83,2)</f>
        <v>0</v>
      </c>
      <c r="K83" s="159" t="s">
        <v>3</v>
      </c>
      <c r="L83" s="33"/>
      <c r="M83" s="164" t="s">
        <v>3</v>
      </c>
      <c r="N83" s="165" t="s">
        <v>42</v>
      </c>
      <c r="O83" s="53"/>
      <c r="P83" s="166">
        <f>O83*H83</f>
        <v>0</v>
      </c>
      <c r="Q83" s="166">
        <v>0</v>
      </c>
      <c r="R83" s="166">
        <f>Q83*H83</f>
        <v>0</v>
      </c>
      <c r="S83" s="166">
        <v>0</v>
      </c>
      <c r="T83" s="167">
        <f>S83*H83</f>
        <v>0</v>
      </c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R83" s="168" t="s">
        <v>170</v>
      </c>
      <c r="AT83" s="168" t="s">
        <v>165</v>
      </c>
      <c r="AU83" s="168" t="s">
        <v>78</v>
      </c>
      <c r="AY83" s="17" t="s">
        <v>163</v>
      </c>
      <c r="BE83" s="169">
        <f>IF(N83="základní",J83,0)</f>
        <v>0</v>
      </c>
      <c r="BF83" s="169">
        <f>IF(N83="snížená",J83,0)</f>
        <v>0</v>
      </c>
      <c r="BG83" s="169">
        <f>IF(N83="zákl. přenesená",J83,0)</f>
        <v>0</v>
      </c>
      <c r="BH83" s="169">
        <f>IF(N83="sníž. přenesená",J83,0)</f>
        <v>0</v>
      </c>
      <c r="BI83" s="169">
        <f>IF(N83="nulová",J83,0)</f>
        <v>0</v>
      </c>
      <c r="BJ83" s="17" t="s">
        <v>78</v>
      </c>
      <c r="BK83" s="169">
        <f>ROUND(I83*H83,2)</f>
        <v>0</v>
      </c>
      <c r="BL83" s="17" t="s">
        <v>170</v>
      </c>
      <c r="BM83" s="168" t="s">
        <v>1742</v>
      </c>
    </row>
    <row r="84" spans="1:65" s="2" customFormat="1" ht="16.5" customHeight="1">
      <c r="A84" s="32"/>
      <c r="B84" s="156"/>
      <c r="C84" s="157" t="s">
        <v>80</v>
      </c>
      <c r="D84" s="157" t="s">
        <v>165</v>
      </c>
      <c r="E84" s="158" t="s">
        <v>1436</v>
      </c>
      <c r="F84" s="159" t="s">
        <v>1437</v>
      </c>
      <c r="G84" s="160" t="s">
        <v>1407</v>
      </c>
      <c r="H84" s="161">
        <v>2</v>
      </c>
      <c r="I84" s="162"/>
      <c r="J84" s="163">
        <f>ROUND(I84*H84,2)</f>
        <v>0</v>
      </c>
      <c r="K84" s="159" t="s">
        <v>3</v>
      </c>
      <c r="L84" s="33"/>
      <c r="M84" s="164" t="s">
        <v>3</v>
      </c>
      <c r="N84" s="165" t="s">
        <v>42</v>
      </c>
      <c r="O84" s="53"/>
      <c r="P84" s="166">
        <f>O84*H84</f>
        <v>0</v>
      </c>
      <c r="Q84" s="166">
        <v>0</v>
      </c>
      <c r="R84" s="166">
        <f>Q84*H84</f>
        <v>0</v>
      </c>
      <c r="S84" s="166">
        <v>0</v>
      </c>
      <c r="T84" s="167">
        <f>S84*H84</f>
        <v>0</v>
      </c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R84" s="168" t="s">
        <v>170</v>
      </c>
      <c r="AT84" s="168" t="s">
        <v>165</v>
      </c>
      <c r="AU84" s="168" t="s">
        <v>78</v>
      </c>
      <c r="AY84" s="17" t="s">
        <v>163</v>
      </c>
      <c r="BE84" s="169">
        <f>IF(N84="základní",J84,0)</f>
        <v>0</v>
      </c>
      <c r="BF84" s="169">
        <f>IF(N84="snížená",J84,0)</f>
        <v>0</v>
      </c>
      <c r="BG84" s="169">
        <f>IF(N84="zákl. přenesená",J84,0)</f>
        <v>0</v>
      </c>
      <c r="BH84" s="169">
        <f>IF(N84="sníž. přenesená",J84,0)</f>
        <v>0</v>
      </c>
      <c r="BI84" s="169">
        <f>IF(N84="nulová",J84,0)</f>
        <v>0</v>
      </c>
      <c r="BJ84" s="17" t="s">
        <v>78</v>
      </c>
      <c r="BK84" s="169">
        <f>ROUND(I84*H84,2)</f>
        <v>0</v>
      </c>
      <c r="BL84" s="17" t="s">
        <v>170</v>
      </c>
      <c r="BM84" s="168" t="s">
        <v>1743</v>
      </c>
    </row>
    <row r="85" spans="1:65" s="2" customFormat="1" ht="16.5" customHeight="1">
      <c r="A85" s="32"/>
      <c r="B85" s="156"/>
      <c r="C85" s="157" t="s">
        <v>182</v>
      </c>
      <c r="D85" s="157" t="s">
        <v>165</v>
      </c>
      <c r="E85" s="158" t="s">
        <v>1445</v>
      </c>
      <c r="F85" s="159" t="s">
        <v>1446</v>
      </c>
      <c r="G85" s="160" t="s">
        <v>1407</v>
      </c>
      <c r="H85" s="161">
        <v>2</v>
      </c>
      <c r="I85" s="162"/>
      <c r="J85" s="163">
        <f>ROUND(I85*H85,2)</f>
        <v>0</v>
      </c>
      <c r="K85" s="159" t="s">
        <v>3</v>
      </c>
      <c r="L85" s="33"/>
      <c r="M85" s="164" t="s">
        <v>3</v>
      </c>
      <c r="N85" s="165" t="s">
        <v>42</v>
      </c>
      <c r="O85" s="53"/>
      <c r="P85" s="166">
        <f>O85*H85</f>
        <v>0</v>
      </c>
      <c r="Q85" s="166">
        <v>0</v>
      </c>
      <c r="R85" s="166">
        <f>Q85*H85</f>
        <v>0</v>
      </c>
      <c r="S85" s="166">
        <v>0</v>
      </c>
      <c r="T85" s="167">
        <f>S85*H85</f>
        <v>0</v>
      </c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R85" s="168" t="s">
        <v>170</v>
      </c>
      <c r="AT85" s="168" t="s">
        <v>165</v>
      </c>
      <c r="AU85" s="168" t="s">
        <v>78</v>
      </c>
      <c r="AY85" s="17" t="s">
        <v>163</v>
      </c>
      <c r="BE85" s="169">
        <f>IF(N85="základní",J85,0)</f>
        <v>0</v>
      </c>
      <c r="BF85" s="169">
        <f>IF(N85="snížená",J85,0)</f>
        <v>0</v>
      </c>
      <c r="BG85" s="169">
        <f>IF(N85="zákl. přenesená",J85,0)</f>
        <v>0</v>
      </c>
      <c r="BH85" s="169">
        <f>IF(N85="sníž. přenesená",J85,0)</f>
        <v>0</v>
      </c>
      <c r="BI85" s="169">
        <f>IF(N85="nulová",J85,0)</f>
        <v>0</v>
      </c>
      <c r="BJ85" s="17" t="s">
        <v>78</v>
      </c>
      <c r="BK85" s="169">
        <f>ROUND(I85*H85,2)</f>
        <v>0</v>
      </c>
      <c r="BL85" s="17" t="s">
        <v>170</v>
      </c>
      <c r="BM85" s="168" t="s">
        <v>1744</v>
      </c>
    </row>
    <row r="86" spans="2:63" s="12" customFormat="1" ht="25.9" customHeight="1">
      <c r="B86" s="143"/>
      <c r="D86" s="144" t="s">
        <v>70</v>
      </c>
      <c r="E86" s="145" t="s">
        <v>1472</v>
      </c>
      <c r="F86" s="145" t="s">
        <v>1473</v>
      </c>
      <c r="I86" s="146"/>
      <c r="J86" s="147">
        <f>BK86</f>
        <v>0</v>
      </c>
      <c r="L86" s="143"/>
      <c r="M86" s="148"/>
      <c r="N86" s="149"/>
      <c r="O86" s="149"/>
      <c r="P86" s="150">
        <f>SUM(P87:P91)</f>
        <v>0</v>
      </c>
      <c r="Q86" s="149"/>
      <c r="R86" s="150">
        <f>SUM(R87:R91)</f>
        <v>0</v>
      </c>
      <c r="S86" s="149"/>
      <c r="T86" s="151">
        <f>SUM(T87:T91)</f>
        <v>0</v>
      </c>
      <c r="AR86" s="144" t="s">
        <v>78</v>
      </c>
      <c r="AT86" s="152" t="s">
        <v>70</v>
      </c>
      <c r="AU86" s="152" t="s">
        <v>71</v>
      </c>
      <c r="AY86" s="144" t="s">
        <v>163</v>
      </c>
      <c r="BK86" s="153">
        <f>SUM(BK87:BK91)</f>
        <v>0</v>
      </c>
    </row>
    <row r="87" spans="1:65" s="2" customFormat="1" ht="21.75" customHeight="1">
      <c r="A87" s="32"/>
      <c r="B87" s="156"/>
      <c r="C87" s="157" t="s">
        <v>170</v>
      </c>
      <c r="D87" s="157" t="s">
        <v>165</v>
      </c>
      <c r="E87" s="158" t="s">
        <v>1493</v>
      </c>
      <c r="F87" s="159" t="s">
        <v>1431</v>
      </c>
      <c r="G87" s="160" t="s">
        <v>1407</v>
      </c>
      <c r="H87" s="161">
        <v>2</v>
      </c>
      <c r="I87" s="162"/>
      <c r="J87" s="163">
        <f>ROUND(I87*H87,2)</f>
        <v>0</v>
      </c>
      <c r="K87" s="159" t="s">
        <v>3</v>
      </c>
      <c r="L87" s="33"/>
      <c r="M87" s="164" t="s">
        <v>3</v>
      </c>
      <c r="N87" s="165" t="s">
        <v>42</v>
      </c>
      <c r="O87" s="53"/>
      <c r="P87" s="166">
        <f>O87*H87</f>
        <v>0</v>
      </c>
      <c r="Q87" s="166">
        <v>0</v>
      </c>
      <c r="R87" s="166">
        <f>Q87*H87</f>
        <v>0</v>
      </c>
      <c r="S87" s="166">
        <v>0</v>
      </c>
      <c r="T87" s="167">
        <f>S87*H87</f>
        <v>0</v>
      </c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R87" s="168" t="s">
        <v>170</v>
      </c>
      <c r="AT87" s="168" t="s">
        <v>165</v>
      </c>
      <c r="AU87" s="168" t="s">
        <v>78</v>
      </c>
      <c r="AY87" s="17" t="s">
        <v>163</v>
      </c>
      <c r="BE87" s="169">
        <f>IF(N87="základní",J87,0)</f>
        <v>0</v>
      </c>
      <c r="BF87" s="169">
        <f>IF(N87="snížená",J87,0)</f>
        <v>0</v>
      </c>
      <c r="BG87" s="169">
        <f>IF(N87="zákl. přenesená",J87,0)</f>
        <v>0</v>
      </c>
      <c r="BH87" s="169">
        <f>IF(N87="sníž. přenesená",J87,0)</f>
        <v>0</v>
      </c>
      <c r="BI87" s="169">
        <f>IF(N87="nulová",J87,0)</f>
        <v>0</v>
      </c>
      <c r="BJ87" s="17" t="s">
        <v>78</v>
      </c>
      <c r="BK87" s="169">
        <f>ROUND(I87*H87,2)</f>
        <v>0</v>
      </c>
      <c r="BL87" s="17" t="s">
        <v>170</v>
      </c>
      <c r="BM87" s="168" t="s">
        <v>1745</v>
      </c>
    </row>
    <row r="88" spans="1:65" s="2" customFormat="1" ht="16.5" customHeight="1">
      <c r="A88" s="32"/>
      <c r="B88" s="156"/>
      <c r="C88" s="157" t="s">
        <v>192</v>
      </c>
      <c r="D88" s="157" t="s">
        <v>165</v>
      </c>
      <c r="E88" s="158" t="s">
        <v>1495</v>
      </c>
      <c r="F88" s="159" t="s">
        <v>1496</v>
      </c>
      <c r="G88" s="160" t="s">
        <v>212</v>
      </c>
      <c r="H88" s="161">
        <v>2</v>
      </c>
      <c r="I88" s="162"/>
      <c r="J88" s="163">
        <f>ROUND(I88*H88,2)</f>
        <v>0</v>
      </c>
      <c r="K88" s="159" t="s">
        <v>3</v>
      </c>
      <c r="L88" s="33"/>
      <c r="M88" s="164" t="s">
        <v>3</v>
      </c>
      <c r="N88" s="165" t="s">
        <v>42</v>
      </c>
      <c r="O88" s="53"/>
      <c r="P88" s="166">
        <f>O88*H88</f>
        <v>0</v>
      </c>
      <c r="Q88" s="166">
        <v>0</v>
      </c>
      <c r="R88" s="166">
        <f>Q88*H88</f>
        <v>0</v>
      </c>
      <c r="S88" s="166">
        <v>0</v>
      </c>
      <c r="T88" s="167">
        <f>S88*H88</f>
        <v>0</v>
      </c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R88" s="168" t="s">
        <v>170</v>
      </c>
      <c r="AT88" s="168" t="s">
        <v>165</v>
      </c>
      <c r="AU88" s="168" t="s">
        <v>78</v>
      </c>
      <c r="AY88" s="17" t="s">
        <v>163</v>
      </c>
      <c r="BE88" s="169">
        <f>IF(N88="základní",J88,0)</f>
        <v>0</v>
      </c>
      <c r="BF88" s="169">
        <f>IF(N88="snížená",J88,0)</f>
        <v>0</v>
      </c>
      <c r="BG88" s="169">
        <f>IF(N88="zákl. přenesená",J88,0)</f>
        <v>0</v>
      </c>
      <c r="BH88" s="169">
        <f>IF(N88="sníž. přenesená",J88,0)</f>
        <v>0</v>
      </c>
      <c r="BI88" s="169">
        <f>IF(N88="nulová",J88,0)</f>
        <v>0</v>
      </c>
      <c r="BJ88" s="17" t="s">
        <v>78</v>
      </c>
      <c r="BK88" s="169">
        <f>ROUND(I88*H88,2)</f>
        <v>0</v>
      </c>
      <c r="BL88" s="17" t="s">
        <v>170</v>
      </c>
      <c r="BM88" s="168" t="s">
        <v>1746</v>
      </c>
    </row>
    <row r="89" spans="1:65" s="2" customFormat="1" ht="16.5" customHeight="1">
      <c r="A89" s="32"/>
      <c r="B89" s="156"/>
      <c r="C89" s="157" t="s">
        <v>197</v>
      </c>
      <c r="D89" s="157" t="s">
        <v>165</v>
      </c>
      <c r="E89" s="158" t="s">
        <v>1498</v>
      </c>
      <c r="F89" s="159" t="s">
        <v>1437</v>
      </c>
      <c r="G89" s="160" t="s">
        <v>1407</v>
      </c>
      <c r="H89" s="161">
        <v>2</v>
      </c>
      <c r="I89" s="162"/>
      <c r="J89" s="163">
        <f>ROUND(I89*H89,2)</f>
        <v>0</v>
      </c>
      <c r="K89" s="159" t="s">
        <v>3</v>
      </c>
      <c r="L89" s="33"/>
      <c r="M89" s="164" t="s">
        <v>3</v>
      </c>
      <c r="N89" s="165" t="s">
        <v>42</v>
      </c>
      <c r="O89" s="53"/>
      <c r="P89" s="166">
        <f>O89*H89</f>
        <v>0</v>
      </c>
      <c r="Q89" s="166">
        <v>0</v>
      </c>
      <c r="R89" s="166">
        <f>Q89*H89</f>
        <v>0</v>
      </c>
      <c r="S89" s="166">
        <v>0</v>
      </c>
      <c r="T89" s="167">
        <f>S89*H89</f>
        <v>0</v>
      </c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R89" s="168" t="s">
        <v>170</v>
      </c>
      <c r="AT89" s="168" t="s">
        <v>165</v>
      </c>
      <c r="AU89" s="168" t="s">
        <v>78</v>
      </c>
      <c r="AY89" s="17" t="s">
        <v>163</v>
      </c>
      <c r="BE89" s="169">
        <f>IF(N89="základní",J89,0)</f>
        <v>0</v>
      </c>
      <c r="BF89" s="169">
        <f>IF(N89="snížená",J89,0)</f>
        <v>0</v>
      </c>
      <c r="BG89" s="169">
        <f>IF(N89="zákl. přenesená",J89,0)</f>
        <v>0</v>
      </c>
      <c r="BH89" s="169">
        <f>IF(N89="sníž. přenesená",J89,0)</f>
        <v>0</v>
      </c>
      <c r="BI89" s="169">
        <f>IF(N89="nulová",J89,0)</f>
        <v>0</v>
      </c>
      <c r="BJ89" s="17" t="s">
        <v>78</v>
      </c>
      <c r="BK89" s="169">
        <f>ROUND(I89*H89,2)</f>
        <v>0</v>
      </c>
      <c r="BL89" s="17" t="s">
        <v>170</v>
      </c>
      <c r="BM89" s="168" t="s">
        <v>1747</v>
      </c>
    </row>
    <row r="90" spans="1:65" s="2" customFormat="1" ht="16.5" customHeight="1">
      <c r="A90" s="32"/>
      <c r="B90" s="156"/>
      <c r="C90" s="157" t="s">
        <v>201</v>
      </c>
      <c r="D90" s="157" t="s">
        <v>165</v>
      </c>
      <c r="E90" s="158" t="s">
        <v>1505</v>
      </c>
      <c r="F90" s="159" t="s">
        <v>1506</v>
      </c>
      <c r="G90" s="160" t="s">
        <v>1407</v>
      </c>
      <c r="H90" s="161">
        <v>2</v>
      </c>
      <c r="I90" s="162"/>
      <c r="J90" s="163">
        <f>ROUND(I90*H90,2)</f>
        <v>0</v>
      </c>
      <c r="K90" s="159" t="s">
        <v>3</v>
      </c>
      <c r="L90" s="33"/>
      <c r="M90" s="164" t="s">
        <v>3</v>
      </c>
      <c r="N90" s="165" t="s">
        <v>42</v>
      </c>
      <c r="O90" s="53"/>
      <c r="P90" s="166">
        <f>O90*H90</f>
        <v>0</v>
      </c>
      <c r="Q90" s="166">
        <v>0</v>
      </c>
      <c r="R90" s="166">
        <f>Q90*H90</f>
        <v>0</v>
      </c>
      <c r="S90" s="166">
        <v>0</v>
      </c>
      <c r="T90" s="167">
        <f>S90*H90</f>
        <v>0</v>
      </c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R90" s="168" t="s">
        <v>170</v>
      </c>
      <c r="AT90" s="168" t="s">
        <v>165</v>
      </c>
      <c r="AU90" s="168" t="s">
        <v>78</v>
      </c>
      <c r="AY90" s="17" t="s">
        <v>163</v>
      </c>
      <c r="BE90" s="169">
        <f>IF(N90="základní",J90,0)</f>
        <v>0</v>
      </c>
      <c r="BF90" s="169">
        <f>IF(N90="snížená",J90,0)</f>
        <v>0</v>
      </c>
      <c r="BG90" s="169">
        <f>IF(N90="zákl. přenesená",J90,0)</f>
        <v>0</v>
      </c>
      <c r="BH90" s="169">
        <f>IF(N90="sníž. přenesená",J90,0)</f>
        <v>0</v>
      </c>
      <c r="BI90" s="169">
        <f>IF(N90="nulová",J90,0)</f>
        <v>0</v>
      </c>
      <c r="BJ90" s="17" t="s">
        <v>78</v>
      </c>
      <c r="BK90" s="169">
        <f>ROUND(I90*H90,2)</f>
        <v>0</v>
      </c>
      <c r="BL90" s="17" t="s">
        <v>170</v>
      </c>
      <c r="BM90" s="168" t="s">
        <v>1748</v>
      </c>
    </row>
    <row r="91" spans="1:65" s="2" customFormat="1" ht="16.5" customHeight="1">
      <c r="A91" s="32"/>
      <c r="B91" s="156"/>
      <c r="C91" s="157" t="s">
        <v>205</v>
      </c>
      <c r="D91" s="157" t="s">
        <v>165</v>
      </c>
      <c r="E91" s="158" t="s">
        <v>1511</v>
      </c>
      <c r="F91" s="159" t="s">
        <v>1512</v>
      </c>
      <c r="G91" s="160" t="s">
        <v>1407</v>
      </c>
      <c r="H91" s="161">
        <v>2</v>
      </c>
      <c r="I91" s="162"/>
      <c r="J91" s="163">
        <f>ROUND(I91*H91,2)</f>
        <v>0</v>
      </c>
      <c r="K91" s="159" t="s">
        <v>3</v>
      </c>
      <c r="L91" s="33"/>
      <c r="M91" s="214" t="s">
        <v>3</v>
      </c>
      <c r="N91" s="215" t="s">
        <v>42</v>
      </c>
      <c r="O91" s="209"/>
      <c r="P91" s="216">
        <f>O91*H91</f>
        <v>0</v>
      </c>
      <c r="Q91" s="216">
        <v>0</v>
      </c>
      <c r="R91" s="216">
        <f>Q91*H91</f>
        <v>0</v>
      </c>
      <c r="S91" s="216">
        <v>0</v>
      </c>
      <c r="T91" s="217">
        <f>S91*H91</f>
        <v>0</v>
      </c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R91" s="168" t="s">
        <v>170</v>
      </c>
      <c r="AT91" s="168" t="s">
        <v>165</v>
      </c>
      <c r="AU91" s="168" t="s">
        <v>78</v>
      </c>
      <c r="AY91" s="17" t="s">
        <v>163</v>
      </c>
      <c r="BE91" s="169">
        <f>IF(N91="základní",J91,0)</f>
        <v>0</v>
      </c>
      <c r="BF91" s="169">
        <f>IF(N91="snížená",J91,0)</f>
        <v>0</v>
      </c>
      <c r="BG91" s="169">
        <f>IF(N91="zákl. přenesená",J91,0)</f>
        <v>0</v>
      </c>
      <c r="BH91" s="169">
        <f>IF(N91="sníž. přenesená",J91,0)</f>
        <v>0</v>
      </c>
      <c r="BI91" s="169">
        <f>IF(N91="nulová",J91,0)</f>
        <v>0</v>
      </c>
      <c r="BJ91" s="17" t="s">
        <v>78</v>
      </c>
      <c r="BK91" s="169">
        <f>ROUND(I91*H91,2)</f>
        <v>0</v>
      </c>
      <c r="BL91" s="17" t="s">
        <v>170</v>
      </c>
      <c r="BM91" s="168" t="s">
        <v>1749</v>
      </c>
    </row>
    <row r="92" spans="1:31" s="2" customFormat="1" ht="6.95" customHeight="1">
      <c r="A92" s="32"/>
      <c r="B92" s="42"/>
      <c r="C92" s="43"/>
      <c r="D92" s="43"/>
      <c r="E92" s="43"/>
      <c r="F92" s="43"/>
      <c r="G92" s="43"/>
      <c r="H92" s="43"/>
      <c r="I92" s="116"/>
      <c r="J92" s="43"/>
      <c r="K92" s="43"/>
      <c r="L92" s="33"/>
      <c r="M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</sheetData>
  <autoFilter ref="C80:K91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3"/>
  <sheetViews>
    <sheetView showGridLines="0" workbookViewId="0" topLeftCell="A167">
      <selection activeCell="I182" sqref="I182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3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32" max="16384" width="9.28125" style="1" customWidth="1"/>
  </cols>
  <sheetData>
    <row r="1" ht="12"/>
    <row r="2" spans="12:46" ht="36.95" customHeight="1"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AT2" s="17" t="s">
        <v>118</v>
      </c>
    </row>
    <row r="3" spans="2:46" ht="6.95" customHeight="1" hidden="1">
      <c r="B3" s="18"/>
      <c r="C3" s="19"/>
      <c r="D3" s="19"/>
      <c r="E3" s="19"/>
      <c r="F3" s="19"/>
      <c r="G3" s="19"/>
      <c r="H3" s="19"/>
      <c r="I3" s="94"/>
      <c r="J3" s="19"/>
      <c r="K3" s="19"/>
      <c r="L3" s="20"/>
      <c r="AT3" s="17" t="s">
        <v>80</v>
      </c>
    </row>
    <row r="4" spans="2:46" ht="24.95" customHeight="1" hidden="1">
      <c r="B4" s="20"/>
      <c r="D4" s="21" t="s">
        <v>122</v>
      </c>
      <c r="L4" s="20"/>
      <c r="M4" s="95" t="s">
        <v>11</v>
      </c>
      <c r="AT4" s="17" t="s">
        <v>4</v>
      </c>
    </row>
    <row r="5" spans="2:12" ht="6.95" customHeight="1" hidden="1">
      <c r="B5" s="20"/>
      <c r="L5" s="20"/>
    </row>
    <row r="6" spans="2:12" ht="12" customHeight="1" hidden="1">
      <c r="B6" s="20"/>
      <c r="D6" s="27" t="s">
        <v>17</v>
      </c>
      <c r="L6" s="20"/>
    </row>
    <row r="7" spans="2:12" ht="16.5" customHeight="1" hidden="1">
      <c r="B7" s="20"/>
      <c r="E7" s="401" t="str">
        <f>'[1]Rekapitulace stavby'!K6</f>
        <v>Dopravní terminál v Bohumíně – Přednádražní prostor</v>
      </c>
      <c r="F7" s="402"/>
      <c r="G7" s="402"/>
      <c r="H7" s="402"/>
      <c r="L7" s="20"/>
    </row>
    <row r="8" spans="1:31" s="2" customFormat="1" ht="12" customHeight="1" hidden="1">
      <c r="A8" s="32"/>
      <c r="B8" s="33"/>
      <c r="C8" s="32"/>
      <c r="D8" s="27" t="s">
        <v>123</v>
      </c>
      <c r="E8" s="32"/>
      <c r="F8" s="32"/>
      <c r="G8" s="32"/>
      <c r="H8" s="32"/>
      <c r="I8" s="96"/>
      <c r="J8" s="32"/>
      <c r="K8" s="32"/>
      <c r="L8" s="97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 hidden="1">
      <c r="A9" s="32"/>
      <c r="B9" s="33"/>
      <c r="C9" s="32"/>
      <c r="D9" s="32"/>
      <c r="E9" s="396" t="s">
        <v>1750</v>
      </c>
      <c r="F9" s="400"/>
      <c r="G9" s="400"/>
      <c r="H9" s="400"/>
      <c r="I9" s="96"/>
      <c r="J9" s="32"/>
      <c r="K9" s="32"/>
      <c r="L9" s="97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hidden="1">
      <c r="A10" s="32"/>
      <c r="B10" s="33"/>
      <c r="C10" s="32"/>
      <c r="D10" s="32"/>
      <c r="E10" s="32"/>
      <c r="F10" s="32"/>
      <c r="G10" s="32"/>
      <c r="H10" s="32"/>
      <c r="I10" s="96"/>
      <c r="J10" s="32"/>
      <c r="K10" s="32"/>
      <c r="L10" s="97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 hidden="1">
      <c r="A11" s="32"/>
      <c r="B11" s="33"/>
      <c r="C11" s="32"/>
      <c r="D11" s="27" t="s">
        <v>19</v>
      </c>
      <c r="E11" s="32"/>
      <c r="F11" s="25" t="s">
        <v>3</v>
      </c>
      <c r="G11" s="32"/>
      <c r="H11" s="32"/>
      <c r="I11" s="98" t="s">
        <v>20</v>
      </c>
      <c r="J11" s="25" t="s">
        <v>3</v>
      </c>
      <c r="K11" s="32"/>
      <c r="L11" s="97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 hidden="1">
      <c r="A12" s="32"/>
      <c r="B12" s="33"/>
      <c r="C12" s="32"/>
      <c r="D12" s="27" t="s">
        <v>21</v>
      </c>
      <c r="E12" s="32"/>
      <c r="F12" s="25" t="s">
        <v>22</v>
      </c>
      <c r="G12" s="32"/>
      <c r="H12" s="32"/>
      <c r="I12" s="98" t="s">
        <v>23</v>
      </c>
      <c r="J12" s="50" t="str">
        <f>'[1]Rekapitulace stavby'!AN8</f>
        <v>26. 11. 2019</v>
      </c>
      <c r="K12" s="32"/>
      <c r="L12" s="97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 hidden="1">
      <c r="A13" s="32"/>
      <c r="B13" s="33"/>
      <c r="C13" s="32"/>
      <c r="D13" s="32"/>
      <c r="E13" s="32"/>
      <c r="F13" s="32"/>
      <c r="G13" s="32"/>
      <c r="H13" s="32"/>
      <c r="I13" s="96"/>
      <c r="J13" s="32"/>
      <c r="K13" s="32"/>
      <c r="L13" s="97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 hidden="1">
      <c r="A14" s="32"/>
      <c r="B14" s="33"/>
      <c r="C14" s="32"/>
      <c r="D14" s="27" t="s">
        <v>25</v>
      </c>
      <c r="E14" s="32"/>
      <c r="F14" s="32"/>
      <c r="G14" s="32"/>
      <c r="H14" s="32"/>
      <c r="I14" s="98" t="s">
        <v>26</v>
      </c>
      <c r="J14" s="25" t="s">
        <v>3</v>
      </c>
      <c r="K14" s="32"/>
      <c r="L14" s="97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 hidden="1">
      <c r="A15" s="32"/>
      <c r="B15" s="33"/>
      <c r="C15" s="32"/>
      <c r="D15" s="32"/>
      <c r="E15" s="25" t="s">
        <v>27</v>
      </c>
      <c r="F15" s="32"/>
      <c r="G15" s="32"/>
      <c r="H15" s="32"/>
      <c r="I15" s="98" t="s">
        <v>28</v>
      </c>
      <c r="J15" s="25" t="s">
        <v>3</v>
      </c>
      <c r="K15" s="32"/>
      <c r="L15" s="97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 hidden="1">
      <c r="A16" s="32"/>
      <c r="B16" s="33"/>
      <c r="C16" s="32"/>
      <c r="D16" s="32"/>
      <c r="E16" s="32"/>
      <c r="F16" s="32"/>
      <c r="G16" s="32"/>
      <c r="H16" s="32"/>
      <c r="I16" s="96"/>
      <c r="J16" s="32"/>
      <c r="K16" s="32"/>
      <c r="L16" s="97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 hidden="1">
      <c r="A17" s="32"/>
      <c r="B17" s="33"/>
      <c r="C17" s="32"/>
      <c r="D17" s="27" t="s">
        <v>29</v>
      </c>
      <c r="E17" s="32"/>
      <c r="F17" s="32"/>
      <c r="G17" s="32"/>
      <c r="H17" s="32"/>
      <c r="I17" s="98" t="s">
        <v>26</v>
      </c>
      <c r="J17" s="28" t="str">
        <f>'[1]Rekapitulace stavby'!AN13</f>
        <v>Vyplň údaj</v>
      </c>
      <c r="K17" s="32"/>
      <c r="L17" s="97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 hidden="1">
      <c r="A18" s="32"/>
      <c r="B18" s="33"/>
      <c r="C18" s="32"/>
      <c r="D18" s="32"/>
      <c r="E18" s="403" t="str">
        <f>'[1]Rekapitulace stavby'!E14</f>
        <v>Vyplň údaj</v>
      </c>
      <c r="F18" s="385"/>
      <c r="G18" s="385"/>
      <c r="H18" s="385"/>
      <c r="I18" s="98" t="s">
        <v>28</v>
      </c>
      <c r="J18" s="28" t="str">
        <f>'[1]Rekapitulace stavby'!AN14</f>
        <v>Vyplň údaj</v>
      </c>
      <c r="K18" s="32"/>
      <c r="L18" s="97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 hidden="1">
      <c r="A19" s="32"/>
      <c r="B19" s="33"/>
      <c r="C19" s="32"/>
      <c r="D19" s="32"/>
      <c r="E19" s="32"/>
      <c r="F19" s="32"/>
      <c r="G19" s="32"/>
      <c r="H19" s="32"/>
      <c r="I19" s="96"/>
      <c r="J19" s="32"/>
      <c r="K19" s="32"/>
      <c r="L19" s="97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 hidden="1">
      <c r="A20" s="32"/>
      <c r="B20" s="33"/>
      <c r="C20" s="32"/>
      <c r="D20" s="27" t="s">
        <v>31</v>
      </c>
      <c r="E20" s="32"/>
      <c r="F20" s="32"/>
      <c r="G20" s="32"/>
      <c r="H20" s="32"/>
      <c r="I20" s="98" t="s">
        <v>26</v>
      </c>
      <c r="J20" s="25" t="s">
        <v>3</v>
      </c>
      <c r="K20" s="32"/>
      <c r="L20" s="97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 hidden="1">
      <c r="A21" s="32"/>
      <c r="B21" s="33"/>
      <c r="C21" s="32"/>
      <c r="D21" s="32"/>
      <c r="E21" s="25" t="s">
        <v>32</v>
      </c>
      <c r="F21" s="32"/>
      <c r="G21" s="32"/>
      <c r="H21" s="32"/>
      <c r="I21" s="98" t="s">
        <v>28</v>
      </c>
      <c r="J21" s="25" t="s">
        <v>3</v>
      </c>
      <c r="K21" s="32"/>
      <c r="L21" s="97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 hidden="1">
      <c r="A22" s="32"/>
      <c r="B22" s="33"/>
      <c r="C22" s="32"/>
      <c r="D22" s="32"/>
      <c r="E22" s="32"/>
      <c r="F22" s="32"/>
      <c r="G22" s="32"/>
      <c r="H22" s="32"/>
      <c r="I22" s="96"/>
      <c r="J22" s="32"/>
      <c r="K22" s="32"/>
      <c r="L22" s="97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 hidden="1">
      <c r="A23" s="32"/>
      <c r="B23" s="33"/>
      <c r="C23" s="32"/>
      <c r="D23" s="27" t="s">
        <v>34</v>
      </c>
      <c r="E23" s="32"/>
      <c r="F23" s="32"/>
      <c r="G23" s="32"/>
      <c r="H23" s="32"/>
      <c r="I23" s="98" t="s">
        <v>26</v>
      </c>
      <c r="J23" s="25" t="s">
        <v>3</v>
      </c>
      <c r="K23" s="32"/>
      <c r="L23" s="97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 hidden="1">
      <c r="A24" s="32"/>
      <c r="B24" s="33"/>
      <c r="C24" s="32"/>
      <c r="D24" s="32"/>
      <c r="E24" s="25" t="s">
        <v>32</v>
      </c>
      <c r="F24" s="32"/>
      <c r="G24" s="32"/>
      <c r="H24" s="32"/>
      <c r="I24" s="98" t="s">
        <v>28</v>
      </c>
      <c r="J24" s="25" t="s">
        <v>3</v>
      </c>
      <c r="K24" s="32"/>
      <c r="L24" s="97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 hidden="1">
      <c r="A25" s="32"/>
      <c r="B25" s="33"/>
      <c r="C25" s="32"/>
      <c r="D25" s="32"/>
      <c r="E25" s="32"/>
      <c r="F25" s="32"/>
      <c r="G25" s="32"/>
      <c r="H25" s="32"/>
      <c r="I25" s="96"/>
      <c r="J25" s="32"/>
      <c r="K25" s="32"/>
      <c r="L25" s="97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 hidden="1">
      <c r="A26" s="32"/>
      <c r="B26" s="33"/>
      <c r="C26" s="32"/>
      <c r="D26" s="27" t="s">
        <v>35</v>
      </c>
      <c r="E26" s="32"/>
      <c r="F26" s="32"/>
      <c r="G26" s="32"/>
      <c r="H26" s="32"/>
      <c r="I26" s="96"/>
      <c r="J26" s="32"/>
      <c r="K26" s="32"/>
      <c r="L26" s="97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 hidden="1">
      <c r="A27" s="99"/>
      <c r="B27" s="100"/>
      <c r="C27" s="99"/>
      <c r="D27" s="99"/>
      <c r="E27" s="389" t="s">
        <v>3</v>
      </c>
      <c r="F27" s="389"/>
      <c r="G27" s="389"/>
      <c r="H27" s="389"/>
      <c r="I27" s="101"/>
      <c r="J27" s="99"/>
      <c r="K27" s="99"/>
      <c r="L27" s="102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5" customHeight="1" hidden="1">
      <c r="A28" s="32"/>
      <c r="B28" s="33"/>
      <c r="C28" s="32"/>
      <c r="D28" s="32"/>
      <c r="E28" s="32"/>
      <c r="F28" s="32"/>
      <c r="G28" s="32"/>
      <c r="H28" s="32"/>
      <c r="I28" s="96"/>
      <c r="J28" s="32"/>
      <c r="K28" s="32"/>
      <c r="L28" s="97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 hidden="1">
      <c r="A29" s="32"/>
      <c r="B29" s="33"/>
      <c r="C29" s="32"/>
      <c r="D29" s="61"/>
      <c r="E29" s="61"/>
      <c r="F29" s="61"/>
      <c r="G29" s="61"/>
      <c r="H29" s="61"/>
      <c r="I29" s="103"/>
      <c r="J29" s="61"/>
      <c r="K29" s="61"/>
      <c r="L29" s="97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 hidden="1">
      <c r="A30" s="32"/>
      <c r="B30" s="33"/>
      <c r="C30" s="32"/>
      <c r="D30" s="104" t="s">
        <v>37</v>
      </c>
      <c r="E30" s="32"/>
      <c r="F30" s="32"/>
      <c r="G30" s="32"/>
      <c r="H30" s="32"/>
      <c r="I30" s="96"/>
      <c r="J30" s="66">
        <f>ROUND(J82,2)</f>
        <v>0</v>
      </c>
      <c r="K30" s="32"/>
      <c r="L30" s="97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 hidden="1">
      <c r="A31" s="32"/>
      <c r="B31" s="33"/>
      <c r="C31" s="32"/>
      <c r="D31" s="61"/>
      <c r="E31" s="61"/>
      <c r="F31" s="61"/>
      <c r="G31" s="61"/>
      <c r="H31" s="61"/>
      <c r="I31" s="103"/>
      <c r="J31" s="61"/>
      <c r="K31" s="61"/>
      <c r="L31" s="97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 hidden="1">
      <c r="A32" s="32"/>
      <c r="B32" s="33"/>
      <c r="C32" s="32"/>
      <c r="D32" s="32"/>
      <c r="E32" s="32"/>
      <c r="F32" s="36" t="s">
        <v>39</v>
      </c>
      <c r="G32" s="32"/>
      <c r="H32" s="32"/>
      <c r="I32" s="105" t="s">
        <v>38</v>
      </c>
      <c r="J32" s="36" t="s">
        <v>40</v>
      </c>
      <c r="K32" s="32"/>
      <c r="L32" s="97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 hidden="1">
      <c r="A33" s="32"/>
      <c r="B33" s="33"/>
      <c r="C33" s="32"/>
      <c r="D33" s="106" t="s">
        <v>41</v>
      </c>
      <c r="E33" s="27" t="s">
        <v>42</v>
      </c>
      <c r="F33" s="107">
        <f>ROUND((SUM(BE82:BE182)),2)</f>
        <v>0</v>
      </c>
      <c r="G33" s="32"/>
      <c r="H33" s="32"/>
      <c r="I33" s="108">
        <v>0.21</v>
      </c>
      <c r="J33" s="107">
        <f>ROUND(((SUM(BE82:BE182))*I33),2)</f>
        <v>0</v>
      </c>
      <c r="K33" s="32"/>
      <c r="L33" s="97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 hidden="1">
      <c r="A34" s="32"/>
      <c r="B34" s="33"/>
      <c r="C34" s="32"/>
      <c r="D34" s="32"/>
      <c r="E34" s="27" t="s">
        <v>43</v>
      </c>
      <c r="F34" s="107">
        <f>ROUND((SUM(BF82:BF182)),2)</f>
        <v>0</v>
      </c>
      <c r="G34" s="32"/>
      <c r="H34" s="32"/>
      <c r="I34" s="108">
        <v>0.15</v>
      </c>
      <c r="J34" s="107">
        <f>ROUND(((SUM(BF82:BF182))*I34),2)</f>
        <v>0</v>
      </c>
      <c r="K34" s="32"/>
      <c r="L34" s="97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44</v>
      </c>
      <c r="F35" s="107">
        <f>ROUND((SUM(BG82:BG182)),2)</f>
        <v>0</v>
      </c>
      <c r="G35" s="32"/>
      <c r="H35" s="32"/>
      <c r="I35" s="108">
        <v>0.21</v>
      </c>
      <c r="J35" s="107">
        <f>0</f>
        <v>0</v>
      </c>
      <c r="K35" s="32"/>
      <c r="L35" s="97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45</v>
      </c>
      <c r="F36" s="107">
        <f>ROUND((SUM(BH82:BH182)),2)</f>
        <v>0</v>
      </c>
      <c r="G36" s="32"/>
      <c r="H36" s="32"/>
      <c r="I36" s="108">
        <v>0.15</v>
      </c>
      <c r="J36" s="107">
        <f>0</f>
        <v>0</v>
      </c>
      <c r="K36" s="32"/>
      <c r="L36" s="97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46</v>
      </c>
      <c r="F37" s="107">
        <f>ROUND((SUM(BI82:BI182)),2)</f>
        <v>0</v>
      </c>
      <c r="G37" s="32"/>
      <c r="H37" s="32"/>
      <c r="I37" s="108">
        <v>0</v>
      </c>
      <c r="J37" s="107">
        <f>0</f>
        <v>0</v>
      </c>
      <c r="K37" s="32"/>
      <c r="L37" s="97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 hidden="1">
      <c r="A38" s="32"/>
      <c r="B38" s="33"/>
      <c r="C38" s="32"/>
      <c r="D38" s="32"/>
      <c r="E38" s="32"/>
      <c r="F38" s="32"/>
      <c r="G38" s="32"/>
      <c r="H38" s="32"/>
      <c r="I38" s="96"/>
      <c r="J38" s="32"/>
      <c r="K38" s="32"/>
      <c r="L38" s="97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 hidden="1">
      <c r="A39" s="32"/>
      <c r="B39" s="33"/>
      <c r="C39" s="109"/>
      <c r="D39" s="110" t="s">
        <v>47</v>
      </c>
      <c r="E39" s="55"/>
      <c r="F39" s="55"/>
      <c r="G39" s="111" t="s">
        <v>48</v>
      </c>
      <c r="H39" s="112" t="s">
        <v>49</v>
      </c>
      <c r="I39" s="113"/>
      <c r="J39" s="114">
        <f>SUM(J30:J37)</f>
        <v>0</v>
      </c>
      <c r="K39" s="115"/>
      <c r="L39" s="97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 hidden="1">
      <c r="A40" s="32"/>
      <c r="B40" s="42"/>
      <c r="C40" s="43"/>
      <c r="D40" s="43"/>
      <c r="E40" s="43"/>
      <c r="F40" s="43"/>
      <c r="G40" s="43"/>
      <c r="H40" s="43"/>
      <c r="I40" s="116"/>
      <c r="J40" s="43"/>
      <c r="K40" s="43"/>
      <c r="L40" s="97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ht="12" hidden="1"/>
    <row r="42" ht="12" hidden="1"/>
    <row r="43" ht="12" hidden="1"/>
    <row r="44" spans="1:31" s="2" customFormat="1" ht="6.95" customHeight="1">
      <c r="A44" s="32"/>
      <c r="B44" s="44"/>
      <c r="C44" s="45"/>
      <c r="D44" s="45"/>
      <c r="E44" s="45"/>
      <c r="F44" s="45"/>
      <c r="G44" s="45"/>
      <c r="H44" s="45"/>
      <c r="I44" s="117"/>
      <c r="J44" s="45"/>
      <c r="K44" s="45"/>
      <c r="L44" s="97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s="2" customFormat="1" ht="24.95" customHeight="1">
      <c r="A45" s="32"/>
      <c r="B45" s="222"/>
      <c r="C45" s="223" t="s">
        <v>127</v>
      </c>
      <c r="D45" s="224"/>
      <c r="E45" s="224"/>
      <c r="F45" s="224"/>
      <c r="G45" s="224"/>
      <c r="H45" s="224"/>
      <c r="I45" s="96"/>
      <c r="J45" s="224"/>
      <c r="K45" s="224"/>
      <c r="L45" s="97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</row>
    <row r="46" spans="1:31" s="2" customFormat="1" ht="6.95" customHeight="1">
      <c r="A46" s="32"/>
      <c r="B46" s="222"/>
      <c r="C46" s="224"/>
      <c r="D46" s="224"/>
      <c r="E46" s="224"/>
      <c r="F46" s="224"/>
      <c r="G46" s="224"/>
      <c r="H46" s="224"/>
      <c r="I46" s="96"/>
      <c r="J46" s="224"/>
      <c r="K46" s="224"/>
      <c r="L46" s="97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 s="2" customFormat="1" ht="12" customHeight="1">
      <c r="A47" s="32"/>
      <c r="B47" s="222"/>
      <c r="C47" s="225" t="s">
        <v>17</v>
      </c>
      <c r="D47" s="224"/>
      <c r="E47" s="224"/>
      <c r="F47" s="224"/>
      <c r="G47" s="224"/>
      <c r="H47" s="224"/>
      <c r="I47" s="96"/>
      <c r="J47" s="224"/>
      <c r="K47" s="224"/>
      <c r="L47" s="97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</row>
    <row r="48" spans="1:31" s="2" customFormat="1" ht="16.5" customHeight="1">
      <c r="A48" s="32"/>
      <c r="B48" s="222"/>
      <c r="C48" s="224"/>
      <c r="D48" s="224"/>
      <c r="E48" s="406" t="str">
        <f>E7</f>
        <v>Dopravní terminál v Bohumíně – Přednádražní prostor</v>
      </c>
      <c r="F48" s="407"/>
      <c r="G48" s="407"/>
      <c r="H48" s="407"/>
      <c r="I48" s="96"/>
      <c r="J48" s="224"/>
      <c r="K48" s="224"/>
      <c r="L48" s="97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</row>
    <row r="49" spans="1:31" s="2" customFormat="1" ht="12" customHeight="1">
      <c r="A49" s="32"/>
      <c r="B49" s="222"/>
      <c r="C49" s="225" t="s">
        <v>123</v>
      </c>
      <c r="D49" s="224"/>
      <c r="E49" s="224"/>
      <c r="F49" s="224"/>
      <c r="G49" s="224"/>
      <c r="H49" s="224"/>
      <c r="I49" s="96"/>
      <c r="J49" s="224"/>
      <c r="K49" s="224"/>
      <c r="L49" s="97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</row>
    <row r="50" spans="1:31" s="2" customFormat="1" ht="16.5" customHeight="1">
      <c r="A50" s="32"/>
      <c r="B50" s="222"/>
      <c r="C50" s="224"/>
      <c r="D50" s="224"/>
      <c r="E50" s="404" t="str">
        <f>E9</f>
        <v>SO 801 - Vegetační úpravy</v>
      </c>
      <c r="F50" s="405"/>
      <c r="G50" s="405"/>
      <c r="H50" s="405"/>
      <c r="I50" s="96"/>
      <c r="J50" s="224"/>
      <c r="K50" s="224"/>
      <c r="L50" s="97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</row>
    <row r="51" spans="1:31" s="2" customFormat="1" ht="6.95" customHeight="1">
      <c r="A51" s="32"/>
      <c r="B51" s="222"/>
      <c r="C51" s="224"/>
      <c r="D51" s="224"/>
      <c r="E51" s="224"/>
      <c r="F51" s="224"/>
      <c r="G51" s="224"/>
      <c r="H51" s="224"/>
      <c r="I51" s="96"/>
      <c r="J51" s="224"/>
      <c r="K51" s="224"/>
      <c r="L51" s="97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</row>
    <row r="52" spans="1:31" s="2" customFormat="1" ht="12" customHeight="1">
      <c r="A52" s="32"/>
      <c r="B52" s="222"/>
      <c r="C52" s="225" t="s">
        <v>21</v>
      </c>
      <c r="D52" s="224"/>
      <c r="E52" s="224"/>
      <c r="F52" s="226" t="str">
        <f>F12</f>
        <v>Bohumín</v>
      </c>
      <c r="G52" s="224"/>
      <c r="H52" s="224"/>
      <c r="I52" s="98" t="s">
        <v>23</v>
      </c>
      <c r="J52" s="227" t="str">
        <f>IF(J12="","",J12)</f>
        <v>26. 11. 2019</v>
      </c>
      <c r="K52" s="224"/>
      <c r="L52" s="97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</row>
    <row r="53" spans="1:31" s="2" customFormat="1" ht="6.95" customHeight="1">
      <c r="A53" s="32"/>
      <c r="B53" s="222"/>
      <c r="C53" s="224"/>
      <c r="D53" s="224"/>
      <c r="E53" s="224"/>
      <c r="F53" s="224"/>
      <c r="G53" s="224"/>
      <c r="H53" s="224"/>
      <c r="I53" s="96"/>
      <c r="J53" s="224"/>
      <c r="K53" s="224"/>
      <c r="L53" s="97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</row>
    <row r="54" spans="1:31" s="2" customFormat="1" ht="40.15" customHeight="1">
      <c r="A54" s="32"/>
      <c r="B54" s="222"/>
      <c r="C54" s="225" t="s">
        <v>25</v>
      </c>
      <c r="D54" s="224"/>
      <c r="E54" s="224"/>
      <c r="F54" s="226" t="str">
        <f>E15</f>
        <v>Město Bohumín, Masarykova 158, 735 81 Bohumín</v>
      </c>
      <c r="G54" s="224"/>
      <c r="H54" s="224"/>
      <c r="I54" s="98" t="s">
        <v>31</v>
      </c>
      <c r="J54" s="228" t="str">
        <f>E21</f>
        <v>HaskoningDHV Czech Republic, spol. s r.o.</v>
      </c>
      <c r="K54" s="224"/>
      <c r="L54" s="97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</row>
    <row r="55" spans="1:31" s="2" customFormat="1" ht="40.15" customHeight="1">
      <c r="A55" s="32"/>
      <c r="B55" s="222"/>
      <c r="C55" s="225" t="s">
        <v>29</v>
      </c>
      <c r="D55" s="224"/>
      <c r="E55" s="224"/>
      <c r="F55" s="226" t="str">
        <f>IF(E18="","",E18)</f>
        <v>Vyplň údaj</v>
      </c>
      <c r="G55" s="224"/>
      <c r="H55" s="224"/>
      <c r="I55" s="98" t="s">
        <v>34</v>
      </c>
      <c r="J55" s="228" t="str">
        <f>E24</f>
        <v>HaskoningDHV Czech Republic, spol. s r.o.</v>
      </c>
      <c r="K55" s="224"/>
      <c r="L55" s="97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</row>
    <row r="56" spans="1:31" s="2" customFormat="1" ht="10.35" customHeight="1">
      <c r="A56" s="32"/>
      <c r="B56" s="222"/>
      <c r="C56" s="224"/>
      <c r="D56" s="224"/>
      <c r="E56" s="224"/>
      <c r="F56" s="224"/>
      <c r="G56" s="224"/>
      <c r="H56" s="224"/>
      <c r="I56" s="96"/>
      <c r="J56" s="224"/>
      <c r="K56" s="224"/>
      <c r="L56" s="97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</row>
    <row r="57" spans="1:31" s="2" customFormat="1" ht="29.25" customHeight="1">
      <c r="A57" s="32"/>
      <c r="B57" s="222"/>
      <c r="C57" s="229" t="s">
        <v>128</v>
      </c>
      <c r="D57" s="230"/>
      <c r="E57" s="230"/>
      <c r="F57" s="230"/>
      <c r="G57" s="230"/>
      <c r="H57" s="230"/>
      <c r="I57" s="119"/>
      <c r="J57" s="231" t="s">
        <v>129</v>
      </c>
      <c r="K57" s="230"/>
      <c r="L57" s="97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</row>
    <row r="58" spans="1:31" s="2" customFormat="1" ht="10.35" customHeight="1">
      <c r="A58" s="32"/>
      <c r="B58" s="222"/>
      <c r="C58" s="224"/>
      <c r="D58" s="224"/>
      <c r="E58" s="224"/>
      <c r="F58" s="224"/>
      <c r="G58" s="224"/>
      <c r="H58" s="224"/>
      <c r="I58" s="96"/>
      <c r="J58" s="224"/>
      <c r="K58" s="224"/>
      <c r="L58" s="97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</row>
    <row r="59" spans="1:47" s="2" customFormat="1" ht="22.9" customHeight="1">
      <c r="A59" s="32"/>
      <c r="B59" s="222"/>
      <c r="C59" s="232" t="s">
        <v>69</v>
      </c>
      <c r="D59" s="224"/>
      <c r="E59" s="224"/>
      <c r="F59" s="224"/>
      <c r="G59" s="224"/>
      <c r="H59" s="224"/>
      <c r="I59" s="96"/>
      <c r="J59" s="233">
        <f>J82</f>
        <v>0</v>
      </c>
      <c r="K59" s="224"/>
      <c r="L59" s="97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U59" s="17" t="s">
        <v>130</v>
      </c>
    </row>
    <row r="60" spans="2:12" s="9" customFormat="1" ht="24.95" customHeight="1">
      <c r="B60" s="234"/>
      <c r="C60" s="235"/>
      <c r="D60" s="236" t="s">
        <v>131</v>
      </c>
      <c r="E60" s="237"/>
      <c r="F60" s="237"/>
      <c r="G60" s="237"/>
      <c r="H60" s="237"/>
      <c r="I60" s="125"/>
      <c r="J60" s="238">
        <f>J83</f>
        <v>0</v>
      </c>
      <c r="K60" s="235"/>
      <c r="L60" s="122"/>
    </row>
    <row r="61" spans="2:12" s="10" customFormat="1" ht="19.9" customHeight="1">
      <c r="B61" s="239"/>
      <c r="C61" s="240"/>
      <c r="D61" s="241" t="s">
        <v>132</v>
      </c>
      <c r="E61" s="242"/>
      <c r="F61" s="242"/>
      <c r="G61" s="242"/>
      <c r="H61" s="242"/>
      <c r="I61" s="130"/>
      <c r="J61" s="243">
        <f>J84</f>
        <v>0</v>
      </c>
      <c r="K61" s="240"/>
      <c r="L61" s="127"/>
    </row>
    <row r="62" spans="2:12" s="10" customFormat="1" ht="19.9" customHeight="1">
      <c r="B62" s="239"/>
      <c r="C62" s="240"/>
      <c r="D62" s="241" t="s">
        <v>140</v>
      </c>
      <c r="E62" s="242"/>
      <c r="F62" s="242"/>
      <c r="G62" s="242"/>
      <c r="H62" s="242"/>
      <c r="I62" s="130"/>
      <c r="J62" s="243">
        <f>J181</f>
        <v>0</v>
      </c>
      <c r="K62" s="240"/>
      <c r="L62" s="127"/>
    </row>
    <row r="63" spans="1:31" s="2" customFormat="1" ht="21.75" customHeight="1">
      <c r="A63" s="32"/>
      <c r="B63" s="222"/>
      <c r="C63" s="224"/>
      <c r="D63" s="224"/>
      <c r="E63" s="224"/>
      <c r="F63" s="224"/>
      <c r="G63" s="224"/>
      <c r="H63" s="224"/>
      <c r="I63" s="96"/>
      <c r="J63" s="224"/>
      <c r="K63" s="224"/>
      <c r="L63" s="97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</row>
    <row r="64" spans="1:31" s="2" customFormat="1" ht="6.95" customHeight="1">
      <c r="A64" s="32"/>
      <c r="B64" s="244"/>
      <c r="C64" s="245"/>
      <c r="D64" s="245"/>
      <c r="E64" s="245"/>
      <c r="F64" s="245"/>
      <c r="G64" s="245"/>
      <c r="H64" s="245"/>
      <c r="I64" s="116"/>
      <c r="J64" s="245"/>
      <c r="K64" s="245"/>
      <c r="L64" s="97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</row>
    <row r="68" spans="1:31" s="2" customFormat="1" ht="6.95" customHeight="1">
      <c r="A68" s="32"/>
      <c r="B68" s="246"/>
      <c r="C68" s="247"/>
      <c r="D68" s="247"/>
      <c r="E68" s="247"/>
      <c r="F68" s="247"/>
      <c r="G68" s="247"/>
      <c r="H68" s="247"/>
      <c r="I68" s="117"/>
      <c r="J68" s="247"/>
      <c r="K68" s="247"/>
      <c r="L68" s="97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</row>
    <row r="69" spans="1:31" s="2" customFormat="1" ht="24.95" customHeight="1">
      <c r="A69" s="32"/>
      <c r="B69" s="222"/>
      <c r="C69" s="223" t="s">
        <v>148</v>
      </c>
      <c r="D69" s="224"/>
      <c r="E69" s="224"/>
      <c r="F69" s="224"/>
      <c r="G69" s="224"/>
      <c r="H69" s="224"/>
      <c r="I69" s="96"/>
      <c r="J69" s="224"/>
      <c r="K69" s="224"/>
      <c r="L69" s="97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</row>
    <row r="70" spans="1:31" s="2" customFormat="1" ht="6.95" customHeight="1">
      <c r="A70" s="32"/>
      <c r="B70" s="222"/>
      <c r="C70" s="224"/>
      <c r="D70" s="224"/>
      <c r="E70" s="224"/>
      <c r="F70" s="224"/>
      <c r="G70" s="224"/>
      <c r="H70" s="224"/>
      <c r="I70" s="96"/>
      <c r="J70" s="224"/>
      <c r="K70" s="224"/>
      <c r="L70" s="97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</row>
    <row r="71" spans="1:31" s="2" customFormat="1" ht="12" customHeight="1">
      <c r="A71" s="32"/>
      <c r="B71" s="222"/>
      <c r="C71" s="225" t="s">
        <v>17</v>
      </c>
      <c r="D71" s="224"/>
      <c r="E71" s="224"/>
      <c r="F71" s="224"/>
      <c r="G71" s="224"/>
      <c r="H71" s="224"/>
      <c r="I71" s="96"/>
      <c r="J71" s="224"/>
      <c r="K71" s="224"/>
      <c r="L71" s="97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</row>
    <row r="72" spans="1:31" s="2" customFormat="1" ht="16.5" customHeight="1">
      <c r="A72" s="32"/>
      <c r="B72" s="222"/>
      <c r="C72" s="224"/>
      <c r="D72" s="224"/>
      <c r="E72" s="406" t="str">
        <f>E7</f>
        <v>Dopravní terminál v Bohumíně – Přednádražní prostor</v>
      </c>
      <c r="F72" s="407"/>
      <c r="G72" s="407"/>
      <c r="H72" s="407"/>
      <c r="I72" s="96"/>
      <c r="J72" s="224"/>
      <c r="K72" s="224"/>
      <c r="L72" s="97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</row>
    <row r="73" spans="1:31" s="2" customFormat="1" ht="12" customHeight="1">
      <c r="A73" s="32"/>
      <c r="B73" s="222"/>
      <c r="C73" s="225" t="s">
        <v>123</v>
      </c>
      <c r="D73" s="224"/>
      <c r="E73" s="224"/>
      <c r="F73" s="224"/>
      <c r="G73" s="224"/>
      <c r="H73" s="224"/>
      <c r="I73" s="96"/>
      <c r="J73" s="224"/>
      <c r="K73" s="224"/>
      <c r="L73" s="97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</row>
    <row r="74" spans="1:31" s="2" customFormat="1" ht="16.5" customHeight="1">
      <c r="A74" s="32"/>
      <c r="B74" s="222"/>
      <c r="C74" s="224"/>
      <c r="D74" s="224"/>
      <c r="E74" s="404" t="str">
        <f>E9</f>
        <v>SO 801 - Vegetační úpravy</v>
      </c>
      <c r="F74" s="405"/>
      <c r="G74" s="405"/>
      <c r="H74" s="405"/>
      <c r="I74" s="96"/>
      <c r="J74" s="224"/>
      <c r="K74" s="224"/>
      <c r="L74" s="97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</row>
    <row r="75" spans="1:31" s="2" customFormat="1" ht="6.95" customHeight="1">
      <c r="A75" s="32"/>
      <c r="B75" s="222"/>
      <c r="C75" s="224"/>
      <c r="D75" s="224"/>
      <c r="E75" s="224"/>
      <c r="F75" s="224"/>
      <c r="G75" s="224"/>
      <c r="H75" s="224"/>
      <c r="I75" s="96"/>
      <c r="J75" s="224"/>
      <c r="K75" s="224"/>
      <c r="L75" s="97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</row>
    <row r="76" spans="1:31" s="2" customFormat="1" ht="12" customHeight="1">
      <c r="A76" s="32"/>
      <c r="B76" s="222"/>
      <c r="C76" s="225" t="s">
        <v>21</v>
      </c>
      <c r="D76" s="224"/>
      <c r="E76" s="224"/>
      <c r="F76" s="226" t="str">
        <f>F12</f>
        <v>Bohumín</v>
      </c>
      <c r="G76" s="224"/>
      <c r="H76" s="224"/>
      <c r="I76" s="98" t="s">
        <v>23</v>
      </c>
      <c r="J76" s="227" t="str">
        <f>IF(J12="","",J12)</f>
        <v>26. 11. 2019</v>
      </c>
      <c r="K76" s="224"/>
      <c r="L76" s="97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6.95" customHeight="1">
      <c r="A77" s="32"/>
      <c r="B77" s="222"/>
      <c r="C77" s="224"/>
      <c r="D77" s="224"/>
      <c r="E77" s="224"/>
      <c r="F77" s="224"/>
      <c r="G77" s="224"/>
      <c r="H77" s="224"/>
      <c r="I77" s="96"/>
      <c r="J77" s="224"/>
      <c r="K77" s="224"/>
      <c r="L77" s="97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 s="2" customFormat="1" ht="40.15" customHeight="1">
      <c r="A78" s="32"/>
      <c r="B78" s="222"/>
      <c r="C78" s="225" t="s">
        <v>25</v>
      </c>
      <c r="D78" s="224"/>
      <c r="E78" s="224"/>
      <c r="F78" s="226" t="str">
        <f>E15</f>
        <v>Město Bohumín, Masarykova 158, 735 81 Bohumín</v>
      </c>
      <c r="G78" s="224"/>
      <c r="H78" s="224"/>
      <c r="I78" s="98" t="s">
        <v>31</v>
      </c>
      <c r="J78" s="228" t="str">
        <f>E21</f>
        <v>HaskoningDHV Czech Republic, spol. s r.o.</v>
      </c>
      <c r="K78" s="224"/>
      <c r="L78" s="97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</row>
    <row r="79" spans="1:31" s="2" customFormat="1" ht="40.15" customHeight="1">
      <c r="A79" s="32"/>
      <c r="B79" s="222"/>
      <c r="C79" s="225" t="s">
        <v>29</v>
      </c>
      <c r="D79" s="224"/>
      <c r="E79" s="224"/>
      <c r="F79" s="226" t="str">
        <f>IF(E18="","",E18)</f>
        <v>Vyplň údaj</v>
      </c>
      <c r="G79" s="224"/>
      <c r="H79" s="224"/>
      <c r="I79" s="98" t="s">
        <v>34</v>
      </c>
      <c r="J79" s="228" t="str">
        <f>E24</f>
        <v>HaskoningDHV Czech Republic, spol. s r.o.</v>
      </c>
      <c r="K79" s="224"/>
      <c r="L79" s="97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</row>
    <row r="80" spans="1:31" s="2" customFormat="1" ht="10.35" customHeight="1">
      <c r="A80" s="32"/>
      <c r="B80" s="222"/>
      <c r="C80" s="224"/>
      <c r="D80" s="224"/>
      <c r="E80" s="224"/>
      <c r="F80" s="224"/>
      <c r="G80" s="224"/>
      <c r="H80" s="224"/>
      <c r="I80" s="96"/>
      <c r="J80" s="224"/>
      <c r="K80" s="224"/>
      <c r="L80" s="97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</row>
    <row r="81" spans="1:31" s="11" customFormat="1" ht="29.25" customHeight="1">
      <c r="A81" s="132"/>
      <c r="B81" s="248"/>
      <c r="C81" s="249" t="s">
        <v>149</v>
      </c>
      <c r="D81" s="250" t="s">
        <v>56</v>
      </c>
      <c r="E81" s="250" t="s">
        <v>52</v>
      </c>
      <c r="F81" s="250" t="s">
        <v>53</v>
      </c>
      <c r="G81" s="250" t="s">
        <v>150</v>
      </c>
      <c r="H81" s="250" t="s">
        <v>151</v>
      </c>
      <c r="I81" s="136" t="s">
        <v>152</v>
      </c>
      <c r="J81" s="250" t="s">
        <v>129</v>
      </c>
      <c r="K81" s="251" t="s">
        <v>153</v>
      </c>
      <c r="L81" s="138"/>
      <c r="M81" s="252" t="s">
        <v>3</v>
      </c>
      <c r="N81" s="253" t="s">
        <v>41</v>
      </c>
      <c r="O81" s="253" t="s">
        <v>154</v>
      </c>
      <c r="P81" s="253" t="s">
        <v>155</v>
      </c>
      <c r="Q81" s="253" t="s">
        <v>156</v>
      </c>
      <c r="R81" s="253" t="s">
        <v>157</v>
      </c>
      <c r="S81" s="253" t="s">
        <v>158</v>
      </c>
      <c r="T81" s="254" t="s">
        <v>159</v>
      </c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</row>
    <row r="82" spans="1:63" s="2" customFormat="1" ht="22.9" customHeight="1">
      <c r="A82" s="32"/>
      <c r="B82" s="222"/>
      <c r="C82" s="255" t="s">
        <v>160</v>
      </c>
      <c r="D82" s="224"/>
      <c r="E82" s="224"/>
      <c r="F82" s="224"/>
      <c r="G82" s="224"/>
      <c r="H82" s="224"/>
      <c r="I82" s="96"/>
      <c r="J82" s="256">
        <f>BK82</f>
        <v>0</v>
      </c>
      <c r="K82" s="224"/>
      <c r="L82" s="33"/>
      <c r="M82" s="257"/>
      <c r="N82" s="258"/>
      <c r="O82" s="259"/>
      <c r="P82" s="260">
        <f>P83</f>
        <v>0</v>
      </c>
      <c r="Q82" s="259"/>
      <c r="R82" s="260">
        <f>R83</f>
        <v>28.893402599999998</v>
      </c>
      <c r="S82" s="259"/>
      <c r="T82" s="261">
        <f>T83</f>
        <v>0</v>
      </c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T82" s="17" t="s">
        <v>70</v>
      </c>
      <c r="AU82" s="17" t="s">
        <v>130</v>
      </c>
      <c r="BK82" s="142">
        <f>BK83</f>
        <v>0</v>
      </c>
    </row>
    <row r="83" spans="2:63" s="12" customFormat="1" ht="25.9" customHeight="1">
      <c r="B83" s="262"/>
      <c r="C83" s="263"/>
      <c r="D83" s="264" t="s">
        <v>70</v>
      </c>
      <c r="E83" s="265" t="s">
        <v>161</v>
      </c>
      <c r="F83" s="265" t="s">
        <v>162</v>
      </c>
      <c r="G83" s="263"/>
      <c r="H83" s="263"/>
      <c r="I83" s="146"/>
      <c r="J83" s="266">
        <f>BK83</f>
        <v>0</v>
      </c>
      <c r="K83" s="263"/>
      <c r="L83" s="143"/>
      <c r="M83" s="267"/>
      <c r="N83" s="268"/>
      <c r="O83" s="268"/>
      <c r="P83" s="269">
        <f>P84+P181</f>
        <v>0</v>
      </c>
      <c r="Q83" s="268"/>
      <c r="R83" s="269">
        <f>R84+R181</f>
        <v>28.893402599999998</v>
      </c>
      <c r="S83" s="268"/>
      <c r="T83" s="270">
        <f>T84+T181</f>
        <v>0</v>
      </c>
      <c r="AR83" s="144" t="s">
        <v>78</v>
      </c>
      <c r="AT83" s="152" t="s">
        <v>70</v>
      </c>
      <c r="AU83" s="152" t="s">
        <v>71</v>
      </c>
      <c r="AY83" s="144" t="s">
        <v>163</v>
      </c>
      <c r="BK83" s="153">
        <f>BK84+BK181</f>
        <v>0</v>
      </c>
    </row>
    <row r="84" spans="2:63" s="12" customFormat="1" ht="22.9" customHeight="1">
      <c r="B84" s="262"/>
      <c r="C84" s="263"/>
      <c r="D84" s="264" t="s">
        <v>70</v>
      </c>
      <c r="E84" s="271" t="s">
        <v>78</v>
      </c>
      <c r="F84" s="271" t="s">
        <v>164</v>
      </c>
      <c r="G84" s="263"/>
      <c r="H84" s="263"/>
      <c r="I84" s="146"/>
      <c r="J84" s="272">
        <f>BK84</f>
        <v>0</v>
      </c>
      <c r="K84" s="263"/>
      <c r="L84" s="143"/>
      <c r="M84" s="267"/>
      <c r="N84" s="268"/>
      <c r="O84" s="268"/>
      <c r="P84" s="269">
        <f>SUM(P85:P180)</f>
        <v>0</v>
      </c>
      <c r="Q84" s="268"/>
      <c r="R84" s="269">
        <f>SUM(R85:R180)</f>
        <v>28.893402599999998</v>
      </c>
      <c r="S84" s="268"/>
      <c r="T84" s="270">
        <f>SUM(T85:T180)</f>
        <v>0</v>
      </c>
      <c r="AR84" s="144" t="s">
        <v>78</v>
      </c>
      <c r="AT84" s="152" t="s">
        <v>70</v>
      </c>
      <c r="AU84" s="152" t="s">
        <v>78</v>
      </c>
      <c r="AY84" s="144" t="s">
        <v>163</v>
      </c>
      <c r="BK84" s="153">
        <f>SUM(BK85:BK180)</f>
        <v>0</v>
      </c>
    </row>
    <row r="85" spans="1:65" s="2" customFormat="1" ht="33" customHeight="1">
      <c r="A85" s="32"/>
      <c r="B85" s="222"/>
      <c r="C85" s="273" t="s">
        <v>78</v>
      </c>
      <c r="D85" s="273" t="s">
        <v>165</v>
      </c>
      <c r="E85" s="274" t="s">
        <v>1751</v>
      </c>
      <c r="F85" s="275" t="s">
        <v>1752</v>
      </c>
      <c r="G85" s="276" t="s">
        <v>168</v>
      </c>
      <c r="H85" s="277">
        <v>198</v>
      </c>
      <c r="I85" s="162"/>
      <c r="J85" s="278">
        <f>ROUND(I85*H85,2)</f>
        <v>0</v>
      </c>
      <c r="K85" s="275" t="s">
        <v>169</v>
      </c>
      <c r="L85" s="33"/>
      <c r="M85" s="164" t="s">
        <v>3</v>
      </c>
      <c r="N85" s="279" t="s">
        <v>42</v>
      </c>
      <c r="O85" s="280"/>
      <c r="P85" s="281">
        <f>O85*H85</f>
        <v>0</v>
      </c>
      <c r="Q85" s="281">
        <v>0</v>
      </c>
      <c r="R85" s="281">
        <f>Q85*H85</f>
        <v>0</v>
      </c>
      <c r="S85" s="281">
        <v>0</v>
      </c>
      <c r="T85" s="282">
        <f>S85*H85</f>
        <v>0</v>
      </c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R85" s="168" t="s">
        <v>170</v>
      </c>
      <c r="AT85" s="168" t="s">
        <v>165</v>
      </c>
      <c r="AU85" s="168" t="s">
        <v>80</v>
      </c>
      <c r="AY85" s="17" t="s">
        <v>163</v>
      </c>
      <c r="BE85" s="169">
        <f>IF(N85="základní",J85,0)</f>
        <v>0</v>
      </c>
      <c r="BF85" s="169">
        <f>IF(N85="snížená",J85,0)</f>
        <v>0</v>
      </c>
      <c r="BG85" s="169">
        <f>IF(N85="zákl. přenesená",J85,0)</f>
        <v>0</v>
      </c>
      <c r="BH85" s="169">
        <f>IF(N85="sníž. přenesená",J85,0)</f>
        <v>0</v>
      </c>
      <c r="BI85" s="169">
        <f>IF(N85="nulová",J85,0)</f>
        <v>0</v>
      </c>
      <c r="BJ85" s="17" t="s">
        <v>78</v>
      </c>
      <c r="BK85" s="169">
        <f>ROUND(I85*H85,2)</f>
        <v>0</v>
      </c>
      <c r="BL85" s="17" t="s">
        <v>170</v>
      </c>
      <c r="BM85" s="168" t="s">
        <v>1753</v>
      </c>
    </row>
    <row r="86" spans="2:51" s="13" customFormat="1" ht="12">
      <c r="B86" s="283"/>
      <c r="C86" s="284"/>
      <c r="D86" s="285" t="s">
        <v>174</v>
      </c>
      <c r="E86" s="286" t="s">
        <v>3</v>
      </c>
      <c r="F86" s="287" t="s">
        <v>1754</v>
      </c>
      <c r="G86" s="284"/>
      <c r="H86" s="286" t="s">
        <v>3</v>
      </c>
      <c r="I86" s="177"/>
      <c r="J86" s="284"/>
      <c r="K86" s="284"/>
      <c r="L86" s="174"/>
      <c r="M86" s="288"/>
      <c r="N86" s="289"/>
      <c r="O86" s="289"/>
      <c r="P86" s="289"/>
      <c r="Q86" s="289"/>
      <c r="R86" s="289"/>
      <c r="S86" s="289"/>
      <c r="T86" s="290"/>
      <c r="AT86" s="175" t="s">
        <v>174</v>
      </c>
      <c r="AU86" s="175" t="s">
        <v>80</v>
      </c>
      <c r="AV86" s="13" t="s">
        <v>78</v>
      </c>
      <c r="AW86" s="13" t="s">
        <v>33</v>
      </c>
      <c r="AX86" s="13" t="s">
        <v>71</v>
      </c>
      <c r="AY86" s="175" t="s">
        <v>163</v>
      </c>
    </row>
    <row r="87" spans="2:51" s="14" customFormat="1" ht="12">
      <c r="B87" s="291"/>
      <c r="C87" s="292"/>
      <c r="D87" s="285" t="s">
        <v>174</v>
      </c>
      <c r="E87" s="293" t="s">
        <v>3</v>
      </c>
      <c r="F87" s="294" t="s">
        <v>423</v>
      </c>
      <c r="G87" s="292"/>
      <c r="H87" s="295">
        <v>48</v>
      </c>
      <c r="I87" s="185"/>
      <c r="J87" s="292"/>
      <c r="K87" s="292"/>
      <c r="L87" s="181"/>
      <c r="M87" s="296"/>
      <c r="N87" s="297"/>
      <c r="O87" s="297"/>
      <c r="P87" s="297"/>
      <c r="Q87" s="297"/>
      <c r="R87" s="297"/>
      <c r="S87" s="297"/>
      <c r="T87" s="298"/>
      <c r="AT87" s="182" t="s">
        <v>174</v>
      </c>
      <c r="AU87" s="182" t="s">
        <v>80</v>
      </c>
      <c r="AV87" s="14" t="s">
        <v>80</v>
      </c>
      <c r="AW87" s="14" t="s">
        <v>33</v>
      </c>
      <c r="AX87" s="14" t="s">
        <v>71</v>
      </c>
      <c r="AY87" s="182" t="s">
        <v>163</v>
      </c>
    </row>
    <row r="88" spans="2:51" s="13" customFormat="1" ht="12">
      <c r="B88" s="283"/>
      <c r="C88" s="284"/>
      <c r="D88" s="285" t="s">
        <v>174</v>
      </c>
      <c r="E88" s="286" t="s">
        <v>3</v>
      </c>
      <c r="F88" s="287" t="s">
        <v>1755</v>
      </c>
      <c r="G88" s="284"/>
      <c r="H88" s="286" t="s">
        <v>3</v>
      </c>
      <c r="I88" s="177"/>
      <c r="J88" s="284"/>
      <c r="K88" s="284"/>
      <c r="L88" s="174"/>
      <c r="M88" s="288"/>
      <c r="N88" s="289"/>
      <c r="O88" s="289"/>
      <c r="P88" s="289"/>
      <c r="Q88" s="289"/>
      <c r="R88" s="289"/>
      <c r="S88" s="289"/>
      <c r="T88" s="290"/>
      <c r="AT88" s="175" t="s">
        <v>174</v>
      </c>
      <c r="AU88" s="175" t="s">
        <v>80</v>
      </c>
      <c r="AV88" s="13" t="s">
        <v>78</v>
      </c>
      <c r="AW88" s="13" t="s">
        <v>33</v>
      </c>
      <c r="AX88" s="13" t="s">
        <v>71</v>
      </c>
      <c r="AY88" s="175" t="s">
        <v>163</v>
      </c>
    </row>
    <row r="89" spans="2:51" s="14" customFormat="1" ht="12">
      <c r="B89" s="291"/>
      <c r="C89" s="292"/>
      <c r="D89" s="285" t="s">
        <v>174</v>
      </c>
      <c r="E89" s="293" t="s">
        <v>3</v>
      </c>
      <c r="F89" s="294" t="s">
        <v>1756</v>
      </c>
      <c r="G89" s="292"/>
      <c r="H89" s="295">
        <v>150</v>
      </c>
      <c r="I89" s="185"/>
      <c r="J89" s="292"/>
      <c r="K89" s="292"/>
      <c r="L89" s="181"/>
      <c r="M89" s="296"/>
      <c r="N89" s="297"/>
      <c r="O89" s="297"/>
      <c r="P89" s="297"/>
      <c r="Q89" s="297"/>
      <c r="R89" s="297"/>
      <c r="S89" s="297"/>
      <c r="T89" s="298"/>
      <c r="AT89" s="182" t="s">
        <v>174</v>
      </c>
      <c r="AU89" s="182" t="s">
        <v>80</v>
      </c>
      <c r="AV89" s="14" t="s">
        <v>80</v>
      </c>
      <c r="AW89" s="14" t="s">
        <v>33</v>
      </c>
      <c r="AX89" s="14" t="s">
        <v>71</v>
      </c>
      <c r="AY89" s="182" t="s">
        <v>163</v>
      </c>
    </row>
    <row r="90" spans="2:51" s="15" customFormat="1" ht="12">
      <c r="B90" s="299"/>
      <c r="C90" s="300"/>
      <c r="D90" s="285" t="s">
        <v>174</v>
      </c>
      <c r="E90" s="301" t="s">
        <v>3</v>
      </c>
      <c r="F90" s="302" t="s">
        <v>188</v>
      </c>
      <c r="G90" s="300"/>
      <c r="H90" s="303">
        <v>198</v>
      </c>
      <c r="I90" s="193"/>
      <c r="J90" s="300"/>
      <c r="K90" s="300"/>
      <c r="L90" s="189"/>
      <c r="M90" s="304"/>
      <c r="N90" s="305"/>
      <c r="O90" s="305"/>
      <c r="P90" s="305"/>
      <c r="Q90" s="305"/>
      <c r="R90" s="305"/>
      <c r="S90" s="305"/>
      <c r="T90" s="306"/>
      <c r="AT90" s="190" t="s">
        <v>174</v>
      </c>
      <c r="AU90" s="190" t="s">
        <v>80</v>
      </c>
      <c r="AV90" s="15" t="s">
        <v>170</v>
      </c>
      <c r="AW90" s="15" t="s">
        <v>33</v>
      </c>
      <c r="AX90" s="15" t="s">
        <v>78</v>
      </c>
      <c r="AY90" s="190" t="s">
        <v>163</v>
      </c>
    </row>
    <row r="91" spans="1:65" s="2" customFormat="1" ht="21.75" customHeight="1">
      <c r="A91" s="32"/>
      <c r="B91" s="222"/>
      <c r="C91" s="273" t="s">
        <v>80</v>
      </c>
      <c r="D91" s="273" t="s">
        <v>165</v>
      </c>
      <c r="E91" s="274" t="s">
        <v>1757</v>
      </c>
      <c r="F91" s="275" t="s">
        <v>1758</v>
      </c>
      <c r="G91" s="276" t="s">
        <v>632</v>
      </c>
      <c r="H91" s="277">
        <v>3</v>
      </c>
      <c r="I91" s="162"/>
      <c r="J91" s="278">
        <f>ROUND(I91*H91,2)</f>
        <v>0</v>
      </c>
      <c r="K91" s="275" t="s">
        <v>169</v>
      </c>
      <c r="L91" s="33"/>
      <c r="M91" s="164" t="s">
        <v>3</v>
      </c>
      <c r="N91" s="279" t="s">
        <v>42</v>
      </c>
      <c r="O91" s="280"/>
      <c r="P91" s="281">
        <f>O91*H91</f>
        <v>0</v>
      </c>
      <c r="Q91" s="281">
        <v>0</v>
      </c>
      <c r="R91" s="281">
        <f>Q91*H91</f>
        <v>0</v>
      </c>
      <c r="S91" s="281">
        <v>0</v>
      </c>
      <c r="T91" s="282">
        <f>S91*H91</f>
        <v>0</v>
      </c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R91" s="168" t="s">
        <v>170</v>
      </c>
      <c r="AT91" s="168" t="s">
        <v>165</v>
      </c>
      <c r="AU91" s="168" t="s">
        <v>80</v>
      </c>
      <c r="AY91" s="17" t="s">
        <v>163</v>
      </c>
      <c r="BE91" s="169">
        <f>IF(N91="základní",J91,0)</f>
        <v>0</v>
      </c>
      <c r="BF91" s="169">
        <f>IF(N91="snížená",J91,0)</f>
        <v>0</v>
      </c>
      <c r="BG91" s="169">
        <f>IF(N91="zákl. přenesená",J91,0)</f>
        <v>0</v>
      </c>
      <c r="BH91" s="169">
        <f>IF(N91="sníž. přenesená",J91,0)</f>
        <v>0</v>
      </c>
      <c r="BI91" s="169">
        <f>IF(N91="nulová",J91,0)</f>
        <v>0</v>
      </c>
      <c r="BJ91" s="17" t="s">
        <v>78</v>
      </c>
      <c r="BK91" s="169">
        <f>ROUND(I91*H91,2)</f>
        <v>0</v>
      </c>
      <c r="BL91" s="17" t="s">
        <v>170</v>
      </c>
      <c r="BM91" s="168" t="s">
        <v>1759</v>
      </c>
    </row>
    <row r="92" spans="2:51" s="13" customFormat="1" ht="12">
      <c r="B92" s="283"/>
      <c r="C92" s="284"/>
      <c r="D92" s="285" t="s">
        <v>174</v>
      </c>
      <c r="E92" s="286" t="s">
        <v>3</v>
      </c>
      <c r="F92" s="287" t="s">
        <v>1760</v>
      </c>
      <c r="G92" s="284"/>
      <c r="H92" s="286" t="s">
        <v>3</v>
      </c>
      <c r="I92" s="177"/>
      <c r="J92" s="284"/>
      <c r="K92" s="284"/>
      <c r="L92" s="174"/>
      <c r="M92" s="288"/>
      <c r="N92" s="289"/>
      <c r="O92" s="289"/>
      <c r="P92" s="289"/>
      <c r="Q92" s="289"/>
      <c r="R92" s="289"/>
      <c r="S92" s="289"/>
      <c r="T92" s="290"/>
      <c r="AT92" s="175" t="s">
        <v>174</v>
      </c>
      <c r="AU92" s="175" t="s">
        <v>80</v>
      </c>
      <c r="AV92" s="13" t="s">
        <v>78</v>
      </c>
      <c r="AW92" s="13" t="s">
        <v>33</v>
      </c>
      <c r="AX92" s="13" t="s">
        <v>71</v>
      </c>
      <c r="AY92" s="175" t="s">
        <v>163</v>
      </c>
    </row>
    <row r="93" spans="2:51" s="14" customFormat="1" ht="12">
      <c r="B93" s="291"/>
      <c r="C93" s="292"/>
      <c r="D93" s="285" t="s">
        <v>174</v>
      </c>
      <c r="E93" s="293" t="s">
        <v>3</v>
      </c>
      <c r="F93" s="294" t="s">
        <v>182</v>
      </c>
      <c r="G93" s="292"/>
      <c r="H93" s="295">
        <v>3</v>
      </c>
      <c r="I93" s="185"/>
      <c r="J93" s="292"/>
      <c r="K93" s="292"/>
      <c r="L93" s="181"/>
      <c r="M93" s="296"/>
      <c r="N93" s="297"/>
      <c r="O93" s="297"/>
      <c r="P93" s="297"/>
      <c r="Q93" s="297"/>
      <c r="R93" s="297"/>
      <c r="S93" s="297"/>
      <c r="T93" s="298"/>
      <c r="AT93" s="182" t="s">
        <v>174</v>
      </c>
      <c r="AU93" s="182" t="s">
        <v>80</v>
      </c>
      <c r="AV93" s="14" t="s">
        <v>80</v>
      </c>
      <c r="AW93" s="14" t="s">
        <v>33</v>
      </c>
      <c r="AX93" s="14" t="s">
        <v>78</v>
      </c>
      <c r="AY93" s="182" t="s">
        <v>163</v>
      </c>
    </row>
    <row r="94" spans="1:65" s="2" customFormat="1" ht="33" customHeight="1">
      <c r="A94" s="32"/>
      <c r="B94" s="222"/>
      <c r="C94" s="273" t="s">
        <v>182</v>
      </c>
      <c r="D94" s="273" t="s">
        <v>165</v>
      </c>
      <c r="E94" s="274" t="s">
        <v>1761</v>
      </c>
      <c r="F94" s="275" t="s">
        <v>1762</v>
      </c>
      <c r="G94" s="276" t="s">
        <v>632</v>
      </c>
      <c r="H94" s="277">
        <v>2</v>
      </c>
      <c r="I94" s="162"/>
      <c r="J94" s="278">
        <f>ROUND(I94*H94,2)</f>
        <v>0</v>
      </c>
      <c r="K94" s="275" t="s">
        <v>169</v>
      </c>
      <c r="L94" s="33"/>
      <c r="M94" s="164" t="s">
        <v>3</v>
      </c>
      <c r="N94" s="279" t="s">
        <v>42</v>
      </c>
      <c r="O94" s="280"/>
      <c r="P94" s="281">
        <f>O94*H94</f>
        <v>0</v>
      </c>
      <c r="Q94" s="281">
        <v>0</v>
      </c>
      <c r="R94" s="281">
        <f>Q94*H94</f>
        <v>0</v>
      </c>
      <c r="S94" s="281">
        <v>0</v>
      </c>
      <c r="T94" s="282">
        <f>S94*H94</f>
        <v>0</v>
      </c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R94" s="168" t="s">
        <v>170</v>
      </c>
      <c r="AT94" s="168" t="s">
        <v>165</v>
      </c>
      <c r="AU94" s="168" t="s">
        <v>80</v>
      </c>
      <c r="AY94" s="17" t="s">
        <v>163</v>
      </c>
      <c r="BE94" s="169">
        <f>IF(N94="základní",J94,0)</f>
        <v>0</v>
      </c>
      <c r="BF94" s="169">
        <f>IF(N94="snížená",J94,0)</f>
        <v>0</v>
      </c>
      <c r="BG94" s="169">
        <f>IF(N94="zákl. přenesená",J94,0)</f>
        <v>0</v>
      </c>
      <c r="BH94" s="169">
        <f>IF(N94="sníž. přenesená",J94,0)</f>
        <v>0</v>
      </c>
      <c r="BI94" s="169">
        <f>IF(N94="nulová",J94,0)</f>
        <v>0</v>
      </c>
      <c r="BJ94" s="17" t="s">
        <v>78</v>
      </c>
      <c r="BK94" s="169">
        <f>ROUND(I94*H94,2)</f>
        <v>0</v>
      </c>
      <c r="BL94" s="17" t="s">
        <v>170</v>
      </c>
      <c r="BM94" s="168" t="s">
        <v>1763</v>
      </c>
    </row>
    <row r="95" spans="2:51" s="13" customFormat="1" ht="12">
      <c r="B95" s="283"/>
      <c r="C95" s="284"/>
      <c r="D95" s="285" t="s">
        <v>174</v>
      </c>
      <c r="E95" s="286" t="s">
        <v>3</v>
      </c>
      <c r="F95" s="287" t="s">
        <v>1764</v>
      </c>
      <c r="G95" s="284"/>
      <c r="H95" s="286" t="s">
        <v>3</v>
      </c>
      <c r="I95" s="177"/>
      <c r="J95" s="284"/>
      <c r="K95" s="284"/>
      <c r="L95" s="174"/>
      <c r="M95" s="288"/>
      <c r="N95" s="289"/>
      <c r="O95" s="289"/>
      <c r="P95" s="289"/>
      <c r="Q95" s="289"/>
      <c r="R95" s="289"/>
      <c r="S95" s="289"/>
      <c r="T95" s="290"/>
      <c r="AT95" s="175" t="s">
        <v>174</v>
      </c>
      <c r="AU95" s="175" t="s">
        <v>80</v>
      </c>
      <c r="AV95" s="13" t="s">
        <v>78</v>
      </c>
      <c r="AW95" s="13" t="s">
        <v>33</v>
      </c>
      <c r="AX95" s="13" t="s">
        <v>71</v>
      </c>
      <c r="AY95" s="175" t="s">
        <v>163</v>
      </c>
    </row>
    <row r="96" spans="2:51" s="14" customFormat="1" ht="12">
      <c r="B96" s="291"/>
      <c r="C96" s="292"/>
      <c r="D96" s="285" t="s">
        <v>174</v>
      </c>
      <c r="E96" s="293" t="s">
        <v>3</v>
      </c>
      <c r="F96" s="294" t="s">
        <v>80</v>
      </c>
      <c r="G96" s="292"/>
      <c r="H96" s="295">
        <v>2</v>
      </c>
      <c r="I96" s="185"/>
      <c r="J96" s="292"/>
      <c r="K96" s="292"/>
      <c r="L96" s="181"/>
      <c r="M96" s="296"/>
      <c r="N96" s="297"/>
      <c r="O96" s="297"/>
      <c r="P96" s="297"/>
      <c r="Q96" s="297"/>
      <c r="R96" s="297"/>
      <c r="S96" s="297"/>
      <c r="T96" s="298"/>
      <c r="AT96" s="182" t="s">
        <v>174</v>
      </c>
      <c r="AU96" s="182" t="s">
        <v>80</v>
      </c>
      <c r="AV96" s="14" t="s">
        <v>80</v>
      </c>
      <c r="AW96" s="14" t="s">
        <v>33</v>
      </c>
      <c r="AX96" s="14" t="s">
        <v>78</v>
      </c>
      <c r="AY96" s="182" t="s">
        <v>163</v>
      </c>
    </row>
    <row r="97" spans="1:65" s="2" customFormat="1" ht="33" customHeight="1">
      <c r="A97" s="32"/>
      <c r="B97" s="222"/>
      <c r="C97" s="273" t="s">
        <v>170</v>
      </c>
      <c r="D97" s="273" t="s">
        <v>165</v>
      </c>
      <c r="E97" s="274" t="s">
        <v>1765</v>
      </c>
      <c r="F97" s="275" t="s">
        <v>1766</v>
      </c>
      <c r="G97" s="276" t="s">
        <v>632</v>
      </c>
      <c r="H97" s="277">
        <v>5</v>
      </c>
      <c r="I97" s="162"/>
      <c r="J97" s="278">
        <f>ROUND(I97*H97,2)</f>
        <v>0</v>
      </c>
      <c r="K97" s="275" t="s">
        <v>169</v>
      </c>
      <c r="L97" s="33"/>
      <c r="M97" s="164" t="s">
        <v>3</v>
      </c>
      <c r="N97" s="279" t="s">
        <v>42</v>
      </c>
      <c r="O97" s="280"/>
      <c r="P97" s="281">
        <f>O97*H97</f>
        <v>0</v>
      </c>
      <c r="Q97" s="281">
        <v>5E-05</v>
      </c>
      <c r="R97" s="281">
        <f>Q97*H97</f>
        <v>0.00025</v>
      </c>
      <c r="S97" s="281">
        <v>0</v>
      </c>
      <c r="T97" s="282">
        <f>S97*H97</f>
        <v>0</v>
      </c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R97" s="168" t="s">
        <v>170</v>
      </c>
      <c r="AT97" s="168" t="s">
        <v>165</v>
      </c>
      <c r="AU97" s="168" t="s">
        <v>80</v>
      </c>
      <c r="AY97" s="17" t="s">
        <v>163</v>
      </c>
      <c r="BE97" s="169">
        <f>IF(N97="základní",J97,0)</f>
        <v>0</v>
      </c>
      <c r="BF97" s="169">
        <f>IF(N97="snížená",J97,0)</f>
        <v>0</v>
      </c>
      <c r="BG97" s="169">
        <f>IF(N97="zákl. přenesená",J97,0)</f>
        <v>0</v>
      </c>
      <c r="BH97" s="169">
        <f>IF(N97="sníž. přenesená",J97,0)</f>
        <v>0</v>
      </c>
      <c r="BI97" s="169">
        <f>IF(N97="nulová",J97,0)</f>
        <v>0</v>
      </c>
      <c r="BJ97" s="17" t="s">
        <v>78</v>
      </c>
      <c r="BK97" s="169">
        <f>ROUND(I97*H97,2)</f>
        <v>0</v>
      </c>
      <c r="BL97" s="17" t="s">
        <v>170</v>
      </c>
      <c r="BM97" s="168" t="s">
        <v>1767</v>
      </c>
    </row>
    <row r="98" spans="1:65" s="2" customFormat="1" ht="33" customHeight="1">
      <c r="A98" s="32"/>
      <c r="B98" s="222"/>
      <c r="C98" s="273" t="s">
        <v>192</v>
      </c>
      <c r="D98" s="273" t="s">
        <v>165</v>
      </c>
      <c r="E98" s="274" t="s">
        <v>1768</v>
      </c>
      <c r="F98" s="275" t="s">
        <v>1769</v>
      </c>
      <c r="G98" s="276" t="s">
        <v>632</v>
      </c>
      <c r="H98" s="277">
        <v>8</v>
      </c>
      <c r="I98" s="162"/>
      <c r="J98" s="278">
        <f>ROUND(I98*H98,2)</f>
        <v>0</v>
      </c>
      <c r="K98" s="275" t="s">
        <v>169</v>
      </c>
      <c r="L98" s="33"/>
      <c r="M98" s="164" t="s">
        <v>3</v>
      </c>
      <c r="N98" s="279" t="s">
        <v>42</v>
      </c>
      <c r="O98" s="280"/>
      <c r="P98" s="281">
        <f>O98*H98</f>
        <v>0</v>
      </c>
      <c r="Q98" s="281">
        <v>9E-05</v>
      </c>
      <c r="R98" s="281">
        <f>Q98*H98</f>
        <v>0.00072</v>
      </c>
      <c r="S98" s="281">
        <v>0</v>
      </c>
      <c r="T98" s="282">
        <f>S98*H98</f>
        <v>0</v>
      </c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R98" s="168" t="s">
        <v>170</v>
      </c>
      <c r="AT98" s="168" t="s">
        <v>165</v>
      </c>
      <c r="AU98" s="168" t="s">
        <v>80</v>
      </c>
      <c r="AY98" s="17" t="s">
        <v>163</v>
      </c>
      <c r="BE98" s="169">
        <f>IF(N98="základní",J98,0)</f>
        <v>0</v>
      </c>
      <c r="BF98" s="169">
        <f>IF(N98="snížená",J98,0)</f>
        <v>0</v>
      </c>
      <c r="BG98" s="169">
        <f>IF(N98="zákl. přenesená",J98,0)</f>
        <v>0</v>
      </c>
      <c r="BH98" s="169">
        <f>IF(N98="sníž. přenesená",J98,0)</f>
        <v>0</v>
      </c>
      <c r="BI98" s="169">
        <f>IF(N98="nulová",J98,0)</f>
        <v>0</v>
      </c>
      <c r="BJ98" s="17" t="s">
        <v>78</v>
      </c>
      <c r="BK98" s="169">
        <f>ROUND(I98*H98,2)</f>
        <v>0</v>
      </c>
      <c r="BL98" s="17" t="s">
        <v>170</v>
      </c>
      <c r="BM98" s="168" t="s">
        <v>1770</v>
      </c>
    </row>
    <row r="99" spans="2:51" s="13" customFormat="1" ht="12">
      <c r="B99" s="283"/>
      <c r="C99" s="284"/>
      <c r="D99" s="285" t="s">
        <v>174</v>
      </c>
      <c r="E99" s="286" t="s">
        <v>3</v>
      </c>
      <c r="F99" s="287" t="s">
        <v>1771</v>
      </c>
      <c r="G99" s="284"/>
      <c r="H99" s="286" t="s">
        <v>3</v>
      </c>
      <c r="I99" s="177"/>
      <c r="J99" s="284"/>
      <c r="K99" s="284"/>
      <c r="L99" s="174"/>
      <c r="M99" s="288"/>
      <c r="N99" s="289"/>
      <c r="O99" s="289"/>
      <c r="P99" s="289"/>
      <c r="Q99" s="289"/>
      <c r="R99" s="289"/>
      <c r="S99" s="289"/>
      <c r="T99" s="290"/>
      <c r="AT99" s="175" t="s">
        <v>174</v>
      </c>
      <c r="AU99" s="175" t="s">
        <v>80</v>
      </c>
      <c r="AV99" s="13" t="s">
        <v>78</v>
      </c>
      <c r="AW99" s="13" t="s">
        <v>33</v>
      </c>
      <c r="AX99" s="13" t="s">
        <v>71</v>
      </c>
      <c r="AY99" s="175" t="s">
        <v>163</v>
      </c>
    </row>
    <row r="100" spans="2:51" s="14" customFormat="1" ht="12">
      <c r="B100" s="291"/>
      <c r="C100" s="292"/>
      <c r="D100" s="285" t="s">
        <v>174</v>
      </c>
      <c r="E100" s="293" t="s">
        <v>3</v>
      </c>
      <c r="F100" s="294" t="s">
        <v>205</v>
      </c>
      <c r="G100" s="292"/>
      <c r="H100" s="295">
        <v>8</v>
      </c>
      <c r="I100" s="185"/>
      <c r="J100" s="292"/>
      <c r="K100" s="292"/>
      <c r="L100" s="181"/>
      <c r="M100" s="296"/>
      <c r="N100" s="297"/>
      <c r="O100" s="297"/>
      <c r="P100" s="297"/>
      <c r="Q100" s="297"/>
      <c r="R100" s="297"/>
      <c r="S100" s="297"/>
      <c r="T100" s="298"/>
      <c r="AT100" s="182" t="s">
        <v>174</v>
      </c>
      <c r="AU100" s="182" t="s">
        <v>80</v>
      </c>
      <c r="AV100" s="14" t="s">
        <v>80</v>
      </c>
      <c r="AW100" s="14" t="s">
        <v>33</v>
      </c>
      <c r="AX100" s="14" t="s">
        <v>78</v>
      </c>
      <c r="AY100" s="182" t="s">
        <v>163</v>
      </c>
    </row>
    <row r="101" spans="1:65" s="2" customFormat="1" ht="44.25" customHeight="1">
      <c r="A101" s="32"/>
      <c r="B101" s="222"/>
      <c r="C101" s="273" t="s">
        <v>197</v>
      </c>
      <c r="D101" s="273" t="s">
        <v>165</v>
      </c>
      <c r="E101" s="274" t="s">
        <v>1772</v>
      </c>
      <c r="F101" s="275" t="s">
        <v>1773</v>
      </c>
      <c r="G101" s="276" t="s">
        <v>242</v>
      </c>
      <c r="H101" s="277">
        <v>8</v>
      </c>
      <c r="I101" s="162"/>
      <c r="J101" s="278">
        <f>ROUND(I101*H101,2)</f>
        <v>0</v>
      </c>
      <c r="K101" s="275" t="s">
        <v>3</v>
      </c>
      <c r="L101" s="33"/>
      <c r="M101" s="164" t="s">
        <v>3</v>
      </c>
      <c r="N101" s="279" t="s">
        <v>42</v>
      </c>
      <c r="O101" s="280"/>
      <c r="P101" s="281">
        <f>O101*H101</f>
        <v>0</v>
      </c>
      <c r="Q101" s="281">
        <v>0</v>
      </c>
      <c r="R101" s="281">
        <f>Q101*H101</f>
        <v>0</v>
      </c>
      <c r="S101" s="281">
        <v>0</v>
      </c>
      <c r="T101" s="282">
        <f>S101*H101</f>
        <v>0</v>
      </c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R101" s="168" t="s">
        <v>170</v>
      </c>
      <c r="AT101" s="168" t="s">
        <v>165</v>
      </c>
      <c r="AU101" s="168" t="s">
        <v>80</v>
      </c>
      <c r="AY101" s="17" t="s">
        <v>163</v>
      </c>
      <c r="BE101" s="169">
        <f>IF(N101="základní",J101,0)</f>
        <v>0</v>
      </c>
      <c r="BF101" s="169">
        <f>IF(N101="snížená",J101,0)</f>
        <v>0</v>
      </c>
      <c r="BG101" s="169">
        <f>IF(N101="zákl. přenesená",J101,0)</f>
        <v>0</v>
      </c>
      <c r="BH101" s="169">
        <f>IF(N101="sníž. přenesená",J101,0)</f>
        <v>0</v>
      </c>
      <c r="BI101" s="169">
        <f>IF(N101="nulová",J101,0)</f>
        <v>0</v>
      </c>
      <c r="BJ101" s="17" t="s">
        <v>78</v>
      </c>
      <c r="BK101" s="169">
        <f>ROUND(I101*H101,2)</f>
        <v>0</v>
      </c>
      <c r="BL101" s="17" t="s">
        <v>170</v>
      </c>
      <c r="BM101" s="168" t="s">
        <v>1774</v>
      </c>
    </row>
    <row r="102" spans="1:47" s="2" customFormat="1" ht="19.5">
      <c r="A102" s="32"/>
      <c r="B102" s="222"/>
      <c r="C102" s="224"/>
      <c r="D102" s="285" t="s">
        <v>172</v>
      </c>
      <c r="E102" s="224"/>
      <c r="F102" s="307" t="s">
        <v>1775</v>
      </c>
      <c r="G102" s="224"/>
      <c r="H102" s="224"/>
      <c r="I102" s="96"/>
      <c r="J102" s="224"/>
      <c r="K102" s="224"/>
      <c r="L102" s="33"/>
      <c r="M102" s="308"/>
      <c r="N102" s="309"/>
      <c r="O102" s="280"/>
      <c r="P102" s="280"/>
      <c r="Q102" s="280"/>
      <c r="R102" s="280"/>
      <c r="S102" s="280"/>
      <c r="T102" s="310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T102" s="17" t="s">
        <v>172</v>
      </c>
      <c r="AU102" s="17" t="s">
        <v>80</v>
      </c>
    </row>
    <row r="103" spans="2:51" s="14" customFormat="1" ht="12">
      <c r="B103" s="291"/>
      <c r="C103" s="292"/>
      <c r="D103" s="285" t="s">
        <v>174</v>
      </c>
      <c r="E103" s="293" t="s">
        <v>3</v>
      </c>
      <c r="F103" s="294" t="s">
        <v>1776</v>
      </c>
      <c r="G103" s="292"/>
      <c r="H103" s="295">
        <v>8</v>
      </c>
      <c r="I103" s="185"/>
      <c r="J103" s="292"/>
      <c r="K103" s="292"/>
      <c r="L103" s="181"/>
      <c r="M103" s="296"/>
      <c r="N103" s="297"/>
      <c r="O103" s="297"/>
      <c r="P103" s="297"/>
      <c r="Q103" s="297"/>
      <c r="R103" s="297"/>
      <c r="S103" s="297"/>
      <c r="T103" s="298"/>
      <c r="AT103" s="182" t="s">
        <v>174</v>
      </c>
      <c r="AU103" s="182" t="s">
        <v>80</v>
      </c>
      <c r="AV103" s="14" t="s">
        <v>80</v>
      </c>
      <c r="AW103" s="14" t="s">
        <v>33</v>
      </c>
      <c r="AX103" s="14" t="s">
        <v>78</v>
      </c>
      <c r="AY103" s="182" t="s">
        <v>163</v>
      </c>
    </row>
    <row r="104" spans="1:65" s="2" customFormat="1" ht="33" customHeight="1">
      <c r="A104" s="32"/>
      <c r="B104" s="222"/>
      <c r="C104" s="273" t="s">
        <v>201</v>
      </c>
      <c r="D104" s="273" t="s">
        <v>165</v>
      </c>
      <c r="E104" s="274" t="s">
        <v>368</v>
      </c>
      <c r="F104" s="275" t="s">
        <v>369</v>
      </c>
      <c r="G104" s="276" t="s">
        <v>168</v>
      </c>
      <c r="H104" s="277">
        <v>48</v>
      </c>
      <c r="I104" s="162"/>
      <c r="J104" s="278">
        <f>ROUND(I104*H104,2)</f>
        <v>0</v>
      </c>
      <c r="K104" s="275" t="s">
        <v>169</v>
      </c>
      <c r="L104" s="33"/>
      <c r="M104" s="164" t="s">
        <v>3</v>
      </c>
      <c r="N104" s="279" t="s">
        <v>42</v>
      </c>
      <c r="O104" s="280"/>
      <c r="P104" s="281">
        <f>O104*H104</f>
        <v>0</v>
      </c>
      <c r="Q104" s="281">
        <v>0</v>
      </c>
      <c r="R104" s="281">
        <f>Q104*H104</f>
        <v>0</v>
      </c>
      <c r="S104" s="281">
        <v>0</v>
      </c>
      <c r="T104" s="282">
        <f>S104*H104</f>
        <v>0</v>
      </c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R104" s="168" t="s">
        <v>170</v>
      </c>
      <c r="AT104" s="168" t="s">
        <v>165</v>
      </c>
      <c r="AU104" s="168" t="s">
        <v>80</v>
      </c>
      <c r="AY104" s="17" t="s">
        <v>163</v>
      </c>
      <c r="BE104" s="169">
        <f>IF(N104="základní",J104,0)</f>
        <v>0</v>
      </c>
      <c r="BF104" s="169">
        <f>IF(N104="snížená",J104,0)</f>
        <v>0</v>
      </c>
      <c r="BG104" s="169">
        <f>IF(N104="zákl. přenesená",J104,0)</f>
        <v>0</v>
      </c>
      <c r="BH104" s="169">
        <f>IF(N104="sníž. přenesená",J104,0)</f>
        <v>0</v>
      </c>
      <c r="BI104" s="169">
        <f>IF(N104="nulová",J104,0)</f>
        <v>0</v>
      </c>
      <c r="BJ104" s="17" t="s">
        <v>78</v>
      </c>
      <c r="BK104" s="169">
        <f>ROUND(I104*H104,2)</f>
        <v>0</v>
      </c>
      <c r="BL104" s="17" t="s">
        <v>170</v>
      </c>
      <c r="BM104" s="168" t="s">
        <v>1777</v>
      </c>
    </row>
    <row r="105" spans="2:51" s="14" customFormat="1" ht="12">
      <c r="B105" s="291"/>
      <c r="C105" s="292"/>
      <c r="D105" s="285" t="s">
        <v>174</v>
      </c>
      <c r="E105" s="293" t="s">
        <v>3</v>
      </c>
      <c r="F105" s="294" t="s">
        <v>1778</v>
      </c>
      <c r="G105" s="292"/>
      <c r="H105" s="295">
        <v>48</v>
      </c>
      <c r="I105" s="185"/>
      <c r="J105" s="292"/>
      <c r="K105" s="292"/>
      <c r="L105" s="181"/>
      <c r="M105" s="296"/>
      <c r="N105" s="297"/>
      <c r="O105" s="297"/>
      <c r="P105" s="297"/>
      <c r="Q105" s="297"/>
      <c r="R105" s="297"/>
      <c r="S105" s="297"/>
      <c r="T105" s="298"/>
      <c r="AT105" s="182" t="s">
        <v>174</v>
      </c>
      <c r="AU105" s="182" t="s">
        <v>80</v>
      </c>
      <c r="AV105" s="14" t="s">
        <v>80</v>
      </c>
      <c r="AW105" s="14" t="s">
        <v>33</v>
      </c>
      <c r="AX105" s="14" t="s">
        <v>78</v>
      </c>
      <c r="AY105" s="182" t="s">
        <v>163</v>
      </c>
    </row>
    <row r="106" spans="1:65" s="2" customFormat="1" ht="33" customHeight="1">
      <c r="A106" s="32"/>
      <c r="B106" s="222"/>
      <c r="C106" s="273" t="s">
        <v>205</v>
      </c>
      <c r="D106" s="273" t="s">
        <v>165</v>
      </c>
      <c r="E106" s="274" t="s">
        <v>1779</v>
      </c>
      <c r="F106" s="275" t="s">
        <v>1780</v>
      </c>
      <c r="G106" s="276" t="s">
        <v>632</v>
      </c>
      <c r="H106" s="277">
        <v>20</v>
      </c>
      <c r="I106" s="162"/>
      <c r="J106" s="278">
        <f>ROUND(I106*H106,2)</f>
        <v>0</v>
      </c>
      <c r="K106" s="275" t="s">
        <v>169</v>
      </c>
      <c r="L106" s="33"/>
      <c r="M106" s="164" t="s">
        <v>3</v>
      </c>
      <c r="N106" s="279" t="s">
        <v>42</v>
      </c>
      <c r="O106" s="280"/>
      <c r="P106" s="281">
        <f>O106*H106</f>
        <v>0</v>
      </c>
      <c r="Q106" s="281">
        <v>0</v>
      </c>
      <c r="R106" s="281">
        <f>Q106*H106</f>
        <v>0</v>
      </c>
      <c r="S106" s="281">
        <v>0</v>
      </c>
      <c r="T106" s="282">
        <f>S106*H106</f>
        <v>0</v>
      </c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R106" s="168" t="s">
        <v>170</v>
      </c>
      <c r="AT106" s="168" t="s">
        <v>165</v>
      </c>
      <c r="AU106" s="168" t="s">
        <v>80</v>
      </c>
      <c r="AY106" s="17" t="s">
        <v>163</v>
      </c>
      <c r="BE106" s="169">
        <f>IF(N106="základní",J106,0)</f>
        <v>0</v>
      </c>
      <c r="BF106" s="169">
        <f>IF(N106="snížená",J106,0)</f>
        <v>0</v>
      </c>
      <c r="BG106" s="169">
        <f>IF(N106="zákl. přenesená",J106,0)</f>
        <v>0</v>
      </c>
      <c r="BH106" s="169">
        <f>IF(N106="sníž. přenesená",J106,0)</f>
        <v>0</v>
      </c>
      <c r="BI106" s="169">
        <f>IF(N106="nulová",J106,0)</f>
        <v>0</v>
      </c>
      <c r="BJ106" s="17" t="s">
        <v>78</v>
      </c>
      <c r="BK106" s="169">
        <f>ROUND(I106*H106,2)</f>
        <v>0</v>
      </c>
      <c r="BL106" s="17" t="s">
        <v>170</v>
      </c>
      <c r="BM106" s="168" t="s">
        <v>1781</v>
      </c>
    </row>
    <row r="107" spans="1:65" s="2" customFormat="1" ht="21.75" customHeight="1">
      <c r="A107" s="32"/>
      <c r="B107" s="222"/>
      <c r="C107" s="273" t="s">
        <v>209</v>
      </c>
      <c r="D107" s="273" t="s">
        <v>165</v>
      </c>
      <c r="E107" s="274" t="s">
        <v>1782</v>
      </c>
      <c r="F107" s="275" t="s">
        <v>1783</v>
      </c>
      <c r="G107" s="276" t="s">
        <v>168</v>
      </c>
      <c r="H107" s="277">
        <v>53</v>
      </c>
      <c r="I107" s="162"/>
      <c r="J107" s="278">
        <f>ROUND(I107*H107,2)</f>
        <v>0</v>
      </c>
      <c r="K107" s="275" t="s">
        <v>169</v>
      </c>
      <c r="L107" s="33"/>
      <c r="M107" s="164" t="s">
        <v>3</v>
      </c>
      <c r="N107" s="279" t="s">
        <v>42</v>
      </c>
      <c r="O107" s="280"/>
      <c r="P107" s="281">
        <f>O107*H107</f>
        <v>0</v>
      </c>
      <c r="Q107" s="281">
        <v>0</v>
      </c>
      <c r="R107" s="281">
        <f>Q107*H107</f>
        <v>0</v>
      </c>
      <c r="S107" s="281">
        <v>0</v>
      </c>
      <c r="T107" s="282">
        <f>S107*H107</f>
        <v>0</v>
      </c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R107" s="168" t="s">
        <v>170</v>
      </c>
      <c r="AT107" s="168" t="s">
        <v>165</v>
      </c>
      <c r="AU107" s="168" t="s">
        <v>80</v>
      </c>
      <c r="AY107" s="17" t="s">
        <v>163</v>
      </c>
      <c r="BE107" s="169">
        <f>IF(N107="základní",J107,0)</f>
        <v>0</v>
      </c>
      <c r="BF107" s="169">
        <f>IF(N107="snížená",J107,0)</f>
        <v>0</v>
      </c>
      <c r="BG107" s="169">
        <f>IF(N107="zákl. přenesená",J107,0)</f>
        <v>0</v>
      </c>
      <c r="BH107" s="169">
        <f>IF(N107="sníž. přenesená",J107,0)</f>
        <v>0</v>
      </c>
      <c r="BI107" s="169">
        <f>IF(N107="nulová",J107,0)</f>
        <v>0</v>
      </c>
      <c r="BJ107" s="17" t="s">
        <v>78</v>
      </c>
      <c r="BK107" s="169">
        <f>ROUND(I107*H107,2)</f>
        <v>0</v>
      </c>
      <c r="BL107" s="17" t="s">
        <v>170</v>
      </c>
      <c r="BM107" s="168" t="s">
        <v>1913</v>
      </c>
    </row>
    <row r="108" spans="1:65" s="2" customFormat="1" ht="16.5" customHeight="1">
      <c r="A108" s="32"/>
      <c r="B108" s="222"/>
      <c r="C108" s="311" t="s">
        <v>214</v>
      </c>
      <c r="D108" s="311" t="s">
        <v>342</v>
      </c>
      <c r="E108" s="312" t="s">
        <v>1786</v>
      </c>
      <c r="F108" s="313" t="s">
        <v>1787</v>
      </c>
      <c r="G108" s="314" t="s">
        <v>242</v>
      </c>
      <c r="H108" s="315">
        <v>98</v>
      </c>
      <c r="I108" s="202"/>
      <c r="J108" s="316">
        <f>ROUND(I108*H108,2)</f>
        <v>0</v>
      </c>
      <c r="K108" s="313" t="s">
        <v>169</v>
      </c>
      <c r="L108" s="204"/>
      <c r="M108" s="205" t="s">
        <v>3</v>
      </c>
      <c r="N108" s="317" t="s">
        <v>42</v>
      </c>
      <c r="O108" s="280"/>
      <c r="P108" s="281">
        <f>O108*H108</f>
        <v>0</v>
      </c>
      <c r="Q108" s="281">
        <v>0.22</v>
      </c>
      <c r="R108" s="281">
        <f>Q108*H108</f>
        <v>21.56</v>
      </c>
      <c r="S108" s="281">
        <v>0</v>
      </c>
      <c r="T108" s="282">
        <f>S108*H108</f>
        <v>0</v>
      </c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R108" s="168" t="s">
        <v>205</v>
      </c>
      <c r="AT108" s="168" t="s">
        <v>342</v>
      </c>
      <c r="AU108" s="168" t="s">
        <v>80</v>
      </c>
      <c r="AY108" s="17" t="s">
        <v>163</v>
      </c>
      <c r="BE108" s="169">
        <f>IF(N108="základní",J108,0)</f>
        <v>0</v>
      </c>
      <c r="BF108" s="169">
        <f>IF(N108="snížená",J108,0)</f>
        <v>0</v>
      </c>
      <c r="BG108" s="169">
        <f>IF(N108="zákl. přenesená",J108,0)</f>
        <v>0</v>
      </c>
      <c r="BH108" s="169">
        <f>IF(N108="sníž. přenesená",J108,0)</f>
        <v>0</v>
      </c>
      <c r="BI108" s="169">
        <f>IF(N108="nulová",J108,0)</f>
        <v>0</v>
      </c>
      <c r="BJ108" s="17" t="s">
        <v>78</v>
      </c>
      <c r="BK108" s="169">
        <f>ROUND(I108*H108,2)</f>
        <v>0</v>
      </c>
      <c r="BL108" s="17" t="s">
        <v>170</v>
      </c>
      <c r="BM108" s="168" t="s">
        <v>1914</v>
      </c>
    </row>
    <row r="109" spans="2:51" s="13" customFormat="1" ht="12">
      <c r="B109" s="283"/>
      <c r="C109" s="284"/>
      <c r="D109" s="285" t="s">
        <v>174</v>
      </c>
      <c r="E109" s="286" t="s">
        <v>3</v>
      </c>
      <c r="F109" s="287" t="s">
        <v>1784</v>
      </c>
      <c r="G109" s="284"/>
      <c r="H109" s="286" t="s">
        <v>3</v>
      </c>
      <c r="I109" s="177"/>
      <c r="J109" s="284"/>
      <c r="K109" s="284"/>
      <c r="L109" s="174"/>
      <c r="M109" s="288"/>
      <c r="N109" s="289"/>
      <c r="O109" s="289"/>
      <c r="P109" s="289"/>
      <c r="Q109" s="289"/>
      <c r="R109" s="289"/>
      <c r="S109" s="289"/>
      <c r="T109" s="290"/>
      <c r="AT109" s="175" t="s">
        <v>174</v>
      </c>
      <c r="AU109" s="175" t="s">
        <v>80</v>
      </c>
      <c r="AV109" s="13" t="s">
        <v>78</v>
      </c>
      <c r="AW109" s="13" t="s">
        <v>33</v>
      </c>
      <c r="AX109" s="13" t="s">
        <v>71</v>
      </c>
      <c r="AY109" s="175" t="s">
        <v>163</v>
      </c>
    </row>
    <row r="110" spans="2:51" s="14" customFormat="1" ht="12">
      <c r="B110" s="291"/>
      <c r="C110" s="292"/>
      <c r="D110" s="285" t="s">
        <v>174</v>
      </c>
      <c r="E110" s="293" t="s">
        <v>3</v>
      </c>
      <c r="F110" s="294" t="s">
        <v>1785</v>
      </c>
      <c r="G110" s="292"/>
      <c r="H110" s="295">
        <v>45</v>
      </c>
      <c r="I110" s="185"/>
      <c r="J110" s="292"/>
      <c r="K110" s="292"/>
      <c r="L110" s="181"/>
      <c r="M110" s="296"/>
      <c r="N110" s="297"/>
      <c r="O110" s="297"/>
      <c r="P110" s="297"/>
      <c r="Q110" s="297"/>
      <c r="R110" s="297"/>
      <c r="S110" s="297"/>
      <c r="T110" s="298"/>
      <c r="AT110" s="182" t="s">
        <v>174</v>
      </c>
      <c r="AU110" s="182" t="s">
        <v>80</v>
      </c>
      <c r="AV110" s="14" t="s">
        <v>80</v>
      </c>
      <c r="AW110" s="14" t="s">
        <v>33</v>
      </c>
      <c r="AX110" s="14" t="s">
        <v>71</v>
      </c>
      <c r="AY110" s="182" t="s">
        <v>163</v>
      </c>
    </row>
    <row r="111" spans="2:51" s="13" customFormat="1" ht="12">
      <c r="B111" s="283"/>
      <c r="C111" s="284"/>
      <c r="D111" s="285" t="s">
        <v>174</v>
      </c>
      <c r="E111" s="286" t="s">
        <v>3</v>
      </c>
      <c r="F111" s="287" t="s">
        <v>1915</v>
      </c>
      <c r="G111" s="284"/>
      <c r="H111" s="286" t="s">
        <v>3</v>
      </c>
      <c r="I111" s="177"/>
      <c r="J111" s="284"/>
      <c r="K111" s="284"/>
      <c r="L111" s="174"/>
      <c r="M111" s="288"/>
      <c r="N111" s="289"/>
      <c r="O111" s="289"/>
      <c r="P111" s="289"/>
      <c r="Q111" s="289"/>
      <c r="R111" s="289"/>
      <c r="S111" s="289"/>
      <c r="T111" s="290"/>
      <c r="AT111" s="175" t="s">
        <v>174</v>
      </c>
      <c r="AU111" s="175" t="s">
        <v>80</v>
      </c>
      <c r="AV111" s="13" t="s">
        <v>78</v>
      </c>
      <c r="AW111" s="13" t="s">
        <v>33</v>
      </c>
      <c r="AX111" s="13" t="s">
        <v>71</v>
      </c>
      <c r="AY111" s="175" t="s">
        <v>163</v>
      </c>
    </row>
    <row r="112" spans="2:51" s="14" customFormat="1" ht="12">
      <c r="B112" s="291"/>
      <c r="C112" s="292"/>
      <c r="D112" s="285" t="s">
        <v>174</v>
      </c>
      <c r="E112" s="293" t="s">
        <v>3</v>
      </c>
      <c r="F112" s="294" t="s">
        <v>481</v>
      </c>
      <c r="G112" s="292"/>
      <c r="H112" s="295">
        <v>53</v>
      </c>
      <c r="I112" s="185"/>
      <c r="J112" s="292"/>
      <c r="K112" s="292"/>
      <c r="L112" s="181"/>
      <c r="M112" s="296"/>
      <c r="N112" s="297"/>
      <c r="O112" s="297"/>
      <c r="P112" s="297"/>
      <c r="Q112" s="297"/>
      <c r="R112" s="297"/>
      <c r="S112" s="297"/>
      <c r="T112" s="298"/>
      <c r="AT112" s="182" t="s">
        <v>174</v>
      </c>
      <c r="AU112" s="182" t="s">
        <v>80</v>
      </c>
      <c r="AV112" s="14" t="s">
        <v>80</v>
      </c>
      <c r="AW112" s="14" t="s">
        <v>33</v>
      </c>
      <c r="AX112" s="14" t="s">
        <v>71</v>
      </c>
      <c r="AY112" s="182" t="s">
        <v>163</v>
      </c>
    </row>
    <row r="113" spans="2:51" s="15" customFormat="1" ht="12">
      <c r="B113" s="299"/>
      <c r="C113" s="300"/>
      <c r="D113" s="285" t="s">
        <v>174</v>
      </c>
      <c r="E113" s="301" t="s">
        <v>3</v>
      </c>
      <c r="F113" s="302" t="s">
        <v>188</v>
      </c>
      <c r="G113" s="300"/>
      <c r="H113" s="303">
        <v>98</v>
      </c>
      <c r="I113" s="193"/>
      <c r="J113" s="300"/>
      <c r="K113" s="300"/>
      <c r="L113" s="189"/>
      <c r="M113" s="304"/>
      <c r="N113" s="305"/>
      <c r="O113" s="305"/>
      <c r="P113" s="305"/>
      <c r="Q113" s="305"/>
      <c r="R113" s="305"/>
      <c r="S113" s="305"/>
      <c r="T113" s="306"/>
      <c r="AT113" s="190" t="s">
        <v>174</v>
      </c>
      <c r="AU113" s="190" t="s">
        <v>80</v>
      </c>
      <c r="AV113" s="15" t="s">
        <v>170</v>
      </c>
      <c r="AW113" s="15" t="s">
        <v>33</v>
      </c>
      <c r="AX113" s="15" t="s">
        <v>78</v>
      </c>
      <c r="AY113" s="190" t="s">
        <v>163</v>
      </c>
    </row>
    <row r="114" spans="1:65" s="2" customFormat="1" ht="16.5" customHeight="1">
      <c r="A114" s="32"/>
      <c r="B114" s="222"/>
      <c r="C114" s="273" t="s">
        <v>220</v>
      </c>
      <c r="D114" s="273" t="s">
        <v>165</v>
      </c>
      <c r="E114" s="274" t="s">
        <v>1916</v>
      </c>
      <c r="F114" s="275" t="s">
        <v>1917</v>
      </c>
      <c r="G114" s="276" t="s">
        <v>632</v>
      </c>
      <c r="H114" s="277">
        <v>530</v>
      </c>
      <c r="I114" s="162"/>
      <c r="J114" s="278">
        <f aca="true" t="shared" si="0" ref="J114:J146">ROUND(I114*H114,2)</f>
        <v>0</v>
      </c>
      <c r="K114" s="275" t="s">
        <v>169</v>
      </c>
      <c r="L114" s="33"/>
      <c r="M114" s="164" t="s">
        <v>3</v>
      </c>
      <c r="N114" s="279" t="s">
        <v>42</v>
      </c>
      <c r="O114" s="280"/>
      <c r="P114" s="281">
        <f aca="true" t="shared" si="1" ref="P114:P146">O114*H114</f>
        <v>0</v>
      </c>
      <c r="Q114" s="281">
        <v>0</v>
      </c>
      <c r="R114" s="281">
        <f aca="true" t="shared" si="2" ref="R114:R146">Q114*H114</f>
        <v>0</v>
      </c>
      <c r="S114" s="281">
        <v>0</v>
      </c>
      <c r="T114" s="282">
        <f aca="true" t="shared" si="3" ref="T114:T146">S114*H114</f>
        <v>0</v>
      </c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R114" s="168" t="s">
        <v>170</v>
      </c>
      <c r="AT114" s="168" t="s">
        <v>165</v>
      </c>
      <c r="AU114" s="168" t="s">
        <v>80</v>
      </c>
      <c r="AY114" s="17" t="s">
        <v>163</v>
      </c>
      <c r="BE114" s="169">
        <f aca="true" t="shared" si="4" ref="BE114:BE146">IF(N114="základní",J114,0)</f>
        <v>0</v>
      </c>
      <c r="BF114" s="169">
        <f aca="true" t="shared" si="5" ref="BF114:BF146">IF(N114="snížená",J114,0)</f>
        <v>0</v>
      </c>
      <c r="BG114" s="169">
        <f aca="true" t="shared" si="6" ref="BG114:BG146">IF(N114="zákl. přenesená",J114,0)</f>
        <v>0</v>
      </c>
      <c r="BH114" s="169">
        <f aca="true" t="shared" si="7" ref="BH114:BH146">IF(N114="sníž. přenesená",J114,0)</f>
        <v>0</v>
      </c>
      <c r="BI114" s="169">
        <f aca="true" t="shared" si="8" ref="BI114:BI146">IF(N114="nulová",J114,0)</f>
        <v>0</v>
      </c>
      <c r="BJ114" s="17" t="s">
        <v>78</v>
      </c>
      <c r="BK114" s="169">
        <f aca="true" t="shared" si="9" ref="BK114:BK146">ROUND(I114*H114,2)</f>
        <v>0</v>
      </c>
      <c r="BL114" s="17" t="s">
        <v>170</v>
      </c>
      <c r="BM114" s="168" t="s">
        <v>1918</v>
      </c>
    </row>
    <row r="115" spans="1:65" s="2" customFormat="1" ht="16.5" customHeight="1">
      <c r="A115" s="32"/>
      <c r="B115" s="222"/>
      <c r="C115" s="311" t="s">
        <v>225</v>
      </c>
      <c r="D115" s="311" t="s">
        <v>342</v>
      </c>
      <c r="E115" s="312" t="s">
        <v>1919</v>
      </c>
      <c r="F115" s="313" t="s">
        <v>1920</v>
      </c>
      <c r="G115" s="314" t="s">
        <v>632</v>
      </c>
      <c r="H115" s="315">
        <v>0</v>
      </c>
      <c r="I115" s="202"/>
      <c r="J115" s="316">
        <f t="shared" si="0"/>
        <v>0</v>
      </c>
      <c r="K115" s="313" t="s">
        <v>593</v>
      </c>
      <c r="L115" s="204"/>
      <c r="M115" s="205" t="s">
        <v>3</v>
      </c>
      <c r="N115" s="317" t="s">
        <v>42</v>
      </c>
      <c r="O115" s="280"/>
      <c r="P115" s="281">
        <f t="shared" si="1"/>
        <v>0</v>
      </c>
      <c r="Q115" s="281">
        <v>8E-05</v>
      </c>
      <c r="R115" s="281">
        <f t="shared" si="2"/>
        <v>0</v>
      </c>
      <c r="S115" s="281">
        <v>0</v>
      </c>
      <c r="T115" s="282">
        <f t="shared" si="3"/>
        <v>0</v>
      </c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R115" s="168" t="s">
        <v>205</v>
      </c>
      <c r="AT115" s="168" t="s">
        <v>342</v>
      </c>
      <c r="AU115" s="168" t="s">
        <v>80</v>
      </c>
      <c r="AY115" s="17" t="s">
        <v>163</v>
      </c>
      <c r="BE115" s="169">
        <f t="shared" si="4"/>
        <v>0</v>
      </c>
      <c r="BF115" s="169">
        <f t="shared" si="5"/>
        <v>0</v>
      </c>
      <c r="BG115" s="169">
        <f t="shared" si="6"/>
        <v>0</v>
      </c>
      <c r="BH115" s="169">
        <f t="shared" si="7"/>
        <v>0</v>
      </c>
      <c r="BI115" s="169">
        <f t="shared" si="8"/>
        <v>0</v>
      </c>
      <c r="BJ115" s="17" t="s">
        <v>78</v>
      </c>
      <c r="BK115" s="169">
        <f t="shared" si="9"/>
        <v>0</v>
      </c>
      <c r="BL115" s="17" t="s">
        <v>170</v>
      </c>
      <c r="BM115" s="168" t="s">
        <v>1921</v>
      </c>
    </row>
    <row r="116" spans="1:65" s="2" customFormat="1" ht="16.5" customHeight="1">
      <c r="A116" s="221"/>
      <c r="B116" s="222"/>
      <c r="C116" s="311">
        <v>13</v>
      </c>
      <c r="D116" s="311"/>
      <c r="E116" s="312" t="s">
        <v>78</v>
      </c>
      <c r="F116" s="313" t="s">
        <v>1929</v>
      </c>
      <c r="G116" s="314" t="s">
        <v>632</v>
      </c>
      <c r="H116" s="315">
        <v>12</v>
      </c>
      <c r="I116" s="202"/>
      <c r="J116" s="316">
        <f t="shared" si="0"/>
        <v>0</v>
      </c>
      <c r="K116" s="313" t="s">
        <v>593</v>
      </c>
      <c r="L116" s="204"/>
      <c r="M116" s="205" t="s">
        <v>3</v>
      </c>
      <c r="N116" s="317" t="s">
        <v>42</v>
      </c>
      <c r="O116" s="280"/>
      <c r="P116" s="281">
        <f t="shared" si="1"/>
        <v>0</v>
      </c>
      <c r="Q116" s="281">
        <v>8E-05</v>
      </c>
      <c r="R116" s="281">
        <f t="shared" si="2"/>
        <v>0.0009600000000000001</v>
      </c>
      <c r="S116" s="281">
        <v>0</v>
      </c>
      <c r="T116" s="282">
        <f t="shared" si="3"/>
        <v>0</v>
      </c>
      <c r="U116" s="221"/>
      <c r="V116" s="221"/>
      <c r="W116" s="221"/>
      <c r="X116" s="221"/>
      <c r="Y116" s="221"/>
      <c r="Z116" s="221"/>
      <c r="AA116" s="221"/>
      <c r="AB116" s="221"/>
      <c r="AC116" s="221"/>
      <c r="AD116" s="221"/>
      <c r="AE116" s="221"/>
      <c r="AR116" s="168" t="s">
        <v>205</v>
      </c>
      <c r="AT116" s="168" t="s">
        <v>342</v>
      </c>
      <c r="AU116" s="168" t="s">
        <v>80</v>
      </c>
      <c r="AY116" s="17" t="s">
        <v>163</v>
      </c>
      <c r="BE116" s="169">
        <f t="shared" si="4"/>
        <v>0</v>
      </c>
      <c r="BF116" s="169">
        <f t="shared" si="5"/>
        <v>0</v>
      </c>
      <c r="BG116" s="169">
        <f t="shared" si="6"/>
        <v>0</v>
      </c>
      <c r="BH116" s="169">
        <f t="shared" si="7"/>
        <v>0</v>
      </c>
      <c r="BI116" s="169">
        <f t="shared" si="8"/>
        <v>0</v>
      </c>
      <c r="BJ116" s="17" t="s">
        <v>78</v>
      </c>
      <c r="BK116" s="169">
        <f t="shared" si="9"/>
        <v>0</v>
      </c>
      <c r="BL116" s="17" t="s">
        <v>170</v>
      </c>
      <c r="BM116" s="168" t="s">
        <v>1921</v>
      </c>
    </row>
    <row r="117" spans="1:65" s="2" customFormat="1" ht="16.5" customHeight="1">
      <c r="A117" s="221"/>
      <c r="B117" s="222"/>
      <c r="C117" s="311">
        <v>14</v>
      </c>
      <c r="D117" s="311"/>
      <c r="E117" s="312" t="s">
        <v>80</v>
      </c>
      <c r="F117" s="313" t="s">
        <v>1930</v>
      </c>
      <c r="G117" s="314" t="s">
        <v>632</v>
      </c>
      <c r="H117" s="315">
        <v>50</v>
      </c>
      <c r="I117" s="202"/>
      <c r="J117" s="316">
        <f t="shared" si="0"/>
        <v>0</v>
      </c>
      <c r="K117" s="313" t="s">
        <v>593</v>
      </c>
      <c r="L117" s="204"/>
      <c r="M117" s="205" t="s">
        <v>3</v>
      </c>
      <c r="N117" s="317" t="s">
        <v>42</v>
      </c>
      <c r="O117" s="280"/>
      <c r="P117" s="281">
        <f t="shared" si="1"/>
        <v>0</v>
      </c>
      <c r="Q117" s="281">
        <v>8E-05</v>
      </c>
      <c r="R117" s="281">
        <f t="shared" si="2"/>
        <v>0.004</v>
      </c>
      <c r="S117" s="281">
        <v>0</v>
      </c>
      <c r="T117" s="282">
        <f t="shared" si="3"/>
        <v>0</v>
      </c>
      <c r="U117" s="221"/>
      <c r="V117" s="221"/>
      <c r="W117" s="221"/>
      <c r="X117" s="221"/>
      <c r="Y117" s="221"/>
      <c r="Z117" s="221"/>
      <c r="AA117" s="221"/>
      <c r="AB117" s="221"/>
      <c r="AC117" s="221"/>
      <c r="AD117" s="221"/>
      <c r="AE117" s="221"/>
      <c r="AR117" s="168" t="s">
        <v>205</v>
      </c>
      <c r="AT117" s="168" t="s">
        <v>342</v>
      </c>
      <c r="AU117" s="168" t="s">
        <v>80</v>
      </c>
      <c r="AY117" s="17" t="s">
        <v>163</v>
      </c>
      <c r="BE117" s="169">
        <f t="shared" si="4"/>
        <v>0</v>
      </c>
      <c r="BF117" s="169">
        <f t="shared" si="5"/>
        <v>0</v>
      </c>
      <c r="BG117" s="169">
        <f t="shared" si="6"/>
        <v>0</v>
      </c>
      <c r="BH117" s="169">
        <f t="shared" si="7"/>
        <v>0</v>
      </c>
      <c r="BI117" s="169">
        <f t="shared" si="8"/>
        <v>0</v>
      </c>
      <c r="BJ117" s="17" t="s">
        <v>78</v>
      </c>
      <c r="BK117" s="169">
        <f t="shared" si="9"/>
        <v>0</v>
      </c>
      <c r="BL117" s="17" t="s">
        <v>170</v>
      </c>
      <c r="BM117" s="168" t="s">
        <v>1921</v>
      </c>
    </row>
    <row r="118" spans="1:65" s="2" customFormat="1" ht="16.5" customHeight="1">
      <c r="A118" s="221"/>
      <c r="B118" s="222"/>
      <c r="C118" s="311">
        <v>15</v>
      </c>
      <c r="D118" s="311"/>
      <c r="E118" s="312" t="s">
        <v>182</v>
      </c>
      <c r="F118" s="313" t="s">
        <v>1958</v>
      </c>
      <c r="G118" s="314" t="s">
        <v>632</v>
      </c>
      <c r="H118" s="315">
        <v>15</v>
      </c>
      <c r="I118" s="202"/>
      <c r="J118" s="316">
        <f t="shared" si="0"/>
        <v>0</v>
      </c>
      <c r="K118" s="313" t="s">
        <v>593</v>
      </c>
      <c r="L118" s="204"/>
      <c r="M118" s="205" t="s">
        <v>3</v>
      </c>
      <c r="N118" s="317" t="s">
        <v>42</v>
      </c>
      <c r="O118" s="280"/>
      <c r="P118" s="281">
        <f t="shared" si="1"/>
        <v>0</v>
      </c>
      <c r="Q118" s="281">
        <v>8E-05</v>
      </c>
      <c r="R118" s="281">
        <f t="shared" si="2"/>
        <v>0.0012000000000000001</v>
      </c>
      <c r="S118" s="281">
        <v>0</v>
      </c>
      <c r="T118" s="282">
        <f t="shared" si="3"/>
        <v>0</v>
      </c>
      <c r="U118" s="221"/>
      <c r="V118" s="221"/>
      <c r="W118" s="221"/>
      <c r="X118" s="221"/>
      <c r="Y118" s="221"/>
      <c r="Z118" s="221"/>
      <c r="AA118" s="221"/>
      <c r="AB118" s="221"/>
      <c r="AC118" s="221"/>
      <c r="AD118" s="221"/>
      <c r="AE118" s="221"/>
      <c r="AR118" s="168" t="s">
        <v>205</v>
      </c>
      <c r="AT118" s="168" t="s">
        <v>342</v>
      </c>
      <c r="AU118" s="168" t="s">
        <v>80</v>
      </c>
      <c r="AY118" s="17" t="s">
        <v>163</v>
      </c>
      <c r="BE118" s="169">
        <f t="shared" si="4"/>
        <v>0</v>
      </c>
      <c r="BF118" s="169">
        <f t="shared" si="5"/>
        <v>0</v>
      </c>
      <c r="BG118" s="169">
        <f t="shared" si="6"/>
        <v>0</v>
      </c>
      <c r="BH118" s="169">
        <f t="shared" si="7"/>
        <v>0</v>
      </c>
      <c r="BI118" s="169">
        <f t="shared" si="8"/>
        <v>0</v>
      </c>
      <c r="BJ118" s="17" t="s">
        <v>78</v>
      </c>
      <c r="BK118" s="169">
        <f t="shared" si="9"/>
        <v>0</v>
      </c>
      <c r="BL118" s="17" t="s">
        <v>170</v>
      </c>
      <c r="BM118" s="168" t="s">
        <v>1921</v>
      </c>
    </row>
    <row r="119" spans="1:65" s="2" customFormat="1" ht="16.5" customHeight="1">
      <c r="A119" s="221"/>
      <c r="B119" s="222"/>
      <c r="C119" s="311">
        <v>16</v>
      </c>
      <c r="D119" s="311"/>
      <c r="E119" s="312" t="s">
        <v>170</v>
      </c>
      <c r="F119" s="313" t="s">
        <v>1959</v>
      </c>
      <c r="G119" s="314" t="s">
        <v>632</v>
      </c>
      <c r="H119" s="315">
        <v>3</v>
      </c>
      <c r="I119" s="202"/>
      <c r="J119" s="316">
        <f t="shared" si="0"/>
        <v>0</v>
      </c>
      <c r="K119" s="313" t="s">
        <v>593</v>
      </c>
      <c r="L119" s="204"/>
      <c r="M119" s="205" t="s">
        <v>3</v>
      </c>
      <c r="N119" s="317" t="s">
        <v>42</v>
      </c>
      <c r="O119" s="280"/>
      <c r="P119" s="281">
        <f t="shared" si="1"/>
        <v>0</v>
      </c>
      <c r="Q119" s="281">
        <v>8E-05</v>
      </c>
      <c r="R119" s="281">
        <f t="shared" si="2"/>
        <v>0.00024000000000000003</v>
      </c>
      <c r="S119" s="281">
        <v>0</v>
      </c>
      <c r="T119" s="282">
        <f t="shared" si="3"/>
        <v>0</v>
      </c>
      <c r="U119" s="221"/>
      <c r="V119" s="221"/>
      <c r="W119" s="221"/>
      <c r="X119" s="221"/>
      <c r="Y119" s="221"/>
      <c r="Z119" s="221"/>
      <c r="AA119" s="221"/>
      <c r="AB119" s="221"/>
      <c r="AC119" s="221"/>
      <c r="AD119" s="221"/>
      <c r="AE119" s="221"/>
      <c r="AR119" s="168" t="s">
        <v>205</v>
      </c>
      <c r="AT119" s="168" t="s">
        <v>342</v>
      </c>
      <c r="AU119" s="168" t="s">
        <v>80</v>
      </c>
      <c r="AY119" s="17" t="s">
        <v>163</v>
      </c>
      <c r="BE119" s="169">
        <f t="shared" si="4"/>
        <v>0</v>
      </c>
      <c r="BF119" s="169">
        <f t="shared" si="5"/>
        <v>0</v>
      </c>
      <c r="BG119" s="169">
        <f t="shared" si="6"/>
        <v>0</v>
      </c>
      <c r="BH119" s="169">
        <f t="shared" si="7"/>
        <v>0</v>
      </c>
      <c r="BI119" s="169">
        <f t="shared" si="8"/>
        <v>0</v>
      </c>
      <c r="BJ119" s="17" t="s">
        <v>78</v>
      </c>
      <c r="BK119" s="169">
        <f t="shared" si="9"/>
        <v>0</v>
      </c>
      <c r="BL119" s="17" t="s">
        <v>170</v>
      </c>
      <c r="BM119" s="168" t="s">
        <v>1921</v>
      </c>
    </row>
    <row r="120" spans="1:65" s="2" customFormat="1" ht="16.5" customHeight="1">
      <c r="A120" s="221"/>
      <c r="B120" s="222"/>
      <c r="C120" s="311">
        <v>17</v>
      </c>
      <c r="D120" s="311"/>
      <c r="E120" s="312" t="s">
        <v>192</v>
      </c>
      <c r="F120" s="313" t="s">
        <v>1960</v>
      </c>
      <c r="G120" s="314" t="s">
        <v>632</v>
      </c>
      <c r="H120" s="315">
        <v>18</v>
      </c>
      <c r="I120" s="202"/>
      <c r="J120" s="316">
        <f t="shared" si="0"/>
        <v>0</v>
      </c>
      <c r="K120" s="313" t="s">
        <v>593</v>
      </c>
      <c r="L120" s="204"/>
      <c r="M120" s="205" t="s">
        <v>3</v>
      </c>
      <c r="N120" s="317" t="s">
        <v>42</v>
      </c>
      <c r="O120" s="280"/>
      <c r="P120" s="281">
        <f t="shared" si="1"/>
        <v>0</v>
      </c>
      <c r="Q120" s="281">
        <v>8E-05</v>
      </c>
      <c r="R120" s="281">
        <f t="shared" si="2"/>
        <v>0.00144</v>
      </c>
      <c r="S120" s="281">
        <v>0</v>
      </c>
      <c r="T120" s="282">
        <f t="shared" si="3"/>
        <v>0</v>
      </c>
      <c r="U120" s="221"/>
      <c r="V120" s="221"/>
      <c r="W120" s="221"/>
      <c r="X120" s="221"/>
      <c r="Y120" s="221"/>
      <c r="Z120" s="221"/>
      <c r="AA120" s="221"/>
      <c r="AB120" s="221"/>
      <c r="AC120" s="221"/>
      <c r="AD120" s="221"/>
      <c r="AE120" s="221"/>
      <c r="AR120" s="168" t="s">
        <v>205</v>
      </c>
      <c r="AT120" s="168" t="s">
        <v>342</v>
      </c>
      <c r="AU120" s="168" t="s">
        <v>80</v>
      </c>
      <c r="AY120" s="17" t="s">
        <v>163</v>
      </c>
      <c r="BE120" s="169">
        <f t="shared" si="4"/>
        <v>0</v>
      </c>
      <c r="BF120" s="169">
        <f t="shared" si="5"/>
        <v>0</v>
      </c>
      <c r="BG120" s="169">
        <f t="shared" si="6"/>
        <v>0</v>
      </c>
      <c r="BH120" s="169">
        <f t="shared" si="7"/>
        <v>0</v>
      </c>
      <c r="BI120" s="169">
        <f t="shared" si="8"/>
        <v>0</v>
      </c>
      <c r="BJ120" s="17" t="s">
        <v>78</v>
      </c>
      <c r="BK120" s="169">
        <f t="shared" si="9"/>
        <v>0</v>
      </c>
      <c r="BL120" s="17" t="s">
        <v>170</v>
      </c>
      <c r="BM120" s="168" t="s">
        <v>1921</v>
      </c>
    </row>
    <row r="121" spans="1:65" s="2" customFormat="1" ht="16.5" customHeight="1">
      <c r="A121" s="221"/>
      <c r="B121" s="222"/>
      <c r="C121" s="311">
        <v>18</v>
      </c>
      <c r="D121" s="311"/>
      <c r="E121" s="312" t="s">
        <v>197</v>
      </c>
      <c r="F121" s="313" t="s">
        <v>1931</v>
      </c>
      <c r="G121" s="314" t="s">
        <v>632</v>
      </c>
      <c r="H121" s="315">
        <v>18</v>
      </c>
      <c r="I121" s="202"/>
      <c r="J121" s="316">
        <f t="shared" si="0"/>
        <v>0</v>
      </c>
      <c r="K121" s="313" t="s">
        <v>593</v>
      </c>
      <c r="L121" s="204"/>
      <c r="M121" s="205" t="s">
        <v>3</v>
      </c>
      <c r="N121" s="317" t="s">
        <v>42</v>
      </c>
      <c r="O121" s="280"/>
      <c r="P121" s="281">
        <f t="shared" si="1"/>
        <v>0</v>
      </c>
      <c r="Q121" s="281">
        <v>8E-05</v>
      </c>
      <c r="R121" s="281">
        <f t="shared" si="2"/>
        <v>0.00144</v>
      </c>
      <c r="S121" s="281">
        <v>0</v>
      </c>
      <c r="T121" s="282">
        <f t="shared" si="3"/>
        <v>0</v>
      </c>
      <c r="U121" s="221"/>
      <c r="V121" s="221"/>
      <c r="W121" s="221"/>
      <c r="X121" s="221"/>
      <c r="Y121" s="221"/>
      <c r="Z121" s="221"/>
      <c r="AA121" s="221"/>
      <c r="AB121" s="221"/>
      <c r="AC121" s="221"/>
      <c r="AD121" s="221"/>
      <c r="AE121" s="221"/>
      <c r="AR121" s="168" t="s">
        <v>205</v>
      </c>
      <c r="AT121" s="168" t="s">
        <v>342</v>
      </c>
      <c r="AU121" s="168" t="s">
        <v>80</v>
      </c>
      <c r="AY121" s="17" t="s">
        <v>163</v>
      </c>
      <c r="BE121" s="169">
        <f t="shared" si="4"/>
        <v>0</v>
      </c>
      <c r="BF121" s="169">
        <f t="shared" si="5"/>
        <v>0</v>
      </c>
      <c r="BG121" s="169">
        <f t="shared" si="6"/>
        <v>0</v>
      </c>
      <c r="BH121" s="169">
        <f t="shared" si="7"/>
        <v>0</v>
      </c>
      <c r="BI121" s="169">
        <f t="shared" si="8"/>
        <v>0</v>
      </c>
      <c r="BJ121" s="17" t="s">
        <v>78</v>
      </c>
      <c r="BK121" s="169">
        <f t="shared" si="9"/>
        <v>0</v>
      </c>
      <c r="BL121" s="17" t="s">
        <v>170</v>
      </c>
      <c r="BM121" s="168" t="s">
        <v>1921</v>
      </c>
    </row>
    <row r="122" spans="1:65" s="2" customFormat="1" ht="16.5" customHeight="1">
      <c r="A122" s="221"/>
      <c r="B122" s="222"/>
      <c r="C122" s="311">
        <v>19</v>
      </c>
      <c r="D122" s="311"/>
      <c r="E122" s="312" t="s">
        <v>201</v>
      </c>
      <c r="F122" s="313" t="s">
        <v>1932</v>
      </c>
      <c r="G122" s="314" t="s">
        <v>632</v>
      </c>
      <c r="H122" s="315">
        <v>24</v>
      </c>
      <c r="I122" s="202"/>
      <c r="J122" s="316">
        <f t="shared" si="0"/>
        <v>0</v>
      </c>
      <c r="K122" s="313" t="s">
        <v>593</v>
      </c>
      <c r="L122" s="204"/>
      <c r="M122" s="205" t="s">
        <v>3</v>
      </c>
      <c r="N122" s="317" t="s">
        <v>42</v>
      </c>
      <c r="O122" s="280"/>
      <c r="P122" s="281">
        <f t="shared" si="1"/>
        <v>0</v>
      </c>
      <c r="Q122" s="281">
        <v>8E-05</v>
      </c>
      <c r="R122" s="281">
        <f t="shared" si="2"/>
        <v>0.0019200000000000003</v>
      </c>
      <c r="S122" s="281">
        <v>0</v>
      </c>
      <c r="T122" s="282">
        <f t="shared" si="3"/>
        <v>0</v>
      </c>
      <c r="U122" s="221"/>
      <c r="V122" s="221"/>
      <c r="W122" s="221"/>
      <c r="X122" s="221"/>
      <c r="Y122" s="221"/>
      <c r="Z122" s="221"/>
      <c r="AA122" s="221"/>
      <c r="AB122" s="221"/>
      <c r="AC122" s="221"/>
      <c r="AD122" s="221"/>
      <c r="AE122" s="221"/>
      <c r="AR122" s="168" t="s">
        <v>205</v>
      </c>
      <c r="AT122" s="168" t="s">
        <v>342</v>
      </c>
      <c r="AU122" s="168" t="s">
        <v>80</v>
      </c>
      <c r="AY122" s="17" t="s">
        <v>163</v>
      </c>
      <c r="BE122" s="169">
        <f t="shared" si="4"/>
        <v>0</v>
      </c>
      <c r="BF122" s="169">
        <f t="shared" si="5"/>
        <v>0</v>
      </c>
      <c r="BG122" s="169">
        <f t="shared" si="6"/>
        <v>0</v>
      </c>
      <c r="BH122" s="169">
        <f t="shared" si="7"/>
        <v>0</v>
      </c>
      <c r="BI122" s="169">
        <f t="shared" si="8"/>
        <v>0</v>
      </c>
      <c r="BJ122" s="17" t="s">
        <v>78</v>
      </c>
      <c r="BK122" s="169">
        <f t="shared" si="9"/>
        <v>0</v>
      </c>
      <c r="BL122" s="17" t="s">
        <v>170</v>
      </c>
      <c r="BM122" s="168" t="s">
        <v>1921</v>
      </c>
    </row>
    <row r="123" spans="1:65" s="2" customFormat="1" ht="16.5" customHeight="1">
      <c r="A123" s="221"/>
      <c r="B123" s="222"/>
      <c r="C123" s="311">
        <v>20</v>
      </c>
      <c r="D123" s="311"/>
      <c r="E123" s="312" t="s">
        <v>205</v>
      </c>
      <c r="F123" s="313" t="s">
        <v>1933</v>
      </c>
      <c r="G123" s="314" t="s">
        <v>632</v>
      </c>
      <c r="H123" s="315">
        <v>70</v>
      </c>
      <c r="I123" s="202"/>
      <c r="J123" s="316">
        <f t="shared" si="0"/>
        <v>0</v>
      </c>
      <c r="K123" s="313" t="s">
        <v>593</v>
      </c>
      <c r="L123" s="204"/>
      <c r="M123" s="205" t="s">
        <v>3</v>
      </c>
      <c r="N123" s="317" t="s">
        <v>42</v>
      </c>
      <c r="O123" s="280"/>
      <c r="P123" s="281">
        <f t="shared" si="1"/>
        <v>0</v>
      </c>
      <c r="Q123" s="281">
        <v>8E-05</v>
      </c>
      <c r="R123" s="281">
        <f t="shared" si="2"/>
        <v>0.005600000000000001</v>
      </c>
      <c r="S123" s="281">
        <v>0</v>
      </c>
      <c r="T123" s="282">
        <f t="shared" si="3"/>
        <v>0</v>
      </c>
      <c r="U123" s="221"/>
      <c r="V123" s="221"/>
      <c r="W123" s="221"/>
      <c r="X123" s="221"/>
      <c r="Y123" s="221"/>
      <c r="Z123" s="221"/>
      <c r="AA123" s="221"/>
      <c r="AB123" s="221"/>
      <c r="AC123" s="221"/>
      <c r="AD123" s="221"/>
      <c r="AE123" s="221"/>
      <c r="AR123" s="168" t="s">
        <v>205</v>
      </c>
      <c r="AT123" s="168" t="s">
        <v>342</v>
      </c>
      <c r="AU123" s="168" t="s">
        <v>80</v>
      </c>
      <c r="AY123" s="17" t="s">
        <v>163</v>
      </c>
      <c r="BE123" s="169">
        <f t="shared" si="4"/>
        <v>0</v>
      </c>
      <c r="BF123" s="169">
        <f t="shared" si="5"/>
        <v>0</v>
      </c>
      <c r="BG123" s="169">
        <f t="shared" si="6"/>
        <v>0</v>
      </c>
      <c r="BH123" s="169">
        <f t="shared" si="7"/>
        <v>0</v>
      </c>
      <c r="BI123" s="169">
        <f t="shared" si="8"/>
        <v>0</v>
      </c>
      <c r="BJ123" s="17" t="s">
        <v>78</v>
      </c>
      <c r="BK123" s="169">
        <f t="shared" si="9"/>
        <v>0</v>
      </c>
      <c r="BL123" s="17" t="s">
        <v>170</v>
      </c>
      <c r="BM123" s="168" t="s">
        <v>1921</v>
      </c>
    </row>
    <row r="124" spans="1:65" s="2" customFormat="1" ht="16.5" customHeight="1">
      <c r="A124" s="221"/>
      <c r="B124" s="222"/>
      <c r="C124" s="311">
        <v>21</v>
      </c>
      <c r="D124" s="311"/>
      <c r="E124" s="312" t="s">
        <v>209</v>
      </c>
      <c r="F124" s="313" t="s">
        <v>1934</v>
      </c>
      <c r="G124" s="314" t="s">
        <v>632</v>
      </c>
      <c r="H124" s="315">
        <v>3</v>
      </c>
      <c r="I124" s="202"/>
      <c r="J124" s="316">
        <f t="shared" si="0"/>
        <v>0</v>
      </c>
      <c r="K124" s="313" t="s">
        <v>593</v>
      </c>
      <c r="L124" s="204"/>
      <c r="M124" s="205" t="s">
        <v>3</v>
      </c>
      <c r="N124" s="317" t="s">
        <v>42</v>
      </c>
      <c r="O124" s="280"/>
      <c r="P124" s="281">
        <f t="shared" si="1"/>
        <v>0</v>
      </c>
      <c r="Q124" s="281">
        <v>8E-05</v>
      </c>
      <c r="R124" s="281">
        <f t="shared" si="2"/>
        <v>0.00024000000000000003</v>
      </c>
      <c r="S124" s="281">
        <v>0</v>
      </c>
      <c r="T124" s="282">
        <f t="shared" si="3"/>
        <v>0</v>
      </c>
      <c r="U124" s="221"/>
      <c r="V124" s="221"/>
      <c r="W124" s="221"/>
      <c r="X124" s="221"/>
      <c r="Y124" s="221"/>
      <c r="Z124" s="221"/>
      <c r="AA124" s="221"/>
      <c r="AB124" s="221"/>
      <c r="AC124" s="221"/>
      <c r="AD124" s="221"/>
      <c r="AE124" s="221"/>
      <c r="AR124" s="168" t="s">
        <v>205</v>
      </c>
      <c r="AT124" s="168" t="s">
        <v>342</v>
      </c>
      <c r="AU124" s="168" t="s">
        <v>80</v>
      </c>
      <c r="AY124" s="17" t="s">
        <v>163</v>
      </c>
      <c r="BE124" s="169">
        <f t="shared" si="4"/>
        <v>0</v>
      </c>
      <c r="BF124" s="169">
        <f t="shared" si="5"/>
        <v>0</v>
      </c>
      <c r="BG124" s="169">
        <f t="shared" si="6"/>
        <v>0</v>
      </c>
      <c r="BH124" s="169">
        <f t="shared" si="7"/>
        <v>0</v>
      </c>
      <c r="BI124" s="169">
        <f t="shared" si="8"/>
        <v>0</v>
      </c>
      <c r="BJ124" s="17" t="s">
        <v>78</v>
      </c>
      <c r="BK124" s="169">
        <f t="shared" si="9"/>
        <v>0</v>
      </c>
      <c r="BL124" s="17" t="s">
        <v>170</v>
      </c>
      <c r="BM124" s="168" t="s">
        <v>1921</v>
      </c>
    </row>
    <row r="125" spans="1:65" s="2" customFormat="1" ht="16.5" customHeight="1">
      <c r="A125" s="221"/>
      <c r="B125" s="222"/>
      <c r="C125" s="311">
        <v>22</v>
      </c>
      <c r="D125" s="311"/>
      <c r="E125" s="312" t="s">
        <v>214</v>
      </c>
      <c r="F125" s="313" t="s">
        <v>1935</v>
      </c>
      <c r="G125" s="314" t="s">
        <v>632</v>
      </c>
      <c r="H125" s="315">
        <v>24</v>
      </c>
      <c r="I125" s="202"/>
      <c r="J125" s="316">
        <f t="shared" si="0"/>
        <v>0</v>
      </c>
      <c r="K125" s="313" t="s">
        <v>593</v>
      </c>
      <c r="L125" s="204"/>
      <c r="M125" s="205" t="s">
        <v>3</v>
      </c>
      <c r="N125" s="317" t="s">
        <v>42</v>
      </c>
      <c r="O125" s="280"/>
      <c r="P125" s="281">
        <f t="shared" si="1"/>
        <v>0</v>
      </c>
      <c r="Q125" s="281">
        <v>8E-05</v>
      </c>
      <c r="R125" s="281">
        <f t="shared" si="2"/>
        <v>0.0019200000000000003</v>
      </c>
      <c r="S125" s="281">
        <v>0</v>
      </c>
      <c r="T125" s="282">
        <f t="shared" si="3"/>
        <v>0</v>
      </c>
      <c r="U125" s="221"/>
      <c r="V125" s="221"/>
      <c r="W125" s="221"/>
      <c r="X125" s="221"/>
      <c r="Y125" s="221"/>
      <c r="Z125" s="221"/>
      <c r="AA125" s="221"/>
      <c r="AB125" s="221"/>
      <c r="AC125" s="221"/>
      <c r="AD125" s="221"/>
      <c r="AE125" s="221"/>
      <c r="AR125" s="168" t="s">
        <v>205</v>
      </c>
      <c r="AT125" s="168" t="s">
        <v>342</v>
      </c>
      <c r="AU125" s="168" t="s">
        <v>80</v>
      </c>
      <c r="AY125" s="17" t="s">
        <v>163</v>
      </c>
      <c r="BE125" s="169">
        <f t="shared" si="4"/>
        <v>0</v>
      </c>
      <c r="BF125" s="169">
        <f t="shared" si="5"/>
        <v>0</v>
      </c>
      <c r="BG125" s="169">
        <f t="shared" si="6"/>
        <v>0</v>
      </c>
      <c r="BH125" s="169">
        <f t="shared" si="7"/>
        <v>0</v>
      </c>
      <c r="BI125" s="169">
        <f t="shared" si="8"/>
        <v>0</v>
      </c>
      <c r="BJ125" s="17" t="s">
        <v>78</v>
      </c>
      <c r="BK125" s="169">
        <f t="shared" si="9"/>
        <v>0</v>
      </c>
      <c r="BL125" s="17" t="s">
        <v>170</v>
      </c>
      <c r="BM125" s="168" t="s">
        <v>1921</v>
      </c>
    </row>
    <row r="126" spans="1:65" s="2" customFormat="1" ht="16.5" customHeight="1">
      <c r="A126" s="221"/>
      <c r="B126" s="222"/>
      <c r="C126" s="311">
        <v>23</v>
      </c>
      <c r="D126" s="311"/>
      <c r="E126" s="312" t="s">
        <v>220</v>
      </c>
      <c r="F126" s="313" t="s">
        <v>1961</v>
      </c>
      <c r="G126" s="314" t="s">
        <v>632</v>
      </c>
      <c r="H126" s="315">
        <v>21</v>
      </c>
      <c r="I126" s="202"/>
      <c r="J126" s="316">
        <f t="shared" si="0"/>
        <v>0</v>
      </c>
      <c r="K126" s="313" t="s">
        <v>593</v>
      </c>
      <c r="L126" s="204"/>
      <c r="M126" s="205" t="s">
        <v>3</v>
      </c>
      <c r="N126" s="317" t="s">
        <v>42</v>
      </c>
      <c r="O126" s="280"/>
      <c r="P126" s="281">
        <f t="shared" si="1"/>
        <v>0</v>
      </c>
      <c r="Q126" s="281">
        <v>8E-05</v>
      </c>
      <c r="R126" s="281">
        <f t="shared" si="2"/>
        <v>0.00168</v>
      </c>
      <c r="S126" s="281">
        <v>0</v>
      </c>
      <c r="T126" s="282">
        <f t="shared" si="3"/>
        <v>0</v>
      </c>
      <c r="U126" s="221"/>
      <c r="V126" s="221"/>
      <c r="W126" s="221"/>
      <c r="X126" s="221"/>
      <c r="Y126" s="221"/>
      <c r="Z126" s="221"/>
      <c r="AA126" s="221"/>
      <c r="AB126" s="221"/>
      <c r="AC126" s="221"/>
      <c r="AD126" s="221"/>
      <c r="AE126" s="221"/>
      <c r="AR126" s="168" t="s">
        <v>205</v>
      </c>
      <c r="AT126" s="168" t="s">
        <v>342</v>
      </c>
      <c r="AU126" s="168" t="s">
        <v>80</v>
      </c>
      <c r="AY126" s="17" t="s">
        <v>163</v>
      </c>
      <c r="BE126" s="169">
        <f t="shared" si="4"/>
        <v>0</v>
      </c>
      <c r="BF126" s="169">
        <f t="shared" si="5"/>
        <v>0</v>
      </c>
      <c r="BG126" s="169">
        <f t="shared" si="6"/>
        <v>0</v>
      </c>
      <c r="BH126" s="169">
        <f t="shared" si="7"/>
        <v>0</v>
      </c>
      <c r="BI126" s="169">
        <f t="shared" si="8"/>
        <v>0</v>
      </c>
      <c r="BJ126" s="17" t="s">
        <v>78</v>
      </c>
      <c r="BK126" s="169">
        <f t="shared" si="9"/>
        <v>0</v>
      </c>
      <c r="BL126" s="17" t="s">
        <v>170</v>
      </c>
      <c r="BM126" s="168" t="s">
        <v>1921</v>
      </c>
    </row>
    <row r="127" spans="1:65" s="2" customFormat="1" ht="16.5" customHeight="1">
      <c r="A127" s="221"/>
      <c r="B127" s="222"/>
      <c r="C127" s="311">
        <v>24</v>
      </c>
      <c r="D127" s="311"/>
      <c r="E127" s="312" t="s">
        <v>225</v>
      </c>
      <c r="F127" s="313" t="s">
        <v>1936</v>
      </c>
      <c r="G127" s="314" t="s">
        <v>632</v>
      </c>
      <c r="H127" s="315">
        <v>50</v>
      </c>
      <c r="I127" s="202"/>
      <c r="J127" s="316">
        <f t="shared" si="0"/>
        <v>0</v>
      </c>
      <c r="K127" s="313" t="s">
        <v>593</v>
      </c>
      <c r="L127" s="204"/>
      <c r="M127" s="205" t="s">
        <v>3</v>
      </c>
      <c r="N127" s="317" t="s">
        <v>42</v>
      </c>
      <c r="O127" s="280"/>
      <c r="P127" s="281">
        <f t="shared" si="1"/>
        <v>0</v>
      </c>
      <c r="Q127" s="281">
        <v>8E-05</v>
      </c>
      <c r="R127" s="281">
        <f t="shared" si="2"/>
        <v>0.004</v>
      </c>
      <c r="S127" s="281">
        <v>0</v>
      </c>
      <c r="T127" s="282">
        <f t="shared" si="3"/>
        <v>0</v>
      </c>
      <c r="U127" s="221"/>
      <c r="V127" s="221"/>
      <c r="W127" s="221"/>
      <c r="X127" s="221"/>
      <c r="Y127" s="221"/>
      <c r="Z127" s="221"/>
      <c r="AA127" s="221"/>
      <c r="AB127" s="221"/>
      <c r="AC127" s="221"/>
      <c r="AD127" s="221"/>
      <c r="AE127" s="221"/>
      <c r="AR127" s="168" t="s">
        <v>205</v>
      </c>
      <c r="AT127" s="168" t="s">
        <v>342</v>
      </c>
      <c r="AU127" s="168" t="s">
        <v>80</v>
      </c>
      <c r="AY127" s="17" t="s">
        <v>163</v>
      </c>
      <c r="BE127" s="169">
        <f t="shared" si="4"/>
        <v>0</v>
      </c>
      <c r="BF127" s="169">
        <f t="shared" si="5"/>
        <v>0</v>
      </c>
      <c r="BG127" s="169">
        <f t="shared" si="6"/>
        <v>0</v>
      </c>
      <c r="BH127" s="169">
        <f t="shared" si="7"/>
        <v>0</v>
      </c>
      <c r="BI127" s="169">
        <f t="shared" si="8"/>
        <v>0</v>
      </c>
      <c r="BJ127" s="17" t="s">
        <v>78</v>
      </c>
      <c r="BK127" s="169">
        <f t="shared" si="9"/>
        <v>0</v>
      </c>
      <c r="BL127" s="17" t="s">
        <v>170</v>
      </c>
      <c r="BM127" s="168" t="s">
        <v>1921</v>
      </c>
    </row>
    <row r="128" spans="1:65" s="2" customFormat="1" ht="16.5" customHeight="1">
      <c r="A128" s="221"/>
      <c r="B128" s="222"/>
      <c r="C128" s="311">
        <v>25</v>
      </c>
      <c r="D128" s="311"/>
      <c r="E128" s="312" t="s">
        <v>230</v>
      </c>
      <c r="F128" s="313" t="s">
        <v>1937</v>
      </c>
      <c r="G128" s="314" t="s">
        <v>632</v>
      </c>
      <c r="H128" s="315">
        <v>15</v>
      </c>
      <c r="I128" s="202"/>
      <c r="J128" s="316">
        <f t="shared" si="0"/>
        <v>0</v>
      </c>
      <c r="K128" s="313" t="s">
        <v>593</v>
      </c>
      <c r="L128" s="204"/>
      <c r="M128" s="205" t="s">
        <v>3</v>
      </c>
      <c r="N128" s="317" t="s">
        <v>42</v>
      </c>
      <c r="O128" s="280"/>
      <c r="P128" s="281">
        <f t="shared" si="1"/>
        <v>0</v>
      </c>
      <c r="Q128" s="281">
        <v>8E-05</v>
      </c>
      <c r="R128" s="281">
        <f t="shared" si="2"/>
        <v>0.0012000000000000001</v>
      </c>
      <c r="S128" s="281">
        <v>0</v>
      </c>
      <c r="T128" s="282">
        <f t="shared" si="3"/>
        <v>0</v>
      </c>
      <c r="U128" s="221"/>
      <c r="V128" s="221"/>
      <c r="W128" s="221"/>
      <c r="X128" s="221"/>
      <c r="Y128" s="221"/>
      <c r="Z128" s="221"/>
      <c r="AA128" s="221"/>
      <c r="AB128" s="221"/>
      <c r="AC128" s="221"/>
      <c r="AD128" s="221"/>
      <c r="AE128" s="221"/>
      <c r="AR128" s="168" t="s">
        <v>205</v>
      </c>
      <c r="AT128" s="168" t="s">
        <v>342</v>
      </c>
      <c r="AU128" s="168" t="s">
        <v>80</v>
      </c>
      <c r="AY128" s="17" t="s">
        <v>163</v>
      </c>
      <c r="BE128" s="169">
        <f t="shared" si="4"/>
        <v>0</v>
      </c>
      <c r="BF128" s="169">
        <f t="shared" si="5"/>
        <v>0</v>
      </c>
      <c r="BG128" s="169">
        <f t="shared" si="6"/>
        <v>0</v>
      </c>
      <c r="BH128" s="169">
        <f t="shared" si="7"/>
        <v>0</v>
      </c>
      <c r="BI128" s="169">
        <f t="shared" si="8"/>
        <v>0</v>
      </c>
      <c r="BJ128" s="17" t="s">
        <v>78</v>
      </c>
      <c r="BK128" s="169">
        <f t="shared" si="9"/>
        <v>0</v>
      </c>
      <c r="BL128" s="17" t="s">
        <v>170</v>
      </c>
      <c r="BM128" s="168" t="s">
        <v>1921</v>
      </c>
    </row>
    <row r="129" spans="1:65" s="2" customFormat="1" ht="16.5" customHeight="1">
      <c r="A129" s="221"/>
      <c r="B129" s="222"/>
      <c r="C129" s="311">
        <v>26</v>
      </c>
      <c r="D129" s="311"/>
      <c r="E129" s="312" t="s">
        <v>235</v>
      </c>
      <c r="F129" s="313" t="s">
        <v>1962</v>
      </c>
      <c r="G129" s="314" t="s">
        <v>632</v>
      </c>
      <c r="H129" s="315">
        <v>50</v>
      </c>
      <c r="I129" s="202"/>
      <c r="J129" s="316">
        <f t="shared" si="0"/>
        <v>0</v>
      </c>
      <c r="K129" s="313" t="s">
        <v>593</v>
      </c>
      <c r="L129" s="204"/>
      <c r="M129" s="205" t="s">
        <v>3</v>
      </c>
      <c r="N129" s="317" t="s">
        <v>42</v>
      </c>
      <c r="O129" s="280"/>
      <c r="P129" s="281">
        <f t="shared" si="1"/>
        <v>0</v>
      </c>
      <c r="Q129" s="281">
        <v>8E-05</v>
      </c>
      <c r="R129" s="281">
        <f t="shared" si="2"/>
        <v>0.004</v>
      </c>
      <c r="S129" s="281">
        <v>0</v>
      </c>
      <c r="T129" s="282">
        <f t="shared" si="3"/>
        <v>0</v>
      </c>
      <c r="U129" s="221"/>
      <c r="V129" s="221"/>
      <c r="W129" s="221"/>
      <c r="X129" s="221"/>
      <c r="Y129" s="221"/>
      <c r="Z129" s="221"/>
      <c r="AA129" s="221"/>
      <c r="AB129" s="221"/>
      <c r="AC129" s="221"/>
      <c r="AD129" s="221"/>
      <c r="AE129" s="221"/>
      <c r="AR129" s="168" t="s">
        <v>205</v>
      </c>
      <c r="AT129" s="168" t="s">
        <v>342</v>
      </c>
      <c r="AU129" s="168" t="s">
        <v>80</v>
      </c>
      <c r="AY129" s="17" t="s">
        <v>163</v>
      </c>
      <c r="BE129" s="169">
        <f t="shared" si="4"/>
        <v>0</v>
      </c>
      <c r="BF129" s="169">
        <f t="shared" si="5"/>
        <v>0</v>
      </c>
      <c r="BG129" s="169">
        <f t="shared" si="6"/>
        <v>0</v>
      </c>
      <c r="BH129" s="169">
        <f t="shared" si="7"/>
        <v>0</v>
      </c>
      <c r="BI129" s="169">
        <f t="shared" si="8"/>
        <v>0</v>
      </c>
      <c r="BJ129" s="17" t="s">
        <v>78</v>
      </c>
      <c r="BK129" s="169">
        <f t="shared" si="9"/>
        <v>0</v>
      </c>
      <c r="BL129" s="17" t="s">
        <v>170</v>
      </c>
      <c r="BM129" s="168" t="s">
        <v>1921</v>
      </c>
    </row>
    <row r="130" spans="1:65" s="2" customFormat="1" ht="16.5" customHeight="1">
      <c r="A130" s="221"/>
      <c r="B130" s="222"/>
      <c r="C130" s="311">
        <v>27</v>
      </c>
      <c r="D130" s="311"/>
      <c r="E130" s="312" t="s">
        <v>9</v>
      </c>
      <c r="F130" s="313" t="s">
        <v>1963</v>
      </c>
      <c r="G130" s="314" t="s">
        <v>632</v>
      </c>
      <c r="H130" s="315">
        <v>157</v>
      </c>
      <c r="I130" s="202"/>
      <c r="J130" s="316">
        <f t="shared" si="0"/>
        <v>0</v>
      </c>
      <c r="K130" s="313" t="s">
        <v>593</v>
      </c>
      <c r="L130" s="204"/>
      <c r="M130" s="205" t="s">
        <v>3</v>
      </c>
      <c r="N130" s="317" t="s">
        <v>42</v>
      </c>
      <c r="O130" s="280"/>
      <c r="P130" s="281">
        <f t="shared" si="1"/>
        <v>0</v>
      </c>
      <c r="Q130" s="281">
        <v>8E-05</v>
      </c>
      <c r="R130" s="281">
        <f t="shared" si="2"/>
        <v>0.012560000000000002</v>
      </c>
      <c r="S130" s="281">
        <v>0</v>
      </c>
      <c r="T130" s="282">
        <f t="shared" si="3"/>
        <v>0</v>
      </c>
      <c r="U130" s="221"/>
      <c r="V130" s="221"/>
      <c r="W130" s="221"/>
      <c r="X130" s="221"/>
      <c r="Y130" s="221"/>
      <c r="Z130" s="221"/>
      <c r="AA130" s="221"/>
      <c r="AB130" s="221"/>
      <c r="AC130" s="221"/>
      <c r="AD130" s="221"/>
      <c r="AE130" s="221"/>
      <c r="AR130" s="168" t="s">
        <v>205</v>
      </c>
      <c r="AT130" s="168" t="s">
        <v>342</v>
      </c>
      <c r="AU130" s="168" t="s">
        <v>80</v>
      </c>
      <c r="AY130" s="17" t="s">
        <v>163</v>
      </c>
      <c r="BE130" s="169">
        <f t="shared" si="4"/>
        <v>0</v>
      </c>
      <c r="BF130" s="169">
        <f t="shared" si="5"/>
        <v>0</v>
      </c>
      <c r="BG130" s="169">
        <f t="shared" si="6"/>
        <v>0</v>
      </c>
      <c r="BH130" s="169">
        <f t="shared" si="7"/>
        <v>0</v>
      </c>
      <c r="BI130" s="169">
        <f t="shared" si="8"/>
        <v>0</v>
      </c>
      <c r="BJ130" s="17" t="s">
        <v>78</v>
      </c>
      <c r="BK130" s="169">
        <f t="shared" si="9"/>
        <v>0</v>
      </c>
      <c r="BL130" s="17" t="s">
        <v>170</v>
      </c>
      <c r="BM130" s="168" t="s">
        <v>1921</v>
      </c>
    </row>
    <row r="131" spans="2:65" s="322" customFormat="1" ht="29.25" customHeight="1">
      <c r="B131" s="323"/>
      <c r="C131" s="324">
        <v>28</v>
      </c>
      <c r="D131" s="324"/>
      <c r="E131" s="325" t="s">
        <v>1812</v>
      </c>
      <c r="F131" s="326" t="s">
        <v>1943</v>
      </c>
      <c r="G131" s="327" t="s">
        <v>168</v>
      </c>
      <c r="H131" s="328">
        <v>5</v>
      </c>
      <c r="I131" s="329"/>
      <c r="J131" s="330">
        <f t="shared" si="0"/>
        <v>0</v>
      </c>
      <c r="K131" s="326" t="s">
        <v>593</v>
      </c>
      <c r="L131" s="331"/>
      <c r="M131" s="332"/>
      <c r="N131" s="333"/>
      <c r="O131" s="334"/>
      <c r="P131" s="335">
        <f t="shared" si="1"/>
        <v>0</v>
      </c>
      <c r="Q131" s="335"/>
      <c r="R131" s="335"/>
      <c r="S131" s="335"/>
      <c r="T131" s="336"/>
      <c r="AR131" s="337"/>
      <c r="AT131" s="337"/>
      <c r="AU131" s="337"/>
      <c r="AY131" s="338"/>
      <c r="BE131" s="339"/>
      <c r="BF131" s="339"/>
      <c r="BG131" s="339"/>
      <c r="BH131" s="339"/>
      <c r="BI131" s="339"/>
      <c r="BJ131" s="338"/>
      <c r="BK131" s="339">
        <f t="shared" si="9"/>
        <v>0</v>
      </c>
      <c r="BL131" s="338"/>
      <c r="BM131" s="337"/>
    </row>
    <row r="132" spans="2:65" s="322" customFormat="1" ht="29.25" customHeight="1">
      <c r="B132" s="323"/>
      <c r="C132" s="324">
        <v>29</v>
      </c>
      <c r="D132" s="324"/>
      <c r="E132" s="325" t="s">
        <v>1938</v>
      </c>
      <c r="F132" s="326" t="s">
        <v>1944</v>
      </c>
      <c r="G132" s="327" t="s">
        <v>168</v>
      </c>
      <c r="H132" s="328">
        <v>57</v>
      </c>
      <c r="I132" s="329"/>
      <c r="J132" s="330">
        <f t="shared" si="0"/>
        <v>0</v>
      </c>
      <c r="K132" s="326" t="s">
        <v>593</v>
      </c>
      <c r="L132" s="331"/>
      <c r="M132" s="332"/>
      <c r="N132" s="333"/>
      <c r="O132" s="334"/>
      <c r="P132" s="335">
        <f t="shared" si="1"/>
        <v>0</v>
      </c>
      <c r="Q132" s="335"/>
      <c r="R132" s="335"/>
      <c r="S132" s="335"/>
      <c r="T132" s="336"/>
      <c r="AR132" s="337"/>
      <c r="AT132" s="337"/>
      <c r="AU132" s="337"/>
      <c r="AY132" s="338"/>
      <c r="BE132" s="339"/>
      <c r="BF132" s="339"/>
      <c r="BG132" s="339"/>
      <c r="BH132" s="339"/>
      <c r="BI132" s="339"/>
      <c r="BJ132" s="338"/>
      <c r="BK132" s="339">
        <f t="shared" si="9"/>
        <v>0</v>
      </c>
      <c r="BL132" s="338"/>
      <c r="BM132" s="337"/>
    </row>
    <row r="133" spans="2:65" s="322" customFormat="1" ht="16.5" customHeight="1">
      <c r="B133" s="323"/>
      <c r="C133" s="324">
        <v>30</v>
      </c>
      <c r="D133" s="324"/>
      <c r="E133" s="325" t="s">
        <v>1939</v>
      </c>
      <c r="F133" s="326" t="s">
        <v>1945</v>
      </c>
      <c r="G133" s="327" t="s">
        <v>168</v>
      </c>
      <c r="H133" s="328">
        <v>49</v>
      </c>
      <c r="I133" s="329"/>
      <c r="J133" s="330">
        <f t="shared" si="0"/>
        <v>0</v>
      </c>
      <c r="K133" s="326" t="s">
        <v>593</v>
      </c>
      <c r="L133" s="331"/>
      <c r="M133" s="332"/>
      <c r="N133" s="333"/>
      <c r="O133" s="334"/>
      <c r="P133" s="335">
        <f t="shared" si="1"/>
        <v>0</v>
      </c>
      <c r="Q133" s="335"/>
      <c r="R133" s="335"/>
      <c r="S133" s="335"/>
      <c r="T133" s="336"/>
      <c r="AR133" s="337"/>
      <c r="AT133" s="337"/>
      <c r="AU133" s="337"/>
      <c r="AY133" s="338"/>
      <c r="BE133" s="339"/>
      <c r="BF133" s="339"/>
      <c r="BG133" s="339"/>
      <c r="BH133" s="339"/>
      <c r="BI133" s="339"/>
      <c r="BJ133" s="338"/>
      <c r="BK133" s="339">
        <f t="shared" si="9"/>
        <v>0</v>
      </c>
      <c r="BL133" s="338"/>
      <c r="BM133" s="337"/>
    </row>
    <row r="134" spans="2:65" s="322" customFormat="1" ht="16.5" customHeight="1">
      <c r="B134" s="323"/>
      <c r="C134" s="324">
        <v>31</v>
      </c>
      <c r="D134" s="324"/>
      <c r="E134" s="325" t="s">
        <v>1940</v>
      </c>
      <c r="F134" s="326" t="s">
        <v>1946</v>
      </c>
      <c r="G134" s="327" t="s">
        <v>168</v>
      </c>
      <c r="H134" s="328">
        <v>23</v>
      </c>
      <c r="I134" s="329"/>
      <c r="J134" s="330">
        <f t="shared" si="0"/>
        <v>0</v>
      </c>
      <c r="K134" s="326" t="s">
        <v>593</v>
      </c>
      <c r="L134" s="331"/>
      <c r="M134" s="332"/>
      <c r="N134" s="333"/>
      <c r="O134" s="334"/>
      <c r="P134" s="335">
        <f t="shared" si="1"/>
        <v>0</v>
      </c>
      <c r="Q134" s="335"/>
      <c r="R134" s="335"/>
      <c r="S134" s="335"/>
      <c r="T134" s="336"/>
      <c r="AR134" s="337"/>
      <c r="AT134" s="337"/>
      <c r="AU134" s="337"/>
      <c r="AY134" s="338"/>
      <c r="BE134" s="339"/>
      <c r="BF134" s="339"/>
      <c r="BG134" s="339"/>
      <c r="BH134" s="339"/>
      <c r="BI134" s="339"/>
      <c r="BJ134" s="338"/>
      <c r="BK134" s="339">
        <f t="shared" si="9"/>
        <v>0</v>
      </c>
      <c r="BL134" s="338"/>
      <c r="BM134" s="337"/>
    </row>
    <row r="135" spans="2:65" s="322" customFormat="1" ht="23.25" customHeight="1">
      <c r="B135" s="323"/>
      <c r="C135" s="324">
        <v>32</v>
      </c>
      <c r="D135" s="324"/>
      <c r="E135" s="325" t="s">
        <v>1941</v>
      </c>
      <c r="F135" s="326" t="s">
        <v>1947</v>
      </c>
      <c r="G135" s="327" t="s">
        <v>168</v>
      </c>
      <c r="H135" s="328">
        <v>57</v>
      </c>
      <c r="I135" s="329"/>
      <c r="J135" s="330">
        <f t="shared" si="0"/>
        <v>0</v>
      </c>
      <c r="K135" s="326" t="s">
        <v>593</v>
      </c>
      <c r="L135" s="331"/>
      <c r="M135" s="332"/>
      <c r="N135" s="333"/>
      <c r="O135" s="334"/>
      <c r="P135" s="335">
        <f t="shared" si="1"/>
        <v>0</v>
      </c>
      <c r="Q135" s="335"/>
      <c r="R135" s="335"/>
      <c r="S135" s="335"/>
      <c r="T135" s="336"/>
      <c r="AR135" s="337"/>
      <c r="AT135" s="337"/>
      <c r="AU135" s="337"/>
      <c r="AY135" s="338"/>
      <c r="BE135" s="339"/>
      <c r="BF135" s="339"/>
      <c r="BG135" s="339"/>
      <c r="BH135" s="339"/>
      <c r="BI135" s="339"/>
      <c r="BJ135" s="338"/>
      <c r="BK135" s="339">
        <f t="shared" si="9"/>
        <v>0</v>
      </c>
      <c r="BL135" s="338"/>
      <c r="BM135" s="337"/>
    </row>
    <row r="136" spans="2:65" s="322" customFormat="1" ht="29.25" customHeight="1">
      <c r="B136" s="323"/>
      <c r="C136" s="324">
        <v>33</v>
      </c>
      <c r="D136" s="324"/>
      <c r="E136" s="325" t="s">
        <v>1942</v>
      </c>
      <c r="F136" s="326" t="s">
        <v>1948</v>
      </c>
      <c r="G136" s="327" t="s">
        <v>212</v>
      </c>
      <c r="H136" s="328">
        <v>27</v>
      </c>
      <c r="I136" s="329"/>
      <c r="J136" s="330">
        <f t="shared" si="0"/>
        <v>0</v>
      </c>
      <c r="K136" s="326" t="s">
        <v>593</v>
      </c>
      <c r="L136" s="331"/>
      <c r="M136" s="332"/>
      <c r="N136" s="333"/>
      <c r="O136" s="334"/>
      <c r="P136" s="335">
        <f t="shared" si="1"/>
        <v>0</v>
      </c>
      <c r="Q136" s="335"/>
      <c r="R136" s="335"/>
      <c r="S136" s="335"/>
      <c r="T136" s="336"/>
      <c r="AR136" s="337"/>
      <c r="AT136" s="337"/>
      <c r="AU136" s="337"/>
      <c r="AY136" s="338"/>
      <c r="BE136" s="339"/>
      <c r="BF136" s="339"/>
      <c r="BG136" s="339"/>
      <c r="BH136" s="339"/>
      <c r="BI136" s="339"/>
      <c r="BJ136" s="338"/>
      <c r="BK136" s="339">
        <f t="shared" si="9"/>
        <v>0</v>
      </c>
      <c r="BL136" s="338"/>
      <c r="BM136" s="337"/>
    </row>
    <row r="137" spans="2:65" s="340" customFormat="1" ht="16.5" customHeight="1">
      <c r="B137" s="341"/>
      <c r="C137" s="342">
        <v>34</v>
      </c>
      <c r="D137" s="342"/>
      <c r="E137" s="343" t="s">
        <v>1951</v>
      </c>
      <c r="F137" s="344" t="s">
        <v>1949</v>
      </c>
      <c r="G137" s="345" t="s">
        <v>1950</v>
      </c>
      <c r="H137" s="346">
        <v>0.045</v>
      </c>
      <c r="I137" s="347"/>
      <c r="J137" s="348">
        <f t="shared" si="0"/>
        <v>0</v>
      </c>
      <c r="K137" s="344" t="s">
        <v>593</v>
      </c>
      <c r="L137" s="349"/>
      <c r="M137" s="350"/>
      <c r="N137" s="351"/>
      <c r="O137" s="352"/>
      <c r="P137" s="353">
        <f t="shared" si="1"/>
        <v>0</v>
      </c>
      <c r="Q137" s="353"/>
      <c r="R137" s="353"/>
      <c r="S137" s="353"/>
      <c r="T137" s="354"/>
      <c r="AR137" s="355"/>
      <c r="AT137" s="355"/>
      <c r="AU137" s="355"/>
      <c r="AY137" s="356"/>
      <c r="BE137" s="357"/>
      <c r="BF137" s="357"/>
      <c r="BG137" s="357"/>
      <c r="BH137" s="357"/>
      <c r="BI137" s="357"/>
      <c r="BJ137" s="356"/>
      <c r="BK137" s="357">
        <f t="shared" si="9"/>
        <v>0</v>
      </c>
      <c r="BL137" s="356"/>
      <c r="BM137" s="355"/>
    </row>
    <row r="138" spans="2:65" s="340" customFormat="1" ht="16.5" customHeight="1">
      <c r="B138" s="341"/>
      <c r="C138" s="342">
        <v>35</v>
      </c>
      <c r="D138" s="342"/>
      <c r="E138" s="343" t="s">
        <v>1951</v>
      </c>
      <c r="F138" s="344" t="s">
        <v>1952</v>
      </c>
      <c r="G138" s="345" t="s">
        <v>242</v>
      </c>
      <c r="H138" s="346">
        <v>11</v>
      </c>
      <c r="I138" s="347"/>
      <c r="J138" s="348">
        <f t="shared" si="0"/>
        <v>0</v>
      </c>
      <c r="K138" s="344" t="s">
        <v>593</v>
      </c>
      <c r="L138" s="349"/>
      <c r="M138" s="350"/>
      <c r="N138" s="351"/>
      <c r="O138" s="352"/>
      <c r="P138" s="353">
        <f t="shared" si="1"/>
        <v>0</v>
      </c>
      <c r="Q138" s="353"/>
      <c r="R138" s="353"/>
      <c r="S138" s="353"/>
      <c r="T138" s="354"/>
      <c r="AR138" s="355"/>
      <c r="AT138" s="355"/>
      <c r="AU138" s="355"/>
      <c r="AY138" s="356"/>
      <c r="BE138" s="357"/>
      <c r="BF138" s="357"/>
      <c r="BG138" s="357"/>
      <c r="BH138" s="357"/>
      <c r="BI138" s="357"/>
      <c r="BJ138" s="356"/>
      <c r="BK138" s="357">
        <f t="shared" si="9"/>
        <v>0</v>
      </c>
      <c r="BL138" s="356"/>
      <c r="BM138" s="355"/>
    </row>
    <row r="139" spans="2:65" s="340" customFormat="1" ht="16.5" customHeight="1">
      <c r="B139" s="341"/>
      <c r="C139" s="342">
        <v>36</v>
      </c>
      <c r="D139" s="342"/>
      <c r="E139" s="343" t="s">
        <v>1951</v>
      </c>
      <c r="F139" s="344" t="s">
        <v>1953</v>
      </c>
      <c r="G139" s="345" t="s">
        <v>168</v>
      </c>
      <c r="H139" s="346">
        <v>25.5</v>
      </c>
      <c r="I139" s="347"/>
      <c r="J139" s="348">
        <f t="shared" si="0"/>
        <v>0</v>
      </c>
      <c r="K139" s="344" t="s">
        <v>593</v>
      </c>
      <c r="L139" s="349"/>
      <c r="M139" s="350"/>
      <c r="N139" s="351"/>
      <c r="O139" s="352"/>
      <c r="P139" s="353">
        <f t="shared" si="1"/>
        <v>0</v>
      </c>
      <c r="Q139" s="353"/>
      <c r="R139" s="353"/>
      <c r="S139" s="353"/>
      <c r="T139" s="354"/>
      <c r="AR139" s="355"/>
      <c r="AT139" s="355"/>
      <c r="AU139" s="355"/>
      <c r="AY139" s="356"/>
      <c r="BE139" s="357"/>
      <c r="BF139" s="357"/>
      <c r="BG139" s="357"/>
      <c r="BH139" s="357"/>
      <c r="BI139" s="357"/>
      <c r="BJ139" s="356"/>
      <c r="BK139" s="357">
        <f t="shared" si="9"/>
        <v>0</v>
      </c>
      <c r="BL139" s="356"/>
      <c r="BM139" s="355"/>
    </row>
    <row r="140" spans="2:65" s="340" customFormat="1" ht="16.5" customHeight="1">
      <c r="B140" s="341"/>
      <c r="C140" s="342">
        <v>37</v>
      </c>
      <c r="D140" s="342"/>
      <c r="E140" s="343" t="s">
        <v>1951</v>
      </c>
      <c r="F140" s="344" t="s">
        <v>1954</v>
      </c>
      <c r="G140" s="345" t="s">
        <v>331</v>
      </c>
      <c r="H140" s="346">
        <v>2.5</v>
      </c>
      <c r="I140" s="347"/>
      <c r="J140" s="348">
        <f t="shared" si="0"/>
        <v>0</v>
      </c>
      <c r="K140" s="344" t="s">
        <v>593</v>
      </c>
      <c r="L140" s="349"/>
      <c r="M140" s="350"/>
      <c r="N140" s="351"/>
      <c r="O140" s="352"/>
      <c r="P140" s="353">
        <f t="shared" si="1"/>
        <v>0</v>
      </c>
      <c r="Q140" s="353"/>
      <c r="R140" s="353"/>
      <c r="S140" s="353"/>
      <c r="T140" s="354"/>
      <c r="AR140" s="355"/>
      <c r="AT140" s="355"/>
      <c r="AU140" s="355"/>
      <c r="AY140" s="356"/>
      <c r="BE140" s="357"/>
      <c r="BF140" s="357"/>
      <c r="BG140" s="357"/>
      <c r="BH140" s="357"/>
      <c r="BI140" s="357"/>
      <c r="BJ140" s="356"/>
      <c r="BK140" s="357">
        <f t="shared" si="9"/>
        <v>0</v>
      </c>
      <c r="BL140" s="356"/>
      <c r="BM140" s="355"/>
    </row>
    <row r="141" spans="2:65" s="340" customFormat="1" ht="16.5" customHeight="1">
      <c r="B141" s="341"/>
      <c r="C141" s="342">
        <v>38</v>
      </c>
      <c r="D141" s="342"/>
      <c r="E141" s="343" t="s">
        <v>1951</v>
      </c>
      <c r="F141" s="344" t="s">
        <v>1955</v>
      </c>
      <c r="G141" s="345" t="s">
        <v>331</v>
      </c>
      <c r="H141" s="346">
        <v>1.3</v>
      </c>
      <c r="I141" s="347"/>
      <c r="J141" s="348">
        <f t="shared" si="0"/>
        <v>0</v>
      </c>
      <c r="K141" s="344" t="s">
        <v>593</v>
      </c>
      <c r="L141" s="349"/>
      <c r="M141" s="350"/>
      <c r="N141" s="351"/>
      <c r="O141" s="352"/>
      <c r="P141" s="353">
        <f t="shared" si="1"/>
        <v>0</v>
      </c>
      <c r="Q141" s="353"/>
      <c r="R141" s="353"/>
      <c r="S141" s="353"/>
      <c r="T141" s="354"/>
      <c r="AR141" s="355"/>
      <c r="AT141" s="355"/>
      <c r="AU141" s="355"/>
      <c r="AY141" s="356"/>
      <c r="BE141" s="357"/>
      <c r="BF141" s="357"/>
      <c r="BG141" s="357"/>
      <c r="BH141" s="357"/>
      <c r="BI141" s="357"/>
      <c r="BJ141" s="356"/>
      <c r="BK141" s="357">
        <f t="shared" si="9"/>
        <v>0</v>
      </c>
      <c r="BL141" s="356"/>
      <c r="BM141" s="355"/>
    </row>
    <row r="142" spans="2:65" s="340" customFormat="1" ht="16.5" customHeight="1">
      <c r="B142" s="341"/>
      <c r="C142" s="342">
        <v>39</v>
      </c>
      <c r="D142" s="342"/>
      <c r="E142" s="343" t="s">
        <v>1951</v>
      </c>
      <c r="F142" s="344" t="s">
        <v>1956</v>
      </c>
      <c r="G142" s="345" t="s">
        <v>1407</v>
      </c>
      <c r="H142" s="346">
        <v>27</v>
      </c>
      <c r="I142" s="347"/>
      <c r="J142" s="348">
        <f t="shared" si="0"/>
        <v>0</v>
      </c>
      <c r="K142" s="344" t="s">
        <v>593</v>
      </c>
      <c r="L142" s="349"/>
      <c r="M142" s="350"/>
      <c r="N142" s="351"/>
      <c r="O142" s="352"/>
      <c r="P142" s="353">
        <f t="shared" si="1"/>
        <v>0</v>
      </c>
      <c r="Q142" s="353"/>
      <c r="R142" s="353"/>
      <c r="S142" s="353"/>
      <c r="T142" s="354"/>
      <c r="AR142" s="355"/>
      <c r="AT142" s="355"/>
      <c r="AU142" s="355"/>
      <c r="AY142" s="356"/>
      <c r="BE142" s="357"/>
      <c r="BF142" s="357"/>
      <c r="BG142" s="357"/>
      <c r="BH142" s="357"/>
      <c r="BI142" s="357"/>
      <c r="BJ142" s="356"/>
      <c r="BK142" s="357">
        <f t="shared" si="9"/>
        <v>0</v>
      </c>
      <c r="BL142" s="356"/>
      <c r="BM142" s="355"/>
    </row>
    <row r="143" spans="2:65" s="340" customFormat="1" ht="16.5" customHeight="1">
      <c r="B143" s="341"/>
      <c r="C143" s="342">
        <v>40</v>
      </c>
      <c r="D143" s="342"/>
      <c r="E143" s="343" t="s">
        <v>1951</v>
      </c>
      <c r="F143" s="344" t="s">
        <v>1957</v>
      </c>
      <c r="G143" s="345" t="s">
        <v>242</v>
      </c>
      <c r="H143" s="346">
        <v>2</v>
      </c>
      <c r="I143" s="347"/>
      <c r="J143" s="348">
        <f t="shared" si="0"/>
        <v>0</v>
      </c>
      <c r="K143" s="344" t="s">
        <v>593</v>
      </c>
      <c r="L143" s="349"/>
      <c r="M143" s="350"/>
      <c r="N143" s="351"/>
      <c r="O143" s="352"/>
      <c r="P143" s="353">
        <f t="shared" si="1"/>
        <v>0</v>
      </c>
      <c r="Q143" s="353"/>
      <c r="R143" s="353"/>
      <c r="S143" s="353"/>
      <c r="T143" s="354"/>
      <c r="AR143" s="355"/>
      <c r="AT143" s="355"/>
      <c r="AU143" s="355"/>
      <c r="AY143" s="356"/>
      <c r="BE143" s="357"/>
      <c r="BF143" s="357"/>
      <c r="BG143" s="357"/>
      <c r="BH143" s="357"/>
      <c r="BI143" s="357"/>
      <c r="BJ143" s="356"/>
      <c r="BK143" s="357">
        <f t="shared" si="9"/>
        <v>0</v>
      </c>
      <c r="BL143" s="356"/>
      <c r="BM143" s="355"/>
    </row>
    <row r="144" spans="1:65" s="2" customFormat="1" ht="21.75" customHeight="1">
      <c r="A144" s="32"/>
      <c r="B144" s="222"/>
      <c r="C144" s="273">
        <v>41</v>
      </c>
      <c r="D144" s="273" t="s">
        <v>165</v>
      </c>
      <c r="E144" s="274" t="s">
        <v>1922</v>
      </c>
      <c r="F144" s="275" t="s">
        <v>1923</v>
      </c>
      <c r="G144" s="276" t="s">
        <v>632</v>
      </c>
      <c r="H144" s="277">
        <v>530</v>
      </c>
      <c r="I144" s="162"/>
      <c r="J144" s="278">
        <f t="shared" si="0"/>
        <v>0</v>
      </c>
      <c r="K144" s="275" t="s">
        <v>169</v>
      </c>
      <c r="L144" s="33"/>
      <c r="M144" s="164" t="s">
        <v>3</v>
      </c>
      <c r="N144" s="279" t="s">
        <v>42</v>
      </c>
      <c r="O144" s="280"/>
      <c r="P144" s="281">
        <f t="shared" si="1"/>
        <v>0</v>
      </c>
      <c r="Q144" s="281">
        <v>0</v>
      </c>
      <c r="R144" s="281">
        <f t="shared" si="2"/>
        <v>0</v>
      </c>
      <c r="S144" s="281">
        <v>0</v>
      </c>
      <c r="T144" s="282">
        <f t="shared" si="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8" t="s">
        <v>170</v>
      </c>
      <c r="AT144" s="168" t="s">
        <v>165</v>
      </c>
      <c r="AU144" s="168" t="s">
        <v>80</v>
      </c>
      <c r="AY144" s="17" t="s">
        <v>163</v>
      </c>
      <c r="BE144" s="169">
        <f t="shared" si="4"/>
        <v>0</v>
      </c>
      <c r="BF144" s="169">
        <f t="shared" si="5"/>
        <v>0</v>
      </c>
      <c r="BG144" s="169">
        <f t="shared" si="6"/>
        <v>0</v>
      </c>
      <c r="BH144" s="169">
        <f t="shared" si="7"/>
        <v>0</v>
      </c>
      <c r="BI144" s="169">
        <f t="shared" si="8"/>
        <v>0</v>
      </c>
      <c r="BJ144" s="17" t="s">
        <v>78</v>
      </c>
      <c r="BK144" s="169">
        <f t="shared" si="9"/>
        <v>0</v>
      </c>
      <c r="BL144" s="17" t="s">
        <v>170</v>
      </c>
      <c r="BM144" s="168" t="s">
        <v>1924</v>
      </c>
    </row>
    <row r="145" spans="1:65" s="2" customFormat="1" ht="33" customHeight="1">
      <c r="A145" s="32"/>
      <c r="B145" s="222"/>
      <c r="C145" s="273">
        <v>42</v>
      </c>
      <c r="D145" s="273" t="s">
        <v>165</v>
      </c>
      <c r="E145" s="274" t="s">
        <v>1788</v>
      </c>
      <c r="F145" s="275" t="s">
        <v>1789</v>
      </c>
      <c r="G145" s="276" t="s">
        <v>632</v>
      </c>
      <c r="H145" s="277">
        <v>20</v>
      </c>
      <c r="I145" s="162"/>
      <c r="J145" s="278">
        <f t="shared" si="0"/>
        <v>0</v>
      </c>
      <c r="K145" s="275" t="s">
        <v>169</v>
      </c>
      <c r="L145" s="33"/>
      <c r="M145" s="164" t="s">
        <v>3</v>
      </c>
      <c r="N145" s="279" t="s">
        <v>42</v>
      </c>
      <c r="O145" s="280"/>
      <c r="P145" s="281">
        <f t="shared" si="1"/>
        <v>0</v>
      </c>
      <c r="Q145" s="281">
        <v>0</v>
      </c>
      <c r="R145" s="281">
        <f t="shared" si="2"/>
        <v>0</v>
      </c>
      <c r="S145" s="281">
        <v>0</v>
      </c>
      <c r="T145" s="282">
        <f t="shared" si="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8" t="s">
        <v>170</v>
      </c>
      <c r="AT145" s="168" t="s">
        <v>165</v>
      </c>
      <c r="AU145" s="168" t="s">
        <v>80</v>
      </c>
      <c r="AY145" s="17" t="s">
        <v>163</v>
      </c>
      <c r="BE145" s="169">
        <f t="shared" si="4"/>
        <v>0</v>
      </c>
      <c r="BF145" s="169">
        <f t="shared" si="5"/>
        <v>0</v>
      </c>
      <c r="BG145" s="169">
        <f t="shared" si="6"/>
        <v>0</v>
      </c>
      <c r="BH145" s="169">
        <f t="shared" si="7"/>
        <v>0</v>
      </c>
      <c r="BI145" s="169">
        <f t="shared" si="8"/>
        <v>0</v>
      </c>
      <c r="BJ145" s="17" t="s">
        <v>78</v>
      </c>
      <c r="BK145" s="169">
        <f t="shared" si="9"/>
        <v>0</v>
      </c>
      <c r="BL145" s="17" t="s">
        <v>170</v>
      </c>
      <c r="BM145" s="168" t="s">
        <v>1790</v>
      </c>
    </row>
    <row r="146" spans="1:65" s="2" customFormat="1" ht="21.75" customHeight="1">
      <c r="A146" s="32"/>
      <c r="B146" s="222"/>
      <c r="C146" s="311">
        <v>43</v>
      </c>
      <c r="D146" s="311" t="s">
        <v>342</v>
      </c>
      <c r="E146" s="312" t="s">
        <v>1791</v>
      </c>
      <c r="F146" s="313" t="s">
        <v>1792</v>
      </c>
      <c r="G146" s="314" t="s">
        <v>632</v>
      </c>
      <c r="H146" s="315">
        <v>15</v>
      </c>
      <c r="I146" s="202"/>
      <c r="J146" s="316">
        <f t="shared" si="0"/>
        <v>0</v>
      </c>
      <c r="K146" s="313" t="s">
        <v>593</v>
      </c>
      <c r="L146" s="204"/>
      <c r="M146" s="205" t="s">
        <v>3</v>
      </c>
      <c r="N146" s="317" t="s">
        <v>42</v>
      </c>
      <c r="O146" s="280"/>
      <c r="P146" s="281">
        <f t="shared" si="1"/>
        <v>0</v>
      </c>
      <c r="Q146" s="281">
        <v>0.075</v>
      </c>
      <c r="R146" s="281">
        <f t="shared" si="2"/>
        <v>1.125</v>
      </c>
      <c r="S146" s="281">
        <v>0</v>
      </c>
      <c r="T146" s="282">
        <f t="shared" si="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8" t="s">
        <v>205</v>
      </c>
      <c r="AT146" s="168" t="s">
        <v>342</v>
      </c>
      <c r="AU146" s="168" t="s">
        <v>80</v>
      </c>
      <c r="AY146" s="17" t="s">
        <v>163</v>
      </c>
      <c r="BE146" s="169">
        <f t="shared" si="4"/>
        <v>0</v>
      </c>
      <c r="BF146" s="169">
        <f t="shared" si="5"/>
        <v>0</v>
      </c>
      <c r="BG146" s="169">
        <f t="shared" si="6"/>
        <v>0</v>
      </c>
      <c r="BH146" s="169">
        <f t="shared" si="7"/>
        <v>0</v>
      </c>
      <c r="BI146" s="169">
        <f t="shared" si="8"/>
        <v>0</v>
      </c>
      <c r="BJ146" s="17" t="s">
        <v>78</v>
      </c>
      <c r="BK146" s="169">
        <f t="shared" si="9"/>
        <v>0</v>
      </c>
      <c r="BL146" s="17" t="s">
        <v>170</v>
      </c>
      <c r="BM146" s="168" t="s">
        <v>1793</v>
      </c>
    </row>
    <row r="147" spans="1:47" s="2" customFormat="1" ht="19.5">
      <c r="A147" s="32"/>
      <c r="B147" s="222"/>
      <c r="C147" s="224"/>
      <c r="D147" s="285" t="s">
        <v>172</v>
      </c>
      <c r="E147" s="224"/>
      <c r="F147" s="307" t="s">
        <v>1794</v>
      </c>
      <c r="G147" s="224"/>
      <c r="H147" s="224"/>
      <c r="I147" s="96"/>
      <c r="J147" s="224"/>
      <c r="K147" s="224"/>
      <c r="L147" s="33"/>
      <c r="M147" s="308"/>
      <c r="N147" s="309"/>
      <c r="O147" s="280"/>
      <c r="P147" s="280"/>
      <c r="Q147" s="280"/>
      <c r="R147" s="280"/>
      <c r="S147" s="280"/>
      <c r="T147" s="310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T147" s="17" t="s">
        <v>172</v>
      </c>
      <c r="AU147" s="17" t="s">
        <v>80</v>
      </c>
    </row>
    <row r="148" spans="1:65" s="2" customFormat="1" ht="21.75" customHeight="1">
      <c r="A148" s="32"/>
      <c r="B148" s="222"/>
      <c r="C148" s="311">
        <v>44</v>
      </c>
      <c r="D148" s="311" t="s">
        <v>342</v>
      </c>
      <c r="E148" s="312" t="s">
        <v>1795</v>
      </c>
      <c r="F148" s="313" t="s">
        <v>1796</v>
      </c>
      <c r="G148" s="314" t="s">
        <v>632</v>
      </c>
      <c r="H148" s="315">
        <v>5</v>
      </c>
      <c r="I148" s="202"/>
      <c r="J148" s="316">
        <f>ROUND(I148*H148,2)</f>
        <v>0</v>
      </c>
      <c r="K148" s="313" t="s">
        <v>593</v>
      </c>
      <c r="L148" s="204"/>
      <c r="M148" s="205" t="s">
        <v>3</v>
      </c>
      <c r="N148" s="317" t="s">
        <v>42</v>
      </c>
      <c r="O148" s="280"/>
      <c r="P148" s="281">
        <f>O148*H148</f>
        <v>0</v>
      </c>
      <c r="Q148" s="281">
        <v>0.075</v>
      </c>
      <c r="R148" s="281">
        <f>Q148*H148</f>
        <v>0.375</v>
      </c>
      <c r="S148" s="281">
        <v>0</v>
      </c>
      <c r="T148" s="282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8" t="s">
        <v>205</v>
      </c>
      <c r="AT148" s="168" t="s">
        <v>342</v>
      </c>
      <c r="AU148" s="168" t="s">
        <v>80</v>
      </c>
      <c r="AY148" s="17" t="s">
        <v>163</v>
      </c>
      <c r="BE148" s="169">
        <f>IF(N148="základní",J148,0)</f>
        <v>0</v>
      </c>
      <c r="BF148" s="169">
        <f>IF(N148="snížená",J148,0)</f>
        <v>0</v>
      </c>
      <c r="BG148" s="169">
        <f>IF(N148="zákl. přenesená",J148,0)</f>
        <v>0</v>
      </c>
      <c r="BH148" s="169">
        <f>IF(N148="sníž. přenesená",J148,0)</f>
        <v>0</v>
      </c>
      <c r="BI148" s="169">
        <f>IF(N148="nulová",J148,0)</f>
        <v>0</v>
      </c>
      <c r="BJ148" s="17" t="s">
        <v>78</v>
      </c>
      <c r="BK148" s="169">
        <f>ROUND(I148*H148,2)</f>
        <v>0</v>
      </c>
      <c r="BL148" s="17" t="s">
        <v>170</v>
      </c>
      <c r="BM148" s="168" t="s">
        <v>1797</v>
      </c>
    </row>
    <row r="149" spans="1:47" s="2" customFormat="1" ht="19.5">
      <c r="A149" s="32"/>
      <c r="B149" s="222"/>
      <c r="C149" s="224"/>
      <c r="D149" s="285" t="s">
        <v>172</v>
      </c>
      <c r="E149" s="224"/>
      <c r="F149" s="307" t="s">
        <v>1794</v>
      </c>
      <c r="G149" s="224"/>
      <c r="H149" s="224"/>
      <c r="I149" s="96"/>
      <c r="J149" s="224"/>
      <c r="K149" s="224"/>
      <c r="L149" s="33"/>
      <c r="M149" s="308"/>
      <c r="N149" s="309"/>
      <c r="O149" s="280"/>
      <c r="P149" s="280"/>
      <c r="Q149" s="280"/>
      <c r="R149" s="280"/>
      <c r="S149" s="280"/>
      <c r="T149" s="310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T149" s="17" t="s">
        <v>172</v>
      </c>
      <c r="AU149" s="17" t="s">
        <v>80</v>
      </c>
    </row>
    <row r="150" spans="1:65" s="2" customFormat="1" ht="16.5" customHeight="1">
      <c r="A150" s="32"/>
      <c r="B150" s="222"/>
      <c r="C150" s="273">
        <v>45</v>
      </c>
      <c r="D150" s="273" t="s">
        <v>165</v>
      </c>
      <c r="E150" s="274" t="s">
        <v>1798</v>
      </c>
      <c r="F150" s="275" t="s">
        <v>1799</v>
      </c>
      <c r="G150" s="276" t="s">
        <v>632</v>
      </c>
      <c r="H150" s="277">
        <v>60</v>
      </c>
      <c r="I150" s="162"/>
      <c r="J150" s="278">
        <f>ROUND(I150*H150,2)</f>
        <v>0</v>
      </c>
      <c r="K150" s="275" t="s">
        <v>169</v>
      </c>
      <c r="L150" s="33"/>
      <c r="M150" s="164" t="s">
        <v>3</v>
      </c>
      <c r="N150" s="279" t="s">
        <v>42</v>
      </c>
      <c r="O150" s="280"/>
      <c r="P150" s="281">
        <f>O150*H150</f>
        <v>0</v>
      </c>
      <c r="Q150" s="281">
        <v>5.2E-05</v>
      </c>
      <c r="R150" s="281">
        <f>Q150*H150</f>
        <v>0.00312</v>
      </c>
      <c r="S150" s="281">
        <v>0</v>
      </c>
      <c r="T150" s="282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8" t="s">
        <v>170</v>
      </c>
      <c r="AT150" s="168" t="s">
        <v>165</v>
      </c>
      <c r="AU150" s="168" t="s">
        <v>80</v>
      </c>
      <c r="AY150" s="17" t="s">
        <v>163</v>
      </c>
      <c r="BE150" s="169">
        <f>IF(N150="základní",J150,0)</f>
        <v>0</v>
      </c>
      <c r="BF150" s="169">
        <f>IF(N150="snížená",J150,0)</f>
        <v>0</v>
      </c>
      <c r="BG150" s="169">
        <f>IF(N150="zákl. přenesená",J150,0)</f>
        <v>0</v>
      </c>
      <c r="BH150" s="169">
        <f>IF(N150="sníž. přenesená",J150,0)</f>
        <v>0</v>
      </c>
      <c r="BI150" s="169">
        <f>IF(N150="nulová",J150,0)</f>
        <v>0</v>
      </c>
      <c r="BJ150" s="17" t="s">
        <v>78</v>
      </c>
      <c r="BK150" s="169">
        <f>ROUND(I150*H150,2)</f>
        <v>0</v>
      </c>
      <c r="BL150" s="17" t="s">
        <v>170</v>
      </c>
      <c r="BM150" s="168" t="s">
        <v>1800</v>
      </c>
    </row>
    <row r="151" spans="2:51" s="14" customFormat="1" ht="12">
      <c r="B151" s="291"/>
      <c r="C151" s="292"/>
      <c r="D151" s="285" t="s">
        <v>174</v>
      </c>
      <c r="E151" s="293" t="s">
        <v>3</v>
      </c>
      <c r="F151" s="294" t="s">
        <v>1801</v>
      </c>
      <c r="G151" s="292"/>
      <c r="H151" s="295">
        <v>60</v>
      </c>
      <c r="I151" s="185"/>
      <c r="J151" s="292"/>
      <c r="K151" s="292"/>
      <c r="L151" s="181"/>
      <c r="M151" s="296"/>
      <c r="N151" s="297"/>
      <c r="O151" s="297"/>
      <c r="P151" s="297"/>
      <c r="Q151" s="297"/>
      <c r="R151" s="297"/>
      <c r="S151" s="297"/>
      <c r="T151" s="298"/>
      <c r="AT151" s="182" t="s">
        <v>174</v>
      </c>
      <c r="AU151" s="182" t="s">
        <v>80</v>
      </c>
      <c r="AV151" s="14" t="s">
        <v>80</v>
      </c>
      <c r="AW151" s="14" t="s">
        <v>33</v>
      </c>
      <c r="AX151" s="14" t="s">
        <v>78</v>
      </c>
      <c r="AY151" s="182" t="s">
        <v>163</v>
      </c>
    </row>
    <row r="152" spans="1:65" s="2" customFormat="1" ht="16.5" customHeight="1">
      <c r="A152" s="32"/>
      <c r="B152" s="222"/>
      <c r="C152" s="311">
        <v>46</v>
      </c>
      <c r="D152" s="311" t="s">
        <v>342</v>
      </c>
      <c r="E152" s="312" t="s">
        <v>1802</v>
      </c>
      <c r="F152" s="313" t="s">
        <v>1803</v>
      </c>
      <c r="G152" s="314" t="s">
        <v>242</v>
      </c>
      <c r="H152" s="315">
        <v>0.314</v>
      </c>
      <c r="I152" s="202"/>
      <c r="J152" s="316">
        <f>ROUND(I152*H152,2)</f>
        <v>0</v>
      </c>
      <c r="K152" s="313" t="s">
        <v>169</v>
      </c>
      <c r="L152" s="204"/>
      <c r="M152" s="205" t="s">
        <v>3</v>
      </c>
      <c r="N152" s="317" t="s">
        <v>42</v>
      </c>
      <c r="O152" s="280"/>
      <c r="P152" s="281">
        <f>O152*H152</f>
        <v>0</v>
      </c>
      <c r="Q152" s="281">
        <v>0.65</v>
      </c>
      <c r="R152" s="281">
        <f>Q152*H152</f>
        <v>0.2041</v>
      </c>
      <c r="S152" s="281">
        <v>0</v>
      </c>
      <c r="T152" s="282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8" t="s">
        <v>205</v>
      </c>
      <c r="AT152" s="168" t="s">
        <v>342</v>
      </c>
      <c r="AU152" s="168" t="s">
        <v>80</v>
      </c>
      <c r="AY152" s="17" t="s">
        <v>163</v>
      </c>
      <c r="BE152" s="169">
        <f>IF(N152="základní",J152,0)</f>
        <v>0</v>
      </c>
      <c r="BF152" s="169">
        <f>IF(N152="snížená",J152,0)</f>
        <v>0</v>
      </c>
      <c r="BG152" s="169">
        <f>IF(N152="zákl. přenesená",J152,0)</f>
        <v>0</v>
      </c>
      <c r="BH152" s="169">
        <f>IF(N152="sníž. přenesená",J152,0)</f>
        <v>0</v>
      </c>
      <c r="BI152" s="169">
        <f>IF(N152="nulová",J152,0)</f>
        <v>0</v>
      </c>
      <c r="BJ152" s="17" t="s">
        <v>78</v>
      </c>
      <c r="BK152" s="169">
        <f>ROUND(I152*H152,2)</f>
        <v>0</v>
      </c>
      <c r="BL152" s="17" t="s">
        <v>170</v>
      </c>
      <c r="BM152" s="168" t="s">
        <v>1804</v>
      </c>
    </row>
    <row r="153" spans="2:51" s="14" customFormat="1" ht="12">
      <c r="B153" s="291"/>
      <c r="C153" s="292"/>
      <c r="D153" s="285" t="s">
        <v>174</v>
      </c>
      <c r="E153" s="293" t="s">
        <v>3</v>
      </c>
      <c r="F153" s="294" t="s">
        <v>1805</v>
      </c>
      <c r="G153" s="292"/>
      <c r="H153" s="295">
        <v>0.314</v>
      </c>
      <c r="I153" s="185"/>
      <c r="J153" s="292"/>
      <c r="K153" s="292"/>
      <c r="L153" s="181"/>
      <c r="M153" s="296"/>
      <c r="N153" s="297"/>
      <c r="O153" s="297"/>
      <c r="P153" s="297"/>
      <c r="Q153" s="297"/>
      <c r="R153" s="297"/>
      <c r="S153" s="297"/>
      <c r="T153" s="298"/>
      <c r="AT153" s="182" t="s">
        <v>174</v>
      </c>
      <c r="AU153" s="182" t="s">
        <v>80</v>
      </c>
      <c r="AV153" s="14" t="s">
        <v>80</v>
      </c>
      <c r="AW153" s="14" t="s">
        <v>33</v>
      </c>
      <c r="AX153" s="14" t="s">
        <v>78</v>
      </c>
      <c r="AY153" s="182" t="s">
        <v>163</v>
      </c>
    </row>
    <row r="154" spans="1:65" s="2" customFormat="1" ht="21.75" customHeight="1">
      <c r="A154" s="32"/>
      <c r="B154" s="222"/>
      <c r="C154" s="273">
        <v>47</v>
      </c>
      <c r="D154" s="273" t="s">
        <v>165</v>
      </c>
      <c r="E154" s="274" t="s">
        <v>1806</v>
      </c>
      <c r="F154" s="275" t="s">
        <v>1807</v>
      </c>
      <c r="G154" s="276" t="s">
        <v>168</v>
      </c>
      <c r="H154" s="277">
        <v>60</v>
      </c>
      <c r="I154" s="162"/>
      <c r="J154" s="278">
        <f>ROUND(I154*H154,2)</f>
        <v>0</v>
      </c>
      <c r="K154" s="275" t="s">
        <v>169</v>
      </c>
      <c r="L154" s="33"/>
      <c r="M154" s="164" t="s">
        <v>3</v>
      </c>
      <c r="N154" s="279" t="s">
        <v>42</v>
      </c>
      <c r="O154" s="280"/>
      <c r="P154" s="281">
        <f>O154*H154</f>
        <v>0</v>
      </c>
      <c r="Q154" s="281">
        <v>0.00036</v>
      </c>
      <c r="R154" s="281">
        <f>Q154*H154</f>
        <v>0.0216</v>
      </c>
      <c r="S154" s="281">
        <v>0</v>
      </c>
      <c r="T154" s="282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8" t="s">
        <v>170</v>
      </c>
      <c r="AT154" s="168" t="s">
        <v>165</v>
      </c>
      <c r="AU154" s="168" t="s">
        <v>80</v>
      </c>
      <c r="AY154" s="17" t="s">
        <v>163</v>
      </c>
      <c r="BE154" s="169">
        <f>IF(N154="základní",J154,0)</f>
        <v>0</v>
      </c>
      <c r="BF154" s="169">
        <f>IF(N154="snížená",J154,0)</f>
        <v>0</v>
      </c>
      <c r="BG154" s="169">
        <f>IF(N154="zákl. přenesená",J154,0)</f>
        <v>0</v>
      </c>
      <c r="BH154" s="169">
        <f>IF(N154="sníž. přenesená",J154,0)</f>
        <v>0</v>
      </c>
      <c r="BI154" s="169">
        <f>IF(N154="nulová",J154,0)</f>
        <v>0</v>
      </c>
      <c r="BJ154" s="17" t="s">
        <v>78</v>
      </c>
      <c r="BK154" s="169">
        <f>ROUND(I154*H154,2)</f>
        <v>0</v>
      </c>
      <c r="BL154" s="17" t="s">
        <v>170</v>
      </c>
      <c r="BM154" s="168" t="s">
        <v>1808</v>
      </c>
    </row>
    <row r="155" spans="2:51" s="14" customFormat="1" ht="12">
      <c r="B155" s="291"/>
      <c r="C155" s="292"/>
      <c r="D155" s="285" t="s">
        <v>174</v>
      </c>
      <c r="E155" s="293" t="s">
        <v>3</v>
      </c>
      <c r="F155" s="294" t="s">
        <v>1801</v>
      </c>
      <c r="G155" s="292"/>
      <c r="H155" s="295">
        <v>60</v>
      </c>
      <c r="I155" s="185"/>
      <c r="J155" s="292"/>
      <c r="K155" s="292"/>
      <c r="L155" s="181"/>
      <c r="M155" s="296"/>
      <c r="N155" s="297"/>
      <c r="O155" s="297"/>
      <c r="P155" s="297"/>
      <c r="Q155" s="297"/>
      <c r="R155" s="297"/>
      <c r="S155" s="297"/>
      <c r="T155" s="298"/>
      <c r="AT155" s="182" t="s">
        <v>174</v>
      </c>
      <c r="AU155" s="182" t="s">
        <v>80</v>
      </c>
      <c r="AV155" s="14" t="s">
        <v>80</v>
      </c>
      <c r="AW155" s="14" t="s">
        <v>33</v>
      </c>
      <c r="AX155" s="14" t="s">
        <v>78</v>
      </c>
      <c r="AY155" s="182" t="s">
        <v>163</v>
      </c>
    </row>
    <row r="156" spans="1:65" s="2" customFormat="1" ht="21.75" customHeight="1">
      <c r="A156" s="32"/>
      <c r="B156" s="222"/>
      <c r="C156" s="273">
        <v>48</v>
      </c>
      <c r="D156" s="273" t="s">
        <v>165</v>
      </c>
      <c r="E156" s="274" t="s">
        <v>1809</v>
      </c>
      <c r="F156" s="275" t="s">
        <v>1810</v>
      </c>
      <c r="G156" s="276" t="s">
        <v>632</v>
      </c>
      <c r="H156" s="277">
        <v>20</v>
      </c>
      <c r="I156" s="162"/>
      <c r="J156" s="278">
        <f>ROUND(I156*H156,2)</f>
        <v>0</v>
      </c>
      <c r="K156" s="275" t="s">
        <v>169</v>
      </c>
      <c r="L156" s="33"/>
      <c r="M156" s="164" t="s">
        <v>3</v>
      </c>
      <c r="N156" s="279" t="s">
        <v>42</v>
      </c>
      <c r="O156" s="280"/>
      <c r="P156" s="281">
        <f>O156*H156</f>
        <v>0</v>
      </c>
      <c r="Q156" s="281">
        <v>0</v>
      </c>
      <c r="R156" s="281">
        <f>Q156*H156</f>
        <v>0</v>
      </c>
      <c r="S156" s="281">
        <v>0</v>
      </c>
      <c r="T156" s="282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8" t="s">
        <v>170</v>
      </c>
      <c r="AT156" s="168" t="s">
        <v>165</v>
      </c>
      <c r="AU156" s="168" t="s">
        <v>80</v>
      </c>
      <c r="AY156" s="17" t="s">
        <v>163</v>
      </c>
      <c r="BE156" s="169">
        <f>IF(N156="základní",J156,0)</f>
        <v>0</v>
      </c>
      <c r="BF156" s="169">
        <f>IF(N156="snížená",J156,0)</f>
        <v>0</v>
      </c>
      <c r="BG156" s="169">
        <f>IF(N156="zákl. přenesená",J156,0)</f>
        <v>0</v>
      </c>
      <c r="BH156" s="169">
        <f>IF(N156="sníž. přenesená",J156,0)</f>
        <v>0</v>
      </c>
      <c r="BI156" s="169">
        <f>IF(N156="nulová",J156,0)</f>
        <v>0</v>
      </c>
      <c r="BJ156" s="17" t="s">
        <v>78</v>
      </c>
      <c r="BK156" s="169">
        <f>ROUND(I156*H156,2)</f>
        <v>0</v>
      </c>
      <c r="BL156" s="17" t="s">
        <v>170</v>
      </c>
      <c r="BM156" s="168" t="s">
        <v>1811</v>
      </c>
    </row>
    <row r="157" spans="1:65" s="2" customFormat="1" ht="44.25" customHeight="1">
      <c r="A157" s="32"/>
      <c r="B157" s="222"/>
      <c r="C157" s="273">
        <v>49</v>
      </c>
      <c r="D157" s="273" t="s">
        <v>165</v>
      </c>
      <c r="E157" s="274" t="s">
        <v>1812</v>
      </c>
      <c r="F157" s="275" t="s">
        <v>1813</v>
      </c>
      <c r="G157" s="276" t="s">
        <v>168</v>
      </c>
      <c r="H157" s="277">
        <v>82</v>
      </c>
      <c r="I157" s="162"/>
      <c r="J157" s="278">
        <f>ROUND(I157*H157,2)</f>
        <v>0</v>
      </c>
      <c r="K157" s="275" t="s">
        <v>169</v>
      </c>
      <c r="L157" s="33"/>
      <c r="M157" s="164" t="s">
        <v>3</v>
      </c>
      <c r="N157" s="279" t="s">
        <v>42</v>
      </c>
      <c r="O157" s="280"/>
      <c r="P157" s="281">
        <f>O157*H157</f>
        <v>0</v>
      </c>
      <c r="Q157" s="281">
        <v>3E-07</v>
      </c>
      <c r="R157" s="281">
        <f>Q157*H157</f>
        <v>2.4599999999999998E-05</v>
      </c>
      <c r="S157" s="281">
        <v>0</v>
      </c>
      <c r="T157" s="282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8" t="s">
        <v>170</v>
      </c>
      <c r="AT157" s="168" t="s">
        <v>165</v>
      </c>
      <c r="AU157" s="168" t="s">
        <v>80</v>
      </c>
      <c r="AY157" s="17" t="s">
        <v>163</v>
      </c>
      <c r="BE157" s="169">
        <f>IF(N157="základní",J157,0)</f>
        <v>0</v>
      </c>
      <c r="BF157" s="169">
        <f>IF(N157="snížená",J157,0)</f>
        <v>0</v>
      </c>
      <c r="BG157" s="169">
        <f>IF(N157="zákl. přenesená",J157,0)</f>
        <v>0</v>
      </c>
      <c r="BH157" s="169">
        <f>IF(N157="sníž. přenesená",J157,0)</f>
        <v>0</v>
      </c>
      <c r="BI157" s="169">
        <f>IF(N157="nulová",J157,0)</f>
        <v>0</v>
      </c>
      <c r="BJ157" s="17" t="s">
        <v>78</v>
      </c>
      <c r="BK157" s="169">
        <f>ROUND(I157*H157,2)</f>
        <v>0</v>
      </c>
      <c r="BL157" s="17" t="s">
        <v>170</v>
      </c>
      <c r="BM157" s="168" t="s">
        <v>1814</v>
      </c>
    </row>
    <row r="158" spans="2:51" s="13" customFormat="1" ht="12">
      <c r="B158" s="283"/>
      <c r="C158" s="284"/>
      <c r="D158" s="285" t="s">
        <v>174</v>
      </c>
      <c r="E158" s="286" t="s">
        <v>3</v>
      </c>
      <c r="F158" s="287" t="s">
        <v>1784</v>
      </c>
      <c r="G158" s="284"/>
      <c r="H158" s="286" t="s">
        <v>3</v>
      </c>
      <c r="I158" s="177"/>
      <c r="J158" s="284"/>
      <c r="K158" s="284"/>
      <c r="L158" s="174"/>
      <c r="M158" s="288"/>
      <c r="N158" s="289"/>
      <c r="O158" s="289"/>
      <c r="P158" s="289"/>
      <c r="Q158" s="289"/>
      <c r="R158" s="289"/>
      <c r="S158" s="289"/>
      <c r="T158" s="290"/>
      <c r="AT158" s="175" t="s">
        <v>174</v>
      </c>
      <c r="AU158" s="175" t="s">
        <v>80</v>
      </c>
      <c r="AV158" s="13" t="s">
        <v>78</v>
      </c>
      <c r="AW158" s="13" t="s">
        <v>33</v>
      </c>
      <c r="AX158" s="13" t="s">
        <v>71</v>
      </c>
      <c r="AY158" s="175" t="s">
        <v>163</v>
      </c>
    </row>
    <row r="159" spans="2:51" s="14" customFormat="1" ht="12">
      <c r="B159" s="291"/>
      <c r="C159" s="292"/>
      <c r="D159" s="285" t="s">
        <v>174</v>
      </c>
      <c r="E159" s="293" t="s">
        <v>3</v>
      </c>
      <c r="F159" s="294" t="s">
        <v>1815</v>
      </c>
      <c r="G159" s="292"/>
      <c r="H159" s="295">
        <v>30</v>
      </c>
      <c r="I159" s="185"/>
      <c r="J159" s="292"/>
      <c r="K159" s="292"/>
      <c r="L159" s="181"/>
      <c r="M159" s="296"/>
      <c r="N159" s="297"/>
      <c r="O159" s="297"/>
      <c r="P159" s="297"/>
      <c r="Q159" s="297"/>
      <c r="R159" s="297"/>
      <c r="S159" s="297"/>
      <c r="T159" s="298"/>
      <c r="AT159" s="182" t="s">
        <v>174</v>
      </c>
      <c r="AU159" s="182" t="s">
        <v>80</v>
      </c>
      <c r="AV159" s="14" t="s">
        <v>80</v>
      </c>
      <c r="AW159" s="14" t="s">
        <v>33</v>
      </c>
      <c r="AX159" s="14" t="s">
        <v>71</v>
      </c>
      <c r="AY159" s="182" t="s">
        <v>163</v>
      </c>
    </row>
    <row r="160" spans="2:51" s="13" customFormat="1" ht="12">
      <c r="B160" s="283"/>
      <c r="C160" s="284"/>
      <c r="D160" s="285" t="s">
        <v>174</v>
      </c>
      <c r="E160" s="286" t="s">
        <v>3</v>
      </c>
      <c r="F160" s="287" t="s">
        <v>1915</v>
      </c>
      <c r="G160" s="284"/>
      <c r="H160" s="286" t="s">
        <v>3</v>
      </c>
      <c r="I160" s="177"/>
      <c r="J160" s="284"/>
      <c r="K160" s="284"/>
      <c r="L160" s="174"/>
      <c r="M160" s="288"/>
      <c r="N160" s="289"/>
      <c r="O160" s="289"/>
      <c r="P160" s="289"/>
      <c r="Q160" s="289"/>
      <c r="R160" s="289"/>
      <c r="S160" s="289"/>
      <c r="T160" s="290"/>
      <c r="AT160" s="175" t="s">
        <v>174</v>
      </c>
      <c r="AU160" s="175" t="s">
        <v>80</v>
      </c>
      <c r="AV160" s="13" t="s">
        <v>78</v>
      </c>
      <c r="AW160" s="13" t="s">
        <v>33</v>
      </c>
      <c r="AX160" s="13" t="s">
        <v>71</v>
      </c>
      <c r="AY160" s="175" t="s">
        <v>163</v>
      </c>
    </row>
    <row r="161" spans="2:51" s="14" customFormat="1" ht="12">
      <c r="B161" s="291"/>
      <c r="C161" s="292"/>
      <c r="D161" s="285" t="s">
        <v>174</v>
      </c>
      <c r="E161" s="293" t="s">
        <v>3</v>
      </c>
      <c r="F161" s="294" t="s">
        <v>464</v>
      </c>
      <c r="G161" s="292"/>
      <c r="H161" s="295">
        <v>52</v>
      </c>
      <c r="I161" s="185"/>
      <c r="J161" s="292"/>
      <c r="K161" s="292"/>
      <c r="L161" s="181"/>
      <c r="M161" s="296"/>
      <c r="N161" s="297"/>
      <c r="O161" s="297"/>
      <c r="P161" s="297"/>
      <c r="Q161" s="297"/>
      <c r="R161" s="297"/>
      <c r="S161" s="297"/>
      <c r="T161" s="298"/>
      <c r="AT161" s="182" t="s">
        <v>174</v>
      </c>
      <c r="AU161" s="182" t="s">
        <v>80</v>
      </c>
      <c r="AV161" s="14" t="s">
        <v>80</v>
      </c>
      <c r="AW161" s="14" t="s">
        <v>33</v>
      </c>
      <c r="AX161" s="14" t="s">
        <v>71</v>
      </c>
      <c r="AY161" s="182" t="s">
        <v>163</v>
      </c>
    </row>
    <row r="162" spans="2:51" s="15" customFormat="1" ht="12">
      <c r="B162" s="299"/>
      <c r="C162" s="300"/>
      <c r="D162" s="285" t="s">
        <v>174</v>
      </c>
      <c r="E162" s="301" t="s">
        <v>3</v>
      </c>
      <c r="F162" s="302" t="s">
        <v>188</v>
      </c>
      <c r="G162" s="300"/>
      <c r="H162" s="303">
        <v>82</v>
      </c>
      <c r="I162" s="193"/>
      <c r="J162" s="300"/>
      <c r="K162" s="300"/>
      <c r="L162" s="189"/>
      <c r="M162" s="304"/>
      <c r="N162" s="305"/>
      <c r="O162" s="305"/>
      <c r="P162" s="305"/>
      <c r="Q162" s="305"/>
      <c r="R162" s="305"/>
      <c r="S162" s="305"/>
      <c r="T162" s="306"/>
      <c r="AT162" s="190" t="s">
        <v>174</v>
      </c>
      <c r="AU162" s="190" t="s">
        <v>80</v>
      </c>
      <c r="AV162" s="15" t="s">
        <v>170</v>
      </c>
      <c r="AW162" s="15" t="s">
        <v>33</v>
      </c>
      <c r="AX162" s="15" t="s">
        <v>78</v>
      </c>
      <c r="AY162" s="190" t="s">
        <v>163</v>
      </c>
    </row>
    <row r="163" spans="1:65" s="2" customFormat="1" ht="44.25" customHeight="1">
      <c r="A163" s="32"/>
      <c r="B163" s="222"/>
      <c r="C163" s="273">
        <v>50</v>
      </c>
      <c r="D163" s="273" t="s">
        <v>165</v>
      </c>
      <c r="E163" s="274" t="s">
        <v>1816</v>
      </c>
      <c r="F163" s="275" t="s">
        <v>1817</v>
      </c>
      <c r="G163" s="276" t="s">
        <v>632</v>
      </c>
      <c r="H163" s="277">
        <v>20</v>
      </c>
      <c r="I163" s="162"/>
      <c r="J163" s="278">
        <f>ROUND(I163*H163,2)</f>
        <v>0</v>
      </c>
      <c r="K163" s="275" t="s">
        <v>169</v>
      </c>
      <c r="L163" s="33"/>
      <c r="M163" s="164" t="s">
        <v>3</v>
      </c>
      <c r="N163" s="279" t="s">
        <v>42</v>
      </c>
      <c r="O163" s="280"/>
      <c r="P163" s="281">
        <f>O163*H163</f>
        <v>0</v>
      </c>
      <c r="Q163" s="281">
        <v>0.0704594</v>
      </c>
      <c r="R163" s="281">
        <f>Q163*H163</f>
        <v>1.409188</v>
      </c>
      <c r="S163" s="281">
        <v>0</v>
      </c>
      <c r="T163" s="282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8" t="s">
        <v>170</v>
      </c>
      <c r="AT163" s="168" t="s">
        <v>165</v>
      </c>
      <c r="AU163" s="168" t="s">
        <v>80</v>
      </c>
      <c r="AY163" s="17" t="s">
        <v>163</v>
      </c>
      <c r="BE163" s="169">
        <f>IF(N163="základní",J163,0)</f>
        <v>0</v>
      </c>
      <c r="BF163" s="169">
        <f>IF(N163="snížená",J163,0)</f>
        <v>0</v>
      </c>
      <c r="BG163" s="169">
        <f>IF(N163="zákl. přenesená",J163,0)</f>
        <v>0</v>
      </c>
      <c r="BH163" s="169">
        <f>IF(N163="sníž. přenesená",J163,0)</f>
        <v>0</v>
      </c>
      <c r="BI163" s="169">
        <f>IF(N163="nulová",J163,0)</f>
        <v>0</v>
      </c>
      <c r="BJ163" s="17" t="s">
        <v>78</v>
      </c>
      <c r="BK163" s="169">
        <f>ROUND(I163*H163,2)</f>
        <v>0</v>
      </c>
      <c r="BL163" s="17" t="s">
        <v>170</v>
      </c>
      <c r="BM163" s="168" t="s">
        <v>1818</v>
      </c>
    </row>
    <row r="164" spans="1:65" s="2" customFormat="1" ht="21.75" customHeight="1">
      <c r="A164" s="32"/>
      <c r="B164" s="222"/>
      <c r="C164" s="273">
        <v>51</v>
      </c>
      <c r="D164" s="273" t="s">
        <v>165</v>
      </c>
      <c r="E164" s="274" t="s">
        <v>1819</v>
      </c>
      <c r="F164" s="275" t="s">
        <v>1820</v>
      </c>
      <c r="G164" s="276" t="s">
        <v>632</v>
      </c>
      <c r="H164" s="277">
        <v>20</v>
      </c>
      <c r="I164" s="162"/>
      <c r="J164" s="278">
        <f>ROUND(I164*H164,2)</f>
        <v>0</v>
      </c>
      <c r="K164" s="275" t="s">
        <v>169</v>
      </c>
      <c r="L164" s="33"/>
      <c r="M164" s="164" t="s">
        <v>3</v>
      </c>
      <c r="N164" s="279" t="s">
        <v>42</v>
      </c>
      <c r="O164" s="280"/>
      <c r="P164" s="281">
        <f>O164*H164</f>
        <v>0</v>
      </c>
      <c r="Q164" s="281">
        <v>0</v>
      </c>
      <c r="R164" s="281">
        <f>Q164*H164</f>
        <v>0</v>
      </c>
      <c r="S164" s="281">
        <v>0</v>
      </c>
      <c r="T164" s="282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8" t="s">
        <v>170</v>
      </c>
      <c r="AT164" s="168" t="s">
        <v>165</v>
      </c>
      <c r="AU164" s="168" t="s">
        <v>80</v>
      </c>
      <c r="AY164" s="17" t="s">
        <v>163</v>
      </c>
      <c r="BE164" s="169">
        <f>IF(N164="základní",J164,0)</f>
        <v>0</v>
      </c>
      <c r="BF164" s="169">
        <f>IF(N164="snížená",J164,0)</f>
        <v>0</v>
      </c>
      <c r="BG164" s="169">
        <f>IF(N164="zákl. přenesená",J164,0)</f>
        <v>0</v>
      </c>
      <c r="BH164" s="169">
        <f>IF(N164="sníž. přenesená",J164,0)</f>
        <v>0</v>
      </c>
      <c r="BI164" s="169">
        <f>IF(N164="nulová",J164,0)</f>
        <v>0</v>
      </c>
      <c r="BJ164" s="17" t="s">
        <v>78</v>
      </c>
      <c r="BK164" s="169">
        <f>ROUND(I164*H164,2)</f>
        <v>0</v>
      </c>
      <c r="BL164" s="17" t="s">
        <v>170</v>
      </c>
      <c r="BM164" s="168" t="s">
        <v>1821</v>
      </c>
    </row>
    <row r="165" spans="1:65" s="2" customFormat="1" ht="21.75" customHeight="1">
      <c r="A165" s="32"/>
      <c r="B165" s="222"/>
      <c r="C165" s="273">
        <v>52</v>
      </c>
      <c r="D165" s="273" t="s">
        <v>165</v>
      </c>
      <c r="E165" s="274" t="s">
        <v>1822</v>
      </c>
      <c r="F165" s="275" t="s">
        <v>1823</v>
      </c>
      <c r="G165" s="276" t="s">
        <v>168</v>
      </c>
      <c r="H165" s="277">
        <v>84.012</v>
      </c>
      <c r="I165" s="162"/>
      <c r="J165" s="278">
        <f>ROUND(I165*H165,2)</f>
        <v>0</v>
      </c>
      <c r="K165" s="275" t="s">
        <v>169</v>
      </c>
      <c r="L165" s="33"/>
      <c r="M165" s="164" t="s">
        <v>3</v>
      </c>
      <c r="N165" s="279" t="s">
        <v>42</v>
      </c>
      <c r="O165" s="280"/>
      <c r="P165" s="281">
        <f>O165*H165</f>
        <v>0</v>
      </c>
      <c r="Q165" s="281">
        <v>0</v>
      </c>
      <c r="R165" s="281">
        <f>Q165*H165</f>
        <v>0</v>
      </c>
      <c r="S165" s="281">
        <v>0</v>
      </c>
      <c r="T165" s="282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8" t="s">
        <v>170</v>
      </c>
      <c r="AT165" s="168" t="s">
        <v>165</v>
      </c>
      <c r="AU165" s="168" t="s">
        <v>80</v>
      </c>
      <c r="AY165" s="17" t="s">
        <v>163</v>
      </c>
      <c r="BE165" s="169">
        <f>IF(N165="základní",J165,0)</f>
        <v>0</v>
      </c>
      <c r="BF165" s="169">
        <f>IF(N165="snížená",J165,0)</f>
        <v>0</v>
      </c>
      <c r="BG165" s="169">
        <f>IF(N165="zákl. přenesená",J165,0)</f>
        <v>0</v>
      </c>
      <c r="BH165" s="169">
        <f>IF(N165="sníž. přenesená",J165,0)</f>
        <v>0</v>
      </c>
      <c r="BI165" s="169">
        <f>IF(N165="nulová",J165,0)</f>
        <v>0</v>
      </c>
      <c r="BJ165" s="17" t="s">
        <v>78</v>
      </c>
      <c r="BK165" s="169">
        <f>ROUND(I165*H165,2)</f>
        <v>0</v>
      </c>
      <c r="BL165" s="17" t="s">
        <v>170</v>
      </c>
      <c r="BM165" s="168" t="s">
        <v>1824</v>
      </c>
    </row>
    <row r="166" spans="1:65" s="2" customFormat="1" ht="16.5" customHeight="1">
      <c r="A166" s="32"/>
      <c r="B166" s="222"/>
      <c r="C166" s="311">
        <v>53</v>
      </c>
      <c r="D166" s="311" t="s">
        <v>342</v>
      </c>
      <c r="E166" s="312" t="s">
        <v>1825</v>
      </c>
      <c r="F166" s="313" t="s">
        <v>1826</v>
      </c>
      <c r="G166" s="314" t="s">
        <v>242</v>
      </c>
      <c r="H166" s="315">
        <v>20.75</v>
      </c>
      <c r="I166" s="202"/>
      <c r="J166" s="316">
        <f>ROUND(I166*H166,2)</f>
        <v>0</v>
      </c>
      <c r="K166" s="313" t="s">
        <v>169</v>
      </c>
      <c r="L166" s="204"/>
      <c r="M166" s="205" t="s">
        <v>3</v>
      </c>
      <c r="N166" s="317" t="s">
        <v>42</v>
      </c>
      <c r="O166" s="280"/>
      <c r="P166" s="281">
        <f>O166*H166</f>
        <v>0</v>
      </c>
      <c r="Q166" s="281">
        <v>0.2</v>
      </c>
      <c r="R166" s="281">
        <f>Q166*H166</f>
        <v>4.15</v>
      </c>
      <c r="S166" s="281">
        <v>0</v>
      </c>
      <c r="T166" s="282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8" t="s">
        <v>205</v>
      </c>
      <c r="AT166" s="168" t="s">
        <v>342</v>
      </c>
      <c r="AU166" s="168" t="s">
        <v>80</v>
      </c>
      <c r="AY166" s="17" t="s">
        <v>163</v>
      </c>
      <c r="BE166" s="169">
        <f>IF(N166="základní",J166,0)</f>
        <v>0</v>
      </c>
      <c r="BF166" s="169">
        <f>IF(N166="snížená",J166,0)</f>
        <v>0</v>
      </c>
      <c r="BG166" s="169">
        <f>IF(N166="zákl. přenesená",J166,0)</f>
        <v>0</v>
      </c>
      <c r="BH166" s="169">
        <f>IF(N166="sníž. přenesená",J166,0)</f>
        <v>0</v>
      </c>
      <c r="BI166" s="169">
        <f>IF(N166="nulová",J166,0)</f>
        <v>0</v>
      </c>
      <c r="BJ166" s="17" t="s">
        <v>78</v>
      </c>
      <c r="BK166" s="169">
        <f>ROUND(I166*H166,2)</f>
        <v>0</v>
      </c>
      <c r="BL166" s="17" t="s">
        <v>170</v>
      </c>
      <c r="BM166" s="168" t="s">
        <v>1827</v>
      </c>
    </row>
    <row r="167" spans="2:51" s="14" customFormat="1" ht="12">
      <c r="B167" s="291"/>
      <c r="C167" s="292"/>
      <c r="D167" s="285" t="s">
        <v>174</v>
      </c>
      <c r="E167" s="293" t="s">
        <v>3</v>
      </c>
      <c r="F167" s="294" t="s">
        <v>1925</v>
      </c>
      <c r="G167" s="292"/>
      <c r="H167" s="295">
        <v>20.75</v>
      </c>
      <c r="I167" s="185"/>
      <c r="J167" s="292"/>
      <c r="K167" s="292"/>
      <c r="L167" s="181"/>
      <c r="M167" s="296"/>
      <c r="N167" s="297"/>
      <c r="O167" s="297"/>
      <c r="P167" s="297"/>
      <c r="Q167" s="297"/>
      <c r="R167" s="297"/>
      <c r="S167" s="297"/>
      <c r="T167" s="298"/>
      <c r="AT167" s="182" t="s">
        <v>174</v>
      </c>
      <c r="AU167" s="182" t="s">
        <v>80</v>
      </c>
      <c r="AV167" s="14" t="s">
        <v>80</v>
      </c>
      <c r="AW167" s="14" t="s">
        <v>33</v>
      </c>
      <c r="AX167" s="14" t="s">
        <v>78</v>
      </c>
      <c r="AY167" s="182" t="s">
        <v>163</v>
      </c>
    </row>
    <row r="168" spans="1:65" s="2" customFormat="1" ht="33" customHeight="1">
      <c r="A168" s="32"/>
      <c r="B168" s="222"/>
      <c r="C168" s="273">
        <v>54</v>
      </c>
      <c r="D168" s="273" t="s">
        <v>165</v>
      </c>
      <c r="E168" s="274" t="s">
        <v>1828</v>
      </c>
      <c r="F168" s="275" t="s">
        <v>1829</v>
      </c>
      <c r="G168" s="276" t="s">
        <v>331</v>
      </c>
      <c r="H168" s="277">
        <v>0.02</v>
      </c>
      <c r="I168" s="162"/>
      <c r="J168" s="278">
        <f>ROUND(I168*H168,2)</f>
        <v>0</v>
      </c>
      <c r="K168" s="275" t="s">
        <v>169</v>
      </c>
      <c r="L168" s="33"/>
      <c r="M168" s="164" t="s">
        <v>3</v>
      </c>
      <c r="N168" s="279" t="s">
        <v>42</v>
      </c>
      <c r="O168" s="280"/>
      <c r="P168" s="281">
        <f>O168*H168</f>
        <v>0</v>
      </c>
      <c r="Q168" s="281">
        <v>0</v>
      </c>
      <c r="R168" s="281">
        <f>Q168*H168</f>
        <v>0</v>
      </c>
      <c r="S168" s="281">
        <v>0</v>
      </c>
      <c r="T168" s="282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8" t="s">
        <v>170</v>
      </c>
      <c r="AT168" s="168" t="s">
        <v>165</v>
      </c>
      <c r="AU168" s="168" t="s">
        <v>80</v>
      </c>
      <c r="AY168" s="17" t="s">
        <v>163</v>
      </c>
      <c r="BE168" s="169">
        <f>IF(N168="základní",J168,0)</f>
        <v>0</v>
      </c>
      <c r="BF168" s="169">
        <f>IF(N168="snížená",J168,0)</f>
        <v>0</v>
      </c>
      <c r="BG168" s="169">
        <f>IF(N168="zákl. přenesená",J168,0)</f>
        <v>0</v>
      </c>
      <c r="BH168" s="169">
        <f>IF(N168="sníž. přenesená",J168,0)</f>
        <v>0</v>
      </c>
      <c r="BI168" s="169">
        <f>IF(N168="nulová",J168,0)</f>
        <v>0</v>
      </c>
      <c r="BJ168" s="17" t="s">
        <v>78</v>
      </c>
      <c r="BK168" s="169">
        <f>ROUND(I168*H168,2)</f>
        <v>0</v>
      </c>
      <c r="BL168" s="17" t="s">
        <v>170</v>
      </c>
      <c r="BM168" s="168" t="s">
        <v>1830</v>
      </c>
    </row>
    <row r="169" spans="1:47" s="2" customFormat="1" ht="19.5">
      <c r="A169" s="32"/>
      <c r="B169" s="222"/>
      <c r="C169" s="224"/>
      <c r="D169" s="285" t="s">
        <v>172</v>
      </c>
      <c r="E169" s="224"/>
      <c r="F169" s="307" t="s">
        <v>1831</v>
      </c>
      <c r="G169" s="224"/>
      <c r="H169" s="224"/>
      <c r="I169" s="96"/>
      <c r="J169" s="224"/>
      <c r="K169" s="224"/>
      <c r="L169" s="33"/>
      <c r="M169" s="308"/>
      <c r="N169" s="309"/>
      <c r="O169" s="280"/>
      <c r="P169" s="280"/>
      <c r="Q169" s="280"/>
      <c r="R169" s="280"/>
      <c r="S169" s="280"/>
      <c r="T169" s="310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T169" s="17" t="s">
        <v>172</v>
      </c>
      <c r="AU169" s="17" t="s">
        <v>80</v>
      </c>
    </row>
    <row r="170" spans="1:65" s="2" customFormat="1" ht="16.5" customHeight="1">
      <c r="A170" s="32"/>
      <c r="B170" s="222"/>
      <c r="C170" s="311">
        <v>55</v>
      </c>
      <c r="D170" s="311" t="s">
        <v>342</v>
      </c>
      <c r="E170" s="312" t="s">
        <v>1832</v>
      </c>
      <c r="F170" s="313" t="s">
        <v>1833</v>
      </c>
      <c r="G170" s="314" t="s">
        <v>1834</v>
      </c>
      <c r="H170" s="315">
        <v>2</v>
      </c>
      <c r="I170" s="202"/>
      <c r="J170" s="316">
        <f>ROUND(I170*H170,2)</f>
        <v>0</v>
      </c>
      <c r="K170" s="313" t="s">
        <v>593</v>
      </c>
      <c r="L170" s="204"/>
      <c r="M170" s="205" t="s">
        <v>3</v>
      </c>
      <c r="N170" s="317" t="s">
        <v>42</v>
      </c>
      <c r="O170" s="280"/>
      <c r="P170" s="281">
        <f>O170*H170</f>
        <v>0</v>
      </c>
      <c r="Q170" s="281">
        <v>0.001</v>
      </c>
      <c r="R170" s="281">
        <f>Q170*H170</f>
        <v>0.002</v>
      </c>
      <c r="S170" s="281">
        <v>0</v>
      </c>
      <c r="T170" s="282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8" t="s">
        <v>205</v>
      </c>
      <c r="AT170" s="168" t="s">
        <v>342</v>
      </c>
      <c r="AU170" s="168" t="s">
        <v>80</v>
      </c>
      <c r="AY170" s="17" t="s">
        <v>163</v>
      </c>
      <c r="BE170" s="169">
        <f>IF(N170="základní",J170,0)</f>
        <v>0</v>
      </c>
      <c r="BF170" s="169">
        <f>IF(N170="snížená",J170,0)</f>
        <v>0</v>
      </c>
      <c r="BG170" s="169">
        <f>IF(N170="zákl. přenesená",J170,0)</f>
        <v>0</v>
      </c>
      <c r="BH170" s="169">
        <f>IF(N170="sníž. přenesená",J170,0)</f>
        <v>0</v>
      </c>
      <c r="BI170" s="169">
        <f>IF(N170="nulová",J170,0)</f>
        <v>0</v>
      </c>
      <c r="BJ170" s="17" t="s">
        <v>78</v>
      </c>
      <c r="BK170" s="169">
        <f>ROUND(I170*H170,2)</f>
        <v>0</v>
      </c>
      <c r="BL170" s="17" t="s">
        <v>170</v>
      </c>
      <c r="BM170" s="168" t="s">
        <v>1835</v>
      </c>
    </row>
    <row r="171" spans="1:65" s="2" customFormat="1" ht="16.5" customHeight="1">
      <c r="A171" s="32"/>
      <c r="B171" s="222"/>
      <c r="C171" s="273">
        <v>56</v>
      </c>
      <c r="D171" s="273" t="s">
        <v>165</v>
      </c>
      <c r="E171" s="274" t="s">
        <v>1836</v>
      </c>
      <c r="F171" s="275" t="s">
        <v>1837</v>
      </c>
      <c r="G171" s="276" t="s">
        <v>242</v>
      </c>
      <c r="H171" s="277">
        <v>9.3</v>
      </c>
      <c r="I171" s="162"/>
      <c r="J171" s="278">
        <f>ROUND(I171*H171,2)</f>
        <v>0</v>
      </c>
      <c r="K171" s="275" t="s">
        <v>169</v>
      </c>
      <c r="L171" s="33"/>
      <c r="M171" s="164" t="s">
        <v>3</v>
      </c>
      <c r="N171" s="279" t="s">
        <v>42</v>
      </c>
      <c r="O171" s="280"/>
      <c r="P171" s="281">
        <f>O171*H171</f>
        <v>0</v>
      </c>
      <c r="Q171" s="281">
        <v>0</v>
      </c>
      <c r="R171" s="281">
        <f>Q171*H171</f>
        <v>0</v>
      </c>
      <c r="S171" s="281">
        <v>0</v>
      </c>
      <c r="T171" s="282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8" t="s">
        <v>170</v>
      </c>
      <c r="AT171" s="168" t="s">
        <v>165</v>
      </c>
      <c r="AU171" s="168" t="s">
        <v>80</v>
      </c>
      <c r="AY171" s="17" t="s">
        <v>163</v>
      </c>
      <c r="BE171" s="169">
        <f>IF(N171="základní",J171,0)</f>
        <v>0</v>
      </c>
      <c r="BF171" s="169">
        <f>IF(N171="snížená",J171,0)</f>
        <v>0</v>
      </c>
      <c r="BG171" s="169">
        <f>IF(N171="zákl. přenesená",J171,0)</f>
        <v>0</v>
      </c>
      <c r="BH171" s="169">
        <f>IF(N171="sníž. přenesená",J171,0)</f>
        <v>0</v>
      </c>
      <c r="BI171" s="169">
        <f>IF(N171="nulová",J171,0)</f>
        <v>0</v>
      </c>
      <c r="BJ171" s="17" t="s">
        <v>78</v>
      </c>
      <c r="BK171" s="169">
        <f>ROUND(I171*H171,2)</f>
        <v>0</v>
      </c>
      <c r="BL171" s="17" t="s">
        <v>170</v>
      </c>
      <c r="BM171" s="168" t="s">
        <v>1838</v>
      </c>
    </row>
    <row r="172" spans="2:51" s="13" customFormat="1" ht="12">
      <c r="B172" s="283"/>
      <c r="C172" s="284"/>
      <c r="D172" s="285" t="s">
        <v>174</v>
      </c>
      <c r="E172" s="286" t="s">
        <v>3</v>
      </c>
      <c r="F172" s="287" t="s">
        <v>1839</v>
      </c>
      <c r="G172" s="284"/>
      <c r="H172" s="286" t="s">
        <v>3</v>
      </c>
      <c r="I172" s="177"/>
      <c r="J172" s="284"/>
      <c r="K172" s="284"/>
      <c r="L172" s="174"/>
      <c r="M172" s="288"/>
      <c r="N172" s="289"/>
      <c r="O172" s="289"/>
      <c r="P172" s="289"/>
      <c r="Q172" s="289"/>
      <c r="R172" s="289"/>
      <c r="S172" s="289"/>
      <c r="T172" s="290"/>
      <c r="AT172" s="175" t="s">
        <v>174</v>
      </c>
      <c r="AU172" s="175" t="s">
        <v>80</v>
      </c>
      <c r="AV172" s="13" t="s">
        <v>78</v>
      </c>
      <c r="AW172" s="13" t="s">
        <v>33</v>
      </c>
      <c r="AX172" s="13" t="s">
        <v>71</v>
      </c>
      <c r="AY172" s="175" t="s">
        <v>163</v>
      </c>
    </row>
    <row r="173" spans="2:51" s="14" customFormat="1" ht="12">
      <c r="B173" s="291"/>
      <c r="C173" s="292"/>
      <c r="D173" s="285" t="s">
        <v>174</v>
      </c>
      <c r="E173" s="293" t="s">
        <v>3</v>
      </c>
      <c r="F173" s="294" t="s">
        <v>1840</v>
      </c>
      <c r="G173" s="292"/>
      <c r="H173" s="295">
        <v>4</v>
      </c>
      <c r="I173" s="185"/>
      <c r="J173" s="292"/>
      <c r="K173" s="292"/>
      <c r="L173" s="181"/>
      <c r="M173" s="296"/>
      <c r="N173" s="297"/>
      <c r="O173" s="297"/>
      <c r="P173" s="297"/>
      <c r="Q173" s="297"/>
      <c r="R173" s="297"/>
      <c r="S173" s="297"/>
      <c r="T173" s="298"/>
      <c r="AT173" s="182" t="s">
        <v>174</v>
      </c>
      <c r="AU173" s="182" t="s">
        <v>80</v>
      </c>
      <c r="AV173" s="14" t="s">
        <v>80</v>
      </c>
      <c r="AW173" s="14" t="s">
        <v>33</v>
      </c>
      <c r="AX173" s="14" t="s">
        <v>71</v>
      </c>
      <c r="AY173" s="182" t="s">
        <v>163</v>
      </c>
    </row>
    <row r="174" spans="2:51" s="13" customFormat="1" ht="12">
      <c r="B174" s="283"/>
      <c r="C174" s="284"/>
      <c r="D174" s="285" t="s">
        <v>174</v>
      </c>
      <c r="E174" s="286" t="s">
        <v>3</v>
      </c>
      <c r="F174" s="287" t="s">
        <v>1926</v>
      </c>
      <c r="G174" s="284"/>
      <c r="H174" s="286" t="s">
        <v>3</v>
      </c>
      <c r="I174" s="177"/>
      <c r="J174" s="284"/>
      <c r="K174" s="284"/>
      <c r="L174" s="174"/>
      <c r="M174" s="288"/>
      <c r="N174" s="289"/>
      <c r="O174" s="289"/>
      <c r="P174" s="289"/>
      <c r="Q174" s="289"/>
      <c r="R174" s="289"/>
      <c r="S174" s="289"/>
      <c r="T174" s="290"/>
      <c r="AT174" s="175" t="s">
        <v>174</v>
      </c>
      <c r="AU174" s="175" t="s">
        <v>80</v>
      </c>
      <c r="AV174" s="13" t="s">
        <v>78</v>
      </c>
      <c r="AW174" s="13" t="s">
        <v>33</v>
      </c>
      <c r="AX174" s="13" t="s">
        <v>71</v>
      </c>
      <c r="AY174" s="175" t="s">
        <v>163</v>
      </c>
    </row>
    <row r="175" spans="2:51" s="14" customFormat="1" ht="12">
      <c r="B175" s="291"/>
      <c r="C175" s="292"/>
      <c r="D175" s="285" t="s">
        <v>174</v>
      </c>
      <c r="E175" s="293" t="s">
        <v>3</v>
      </c>
      <c r="F175" s="294" t="s">
        <v>1927</v>
      </c>
      <c r="G175" s="292"/>
      <c r="H175" s="295">
        <v>5.3</v>
      </c>
      <c r="I175" s="185"/>
      <c r="J175" s="292"/>
      <c r="K175" s="292"/>
      <c r="L175" s="181"/>
      <c r="M175" s="296"/>
      <c r="N175" s="297"/>
      <c r="O175" s="297"/>
      <c r="P175" s="297"/>
      <c r="Q175" s="297"/>
      <c r="R175" s="297"/>
      <c r="S175" s="297"/>
      <c r="T175" s="298"/>
      <c r="AT175" s="182" t="s">
        <v>174</v>
      </c>
      <c r="AU175" s="182" t="s">
        <v>80</v>
      </c>
      <c r="AV175" s="14" t="s">
        <v>80</v>
      </c>
      <c r="AW175" s="14" t="s">
        <v>33</v>
      </c>
      <c r="AX175" s="14" t="s">
        <v>71</v>
      </c>
      <c r="AY175" s="182" t="s">
        <v>163</v>
      </c>
    </row>
    <row r="176" spans="2:51" s="15" customFormat="1" ht="12">
      <c r="B176" s="299"/>
      <c r="C176" s="300"/>
      <c r="D176" s="285" t="s">
        <v>174</v>
      </c>
      <c r="E176" s="301" t="s">
        <v>3</v>
      </c>
      <c r="F176" s="302" t="s">
        <v>188</v>
      </c>
      <c r="G176" s="300"/>
      <c r="H176" s="303">
        <v>9.3</v>
      </c>
      <c r="I176" s="193"/>
      <c r="J176" s="300"/>
      <c r="K176" s="300"/>
      <c r="L176" s="189"/>
      <c r="M176" s="304"/>
      <c r="N176" s="305"/>
      <c r="O176" s="305"/>
      <c r="P176" s="305"/>
      <c r="Q176" s="305"/>
      <c r="R176" s="305"/>
      <c r="S176" s="305"/>
      <c r="T176" s="306"/>
      <c r="AT176" s="190" t="s">
        <v>174</v>
      </c>
      <c r="AU176" s="190" t="s">
        <v>80</v>
      </c>
      <c r="AV176" s="15" t="s">
        <v>170</v>
      </c>
      <c r="AW176" s="15" t="s">
        <v>33</v>
      </c>
      <c r="AX176" s="15" t="s">
        <v>78</v>
      </c>
      <c r="AY176" s="190" t="s">
        <v>163</v>
      </c>
    </row>
    <row r="177" spans="1:65" s="2" customFormat="1" ht="16.5" customHeight="1">
      <c r="A177" s="32"/>
      <c r="B177" s="222"/>
      <c r="C177" s="273">
        <v>57</v>
      </c>
      <c r="D177" s="273" t="s">
        <v>165</v>
      </c>
      <c r="E177" s="274" t="s">
        <v>1841</v>
      </c>
      <c r="F177" s="275" t="s">
        <v>1842</v>
      </c>
      <c r="G177" s="276" t="s">
        <v>242</v>
      </c>
      <c r="H177" s="277">
        <v>9.3</v>
      </c>
      <c r="I177" s="162"/>
      <c r="J177" s="278">
        <f>ROUND(I177*H177,2)</f>
        <v>0</v>
      </c>
      <c r="K177" s="275" t="s">
        <v>169</v>
      </c>
      <c r="L177" s="33"/>
      <c r="M177" s="164" t="s">
        <v>3</v>
      </c>
      <c r="N177" s="279" t="s">
        <v>42</v>
      </c>
      <c r="O177" s="280"/>
      <c r="P177" s="281">
        <f>O177*H177</f>
        <v>0</v>
      </c>
      <c r="Q177" s="281">
        <v>0</v>
      </c>
      <c r="R177" s="281">
        <f>Q177*H177</f>
        <v>0</v>
      </c>
      <c r="S177" s="281">
        <v>0</v>
      </c>
      <c r="T177" s="282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68" t="s">
        <v>170</v>
      </c>
      <c r="AT177" s="168" t="s">
        <v>165</v>
      </c>
      <c r="AU177" s="168" t="s">
        <v>80</v>
      </c>
      <c r="AY177" s="17" t="s">
        <v>163</v>
      </c>
      <c r="BE177" s="169">
        <f>IF(N177="základní",J177,0)</f>
        <v>0</v>
      </c>
      <c r="BF177" s="169">
        <f>IF(N177="snížená",J177,0)</f>
        <v>0</v>
      </c>
      <c r="BG177" s="169">
        <f>IF(N177="zákl. přenesená",J177,0)</f>
        <v>0</v>
      </c>
      <c r="BH177" s="169">
        <f>IF(N177="sníž. přenesená",J177,0)</f>
        <v>0</v>
      </c>
      <c r="BI177" s="169">
        <f>IF(N177="nulová",J177,0)</f>
        <v>0</v>
      </c>
      <c r="BJ177" s="17" t="s">
        <v>78</v>
      </c>
      <c r="BK177" s="169">
        <f>ROUND(I177*H177,2)</f>
        <v>0</v>
      </c>
      <c r="BL177" s="17" t="s">
        <v>170</v>
      </c>
      <c r="BM177" s="168" t="s">
        <v>1843</v>
      </c>
    </row>
    <row r="178" spans="1:65" s="2" customFormat="1" ht="21.75" customHeight="1">
      <c r="A178" s="32"/>
      <c r="B178" s="222"/>
      <c r="C178" s="273">
        <v>58</v>
      </c>
      <c r="D178" s="273" t="s">
        <v>165</v>
      </c>
      <c r="E178" s="274" t="s">
        <v>1844</v>
      </c>
      <c r="F178" s="275" t="s">
        <v>1845</v>
      </c>
      <c r="G178" s="276" t="s">
        <v>242</v>
      </c>
      <c r="H178" s="277">
        <v>176.7</v>
      </c>
      <c r="I178" s="162"/>
      <c r="J178" s="278">
        <f>ROUND(I178*H178,2)</f>
        <v>0</v>
      </c>
      <c r="K178" s="275" t="s">
        <v>169</v>
      </c>
      <c r="L178" s="33"/>
      <c r="M178" s="164" t="s">
        <v>3</v>
      </c>
      <c r="N178" s="279" t="s">
        <v>42</v>
      </c>
      <c r="O178" s="280"/>
      <c r="P178" s="281">
        <f>O178*H178</f>
        <v>0</v>
      </c>
      <c r="Q178" s="281">
        <v>0</v>
      </c>
      <c r="R178" s="281">
        <f>Q178*H178</f>
        <v>0</v>
      </c>
      <c r="S178" s="281">
        <v>0</v>
      </c>
      <c r="T178" s="282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68" t="s">
        <v>170</v>
      </c>
      <c r="AT178" s="168" t="s">
        <v>165</v>
      </c>
      <c r="AU178" s="168" t="s">
        <v>80</v>
      </c>
      <c r="AY178" s="17" t="s">
        <v>163</v>
      </c>
      <c r="BE178" s="169">
        <f>IF(N178="základní",J178,0)</f>
        <v>0</v>
      </c>
      <c r="BF178" s="169">
        <f>IF(N178="snížená",J178,0)</f>
        <v>0</v>
      </c>
      <c r="BG178" s="169">
        <f>IF(N178="zákl. přenesená",J178,0)</f>
        <v>0</v>
      </c>
      <c r="BH178" s="169">
        <f>IF(N178="sníž. přenesená",J178,0)</f>
        <v>0</v>
      </c>
      <c r="BI178" s="169">
        <f>IF(N178="nulová",J178,0)</f>
        <v>0</v>
      </c>
      <c r="BJ178" s="17" t="s">
        <v>78</v>
      </c>
      <c r="BK178" s="169">
        <f>ROUND(I178*H178,2)</f>
        <v>0</v>
      </c>
      <c r="BL178" s="17" t="s">
        <v>170</v>
      </c>
      <c r="BM178" s="168" t="s">
        <v>1846</v>
      </c>
    </row>
    <row r="179" spans="1:47" s="2" customFormat="1" ht="19.5">
      <c r="A179" s="32"/>
      <c r="B179" s="222"/>
      <c r="C179" s="224"/>
      <c r="D179" s="285" t="s">
        <v>172</v>
      </c>
      <c r="E179" s="224"/>
      <c r="F179" s="307" t="s">
        <v>1085</v>
      </c>
      <c r="G179" s="224"/>
      <c r="H179" s="224"/>
      <c r="I179" s="96"/>
      <c r="J179" s="224"/>
      <c r="K179" s="224"/>
      <c r="L179" s="33"/>
      <c r="M179" s="308"/>
      <c r="N179" s="309"/>
      <c r="O179" s="280"/>
      <c r="P179" s="280"/>
      <c r="Q179" s="280"/>
      <c r="R179" s="280"/>
      <c r="S179" s="280"/>
      <c r="T179" s="310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T179" s="17" t="s">
        <v>172</v>
      </c>
      <c r="AU179" s="17" t="s">
        <v>80</v>
      </c>
    </row>
    <row r="180" spans="2:51" s="14" customFormat="1" ht="12">
      <c r="B180" s="291"/>
      <c r="C180" s="292"/>
      <c r="D180" s="285" t="s">
        <v>174</v>
      </c>
      <c r="E180" s="292"/>
      <c r="F180" s="294" t="s">
        <v>1928</v>
      </c>
      <c r="G180" s="292"/>
      <c r="H180" s="295">
        <v>176.7</v>
      </c>
      <c r="I180" s="185"/>
      <c r="J180" s="292"/>
      <c r="K180" s="292"/>
      <c r="L180" s="181"/>
      <c r="M180" s="296"/>
      <c r="N180" s="297"/>
      <c r="O180" s="297"/>
      <c r="P180" s="297"/>
      <c r="Q180" s="297"/>
      <c r="R180" s="297"/>
      <c r="S180" s="297"/>
      <c r="T180" s="298"/>
      <c r="AT180" s="182" t="s">
        <v>174</v>
      </c>
      <c r="AU180" s="182" t="s">
        <v>80</v>
      </c>
      <c r="AV180" s="14" t="s">
        <v>80</v>
      </c>
      <c r="AW180" s="14" t="s">
        <v>4</v>
      </c>
      <c r="AX180" s="14" t="s">
        <v>78</v>
      </c>
      <c r="AY180" s="182" t="s">
        <v>163</v>
      </c>
    </row>
    <row r="181" spans="2:63" s="12" customFormat="1" ht="22.9" customHeight="1">
      <c r="B181" s="262"/>
      <c r="C181" s="263"/>
      <c r="D181" s="264" t="s">
        <v>70</v>
      </c>
      <c r="E181" s="271" t="s">
        <v>874</v>
      </c>
      <c r="F181" s="271" t="s">
        <v>875</v>
      </c>
      <c r="G181" s="263"/>
      <c r="H181" s="263"/>
      <c r="I181" s="146"/>
      <c r="J181" s="272">
        <f>BK181</f>
        <v>0</v>
      </c>
      <c r="K181" s="263"/>
      <c r="L181" s="143"/>
      <c r="M181" s="267"/>
      <c r="N181" s="268"/>
      <c r="O181" s="268"/>
      <c r="P181" s="269">
        <f>P182</f>
        <v>0</v>
      </c>
      <c r="Q181" s="268"/>
      <c r="R181" s="269">
        <f>R182</f>
        <v>0</v>
      </c>
      <c r="S181" s="268"/>
      <c r="T181" s="270">
        <f>T182</f>
        <v>0</v>
      </c>
      <c r="AR181" s="144" t="s">
        <v>78</v>
      </c>
      <c r="AT181" s="152" t="s">
        <v>70</v>
      </c>
      <c r="AU181" s="152" t="s">
        <v>78</v>
      </c>
      <c r="AY181" s="144" t="s">
        <v>163</v>
      </c>
      <c r="BK181" s="153">
        <f>BK182</f>
        <v>0</v>
      </c>
    </row>
    <row r="182" spans="1:65" s="2" customFormat="1" ht="21.75" customHeight="1">
      <c r="A182" s="32"/>
      <c r="B182" s="222"/>
      <c r="C182" s="273">
        <v>59</v>
      </c>
      <c r="D182" s="273" t="s">
        <v>165</v>
      </c>
      <c r="E182" s="274" t="s">
        <v>1847</v>
      </c>
      <c r="F182" s="275" t="s">
        <v>1848</v>
      </c>
      <c r="G182" s="276" t="s">
        <v>331</v>
      </c>
      <c r="H182" s="277">
        <v>28.893</v>
      </c>
      <c r="I182" s="162"/>
      <c r="J182" s="278">
        <f>ROUND(I182*H182,2)</f>
        <v>0</v>
      </c>
      <c r="K182" s="275" t="s">
        <v>169</v>
      </c>
      <c r="L182" s="33"/>
      <c r="M182" s="214" t="s">
        <v>3</v>
      </c>
      <c r="N182" s="318" t="s">
        <v>42</v>
      </c>
      <c r="O182" s="319"/>
      <c r="P182" s="320">
        <f>O182*H182</f>
        <v>0</v>
      </c>
      <c r="Q182" s="320">
        <v>0</v>
      </c>
      <c r="R182" s="320">
        <f>Q182*H182</f>
        <v>0</v>
      </c>
      <c r="S182" s="320">
        <v>0</v>
      </c>
      <c r="T182" s="321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68" t="s">
        <v>170</v>
      </c>
      <c r="AT182" s="168" t="s">
        <v>165</v>
      </c>
      <c r="AU182" s="168" t="s">
        <v>80</v>
      </c>
      <c r="AY182" s="17" t="s">
        <v>163</v>
      </c>
      <c r="BE182" s="169">
        <f>IF(N182="základní",J182,0)</f>
        <v>0</v>
      </c>
      <c r="BF182" s="169">
        <f>IF(N182="snížená",J182,0)</f>
        <v>0</v>
      </c>
      <c r="BG182" s="169">
        <f>IF(N182="zákl. přenesená",J182,0)</f>
        <v>0</v>
      </c>
      <c r="BH182" s="169">
        <f>IF(N182="sníž. přenesená",J182,0)</f>
        <v>0</v>
      </c>
      <c r="BI182" s="169">
        <f>IF(N182="nulová",J182,0)</f>
        <v>0</v>
      </c>
      <c r="BJ182" s="17" t="s">
        <v>78</v>
      </c>
      <c r="BK182" s="169">
        <f>ROUND(I182*H182,2)</f>
        <v>0</v>
      </c>
      <c r="BL182" s="17" t="s">
        <v>170</v>
      </c>
      <c r="BM182" s="168" t="s">
        <v>1849</v>
      </c>
    </row>
    <row r="183" spans="1:31" s="2" customFormat="1" ht="6.95" customHeight="1">
      <c r="A183" s="32"/>
      <c r="B183" s="244"/>
      <c r="C183" s="245"/>
      <c r="D183" s="245"/>
      <c r="E183" s="245"/>
      <c r="F183" s="245"/>
      <c r="G183" s="245"/>
      <c r="H183" s="245"/>
      <c r="I183" s="116"/>
      <c r="J183" s="245"/>
      <c r="K183" s="245"/>
      <c r="L183" s="33"/>
      <c r="M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</row>
  </sheetData>
  <autoFilter ref="C81:K173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12"/>
  <sheetViews>
    <sheetView showGridLines="0" workbookViewId="0" topLeftCell="A71">
      <selection activeCell="I87" sqref="I87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3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3"/>
      <c r="L2" s="361" t="s">
        <v>6</v>
      </c>
      <c r="M2" s="362"/>
      <c r="N2" s="362"/>
      <c r="O2" s="362"/>
      <c r="P2" s="362"/>
      <c r="Q2" s="362"/>
      <c r="R2" s="362"/>
      <c r="S2" s="362"/>
      <c r="T2" s="362"/>
      <c r="U2" s="362"/>
      <c r="V2" s="362"/>
      <c r="AT2" s="17" t="s">
        <v>121</v>
      </c>
    </row>
    <row r="3" spans="2:46" s="1" customFormat="1" ht="6.95" customHeight="1" hidden="1">
      <c r="B3" s="18"/>
      <c r="C3" s="19"/>
      <c r="D3" s="19"/>
      <c r="E3" s="19"/>
      <c r="F3" s="19"/>
      <c r="G3" s="19"/>
      <c r="H3" s="19"/>
      <c r="I3" s="94"/>
      <c r="J3" s="19"/>
      <c r="K3" s="19"/>
      <c r="L3" s="20"/>
      <c r="AT3" s="17" t="s">
        <v>80</v>
      </c>
    </row>
    <row r="4" spans="2:46" s="1" customFormat="1" ht="24.95" customHeight="1" hidden="1">
      <c r="B4" s="20"/>
      <c r="D4" s="21" t="s">
        <v>122</v>
      </c>
      <c r="I4" s="93"/>
      <c r="L4" s="20"/>
      <c r="M4" s="95" t="s">
        <v>11</v>
      </c>
      <c r="AT4" s="17" t="s">
        <v>4</v>
      </c>
    </row>
    <row r="5" spans="2:12" s="1" customFormat="1" ht="6.95" customHeight="1" hidden="1">
      <c r="B5" s="20"/>
      <c r="I5" s="93"/>
      <c r="L5" s="20"/>
    </row>
    <row r="6" spans="2:12" s="1" customFormat="1" ht="12" customHeight="1" hidden="1">
      <c r="B6" s="20"/>
      <c r="D6" s="27" t="s">
        <v>17</v>
      </c>
      <c r="I6" s="93"/>
      <c r="L6" s="20"/>
    </row>
    <row r="7" spans="2:12" s="1" customFormat="1" ht="16.5" customHeight="1" hidden="1">
      <c r="B7" s="20"/>
      <c r="E7" s="401" t="str">
        <f>'Rekapitulace stavby'!K6</f>
        <v>Dopravní terminál v Bohumíně – Přednádražní prostor</v>
      </c>
      <c r="F7" s="402"/>
      <c r="G7" s="402"/>
      <c r="H7" s="402"/>
      <c r="I7" s="93"/>
      <c r="L7" s="20"/>
    </row>
    <row r="8" spans="1:31" s="2" customFormat="1" ht="12" customHeight="1" hidden="1">
      <c r="A8" s="32"/>
      <c r="B8" s="33"/>
      <c r="C8" s="32"/>
      <c r="D8" s="27" t="s">
        <v>123</v>
      </c>
      <c r="E8" s="32"/>
      <c r="F8" s="32"/>
      <c r="G8" s="32"/>
      <c r="H8" s="32"/>
      <c r="I8" s="96"/>
      <c r="J8" s="32"/>
      <c r="K8" s="32"/>
      <c r="L8" s="97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 hidden="1">
      <c r="A9" s="32"/>
      <c r="B9" s="33"/>
      <c r="C9" s="32"/>
      <c r="D9" s="32"/>
      <c r="E9" s="396" t="s">
        <v>146</v>
      </c>
      <c r="F9" s="400"/>
      <c r="G9" s="400"/>
      <c r="H9" s="400"/>
      <c r="I9" s="96"/>
      <c r="J9" s="32"/>
      <c r="K9" s="32"/>
      <c r="L9" s="97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hidden="1">
      <c r="A10" s="32"/>
      <c r="B10" s="33"/>
      <c r="C10" s="32"/>
      <c r="D10" s="32"/>
      <c r="E10" s="32"/>
      <c r="F10" s="32"/>
      <c r="G10" s="32"/>
      <c r="H10" s="32"/>
      <c r="I10" s="96"/>
      <c r="J10" s="32"/>
      <c r="K10" s="32"/>
      <c r="L10" s="97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 hidden="1">
      <c r="A11" s="32"/>
      <c r="B11" s="33"/>
      <c r="C11" s="32"/>
      <c r="D11" s="27" t="s">
        <v>19</v>
      </c>
      <c r="E11" s="32"/>
      <c r="F11" s="25" t="s">
        <v>3</v>
      </c>
      <c r="G11" s="32"/>
      <c r="H11" s="32"/>
      <c r="I11" s="98" t="s">
        <v>20</v>
      </c>
      <c r="J11" s="25" t="s">
        <v>3</v>
      </c>
      <c r="K11" s="32"/>
      <c r="L11" s="97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 hidden="1">
      <c r="A12" s="32"/>
      <c r="B12" s="33"/>
      <c r="C12" s="32"/>
      <c r="D12" s="27" t="s">
        <v>21</v>
      </c>
      <c r="E12" s="32"/>
      <c r="F12" s="25" t="s">
        <v>22</v>
      </c>
      <c r="G12" s="32"/>
      <c r="H12" s="32"/>
      <c r="I12" s="98" t="s">
        <v>23</v>
      </c>
      <c r="J12" s="50" t="str">
        <f>'Rekapitulace stavby'!AN8</f>
        <v>26. 11. 2019</v>
      </c>
      <c r="K12" s="32"/>
      <c r="L12" s="97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 hidden="1">
      <c r="A13" s="32"/>
      <c r="B13" s="33"/>
      <c r="C13" s="32"/>
      <c r="D13" s="32"/>
      <c r="E13" s="32"/>
      <c r="F13" s="32"/>
      <c r="G13" s="32"/>
      <c r="H13" s="32"/>
      <c r="I13" s="96"/>
      <c r="J13" s="32"/>
      <c r="K13" s="32"/>
      <c r="L13" s="97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 hidden="1">
      <c r="A14" s="32"/>
      <c r="B14" s="33"/>
      <c r="C14" s="32"/>
      <c r="D14" s="27" t="s">
        <v>25</v>
      </c>
      <c r="E14" s="32"/>
      <c r="F14" s="32"/>
      <c r="G14" s="32"/>
      <c r="H14" s="32"/>
      <c r="I14" s="98" t="s">
        <v>26</v>
      </c>
      <c r="J14" s="25" t="s">
        <v>3</v>
      </c>
      <c r="K14" s="32"/>
      <c r="L14" s="97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 hidden="1">
      <c r="A15" s="32"/>
      <c r="B15" s="33"/>
      <c r="C15" s="32"/>
      <c r="D15" s="32"/>
      <c r="E15" s="25" t="s">
        <v>27</v>
      </c>
      <c r="F15" s="32"/>
      <c r="G15" s="32"/>
      <c r="H15" s="32"/>
      <c r="I15" s="98" t="s">
        <v>28</v>
      </c>
      <c r="J15" s="25" t="s">
        <v>3</v>
      </c>
      <c r="K15" s="32"/>
      <c r="L15" s="97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 hidden="1">
      <c r="A16" s="32"/>
      <c r="B16" s="33"/>
      <c r="C16" s="32"/>
      <c r="D16" s="32"/>
      <c r="E16" s="32"/>
      <c r="F16" s="32"/>
      <c r="G16" s="32"/>
      <c r="H16" s="32"/>
      <c r="I16" s="96"/>
      <c r="J16" s="32"/>
      <c r="K16" s="32"/>
      <c r="L16" s="97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 hidden="1">
      <c r="A17" s="32"/>
      <c r="B17" s="33"/>
      <c r="C17" s="32"/>
      <c r="D17" s="27" t="s">
        <v>29</v>
      </c>
      <c r="E17" s="32"/>
      <c r="F17" s="32"/>
      <c r="G17" s="32"/>
      <c r="H17" s="32"/>
      <c r="I17" s="98" t="s">
        <v>26</v>
      </c>
      <c r="J17" s="28" t="str">
        <f>'Rekapitulace stavby'!AN13</f>
        <v>Vyplň údaj</v>
      </c>
      <c r="K17" s="32"/>
      <c r="L17" s="97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 hidden="1">
      <c r="A18" s="32"/>
      <c r="B18" s="33"/>
      <c r="C18" s="32"/>
      <c r="D18" s="32"/>
      <c r="E18" s="403" t="str">
        <f>'Rekapitulace stavby'!E14</f>
        <v>Vyplň údaj</v>
      </c>
      <c r="F18" s="385"/>
      <c r="G18" s="385"/>
      <c r="H18" s="385"/>
      <c r="I18" s="98" t="s">
        <v>28</v>
      </c>
      <c r="J18" s="28" t="str">
        <f>'Rekapitulace stavby'!AN14</f>
        <v>Vyplň údaj</v>
      </c>
      <c r="K18" s="32"/>
      <c r="L18" s="97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 hidden="1">
      <c r="A19" s="32"/>
      <c r="B19" s="33"/>
      <c r="C19" s="32"/>
      <c r="D19" s="32"/>
      <c r="E19" s="32"/>
      <c r="F19" s="32"/>
      <c r="G19" s="32"/>
      <c r="H19" s="32"/>
      <c r="I19" s="96"/>
      <c r="J19" s="32"/>
      <c r="K19" s="32"/>
      <c r="L19" s="97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 hidden="1">
      <c r="A20" s="32"/>
      <c r="B20" s="33"/>
      <c r="C20" s="32"/>
      <c r="D20" s="27" t="s">
        <v>31</v>
      </c>
      <c r="E20" s="32"/>
      <c r="F20" s="32"/>
      <c r="G20" s="32"/>
      <c r="H20" s="32"/>
      <c r="I20" s="98" t="s">
        <v>26</v>
      </c>
      <c r="J20" s="25" t="s">
        <v>3</v>
      </c>
      <c r="K20" s="32"/>
      <c r="L20" s="97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 hidden="1">
      <c r="A21" s="32"/>
      <c r="B21" s="33"/>
      <c r="C21" s="32"/>
      <c r="D21" s="32"/>
      <c r="E21" s="25" t="s">
        <v>32</v>
      </c>
      <c r="F21" s="32"/>
      <c r="G21" s="32"/>
      <c r="H21" s="32"/>
      <c r="I21" s="98" t="s">
        <v>28</v>
      </c>
      <c r="J21" s="25" t="s">
        <v>3</v>
      </c>
      <c r="K21" s="32"/>
      <c r="L21" s="97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 hidden="1">
      <c r="A22" s="32"/>
      <c r="B22" s="33"/>
      <c r="C22" s="32"/>
      <c r="D22" s="32"/>
      <c r="E22" s="32"/>
      <c r="F22" s="32"/>
      <c r="G22" s="32"/>
      <c r="H22" s="32"/>
      <c r="I22" s="96"/>
      <c r="J22" s="32"/>
      <c r="K22" s="32"/>
      <c r="L22" s="97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 hidden="1">
      <c r="A23" s="32"/>
      <c r="B23" s="33"/>
      <c r="C23" s="32"/>
      <c r="D23" s="27" t="s">
        <v>34</v>
      </c>
      <c r="E23" s="32"/>
      <c r="F23" s="32"/>
      <c r="G23" s="32"/>
      <c r="H23" s="32"/>
      <c r="I23" s="98" t="s">
        <v>26</v>
      </c>
      <c r="J23" s="25" t="s">
        <v>3</v>
      </c>
      <c r="K23" s="32"/>
      <c r="L23" s="97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 hidden="1">
      <c r="A24" s="32"/>
      <c r="B24" s="33"/>
      <c r="C24" s="32"/>
      <c r="D24" s="32"/>
      <c r="E24" s="25" t="s">
        <v>32</v>
      </c>
      <c r="F24" s="32"/>
      <c r="G24" s="32"/>
      <c r="H24" s="32"/>
      <c r="I24" s="98" t="s">
        <v>28</v>
      </c>
      <c r="J24" s="25" t="s">
        <v>3</v>
      </c>
      <c r="K24" s="32"/>
      <c r="L24" s="97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 hidden="1">
      <c r="A25" s="32"/>
      <c r="B25" s="33"/>
      <c r="C25" s="32"/>
      <c r="D25" s="32"/>
      <c r="E25" s="32"/>
      <c r="F25" s="32"/>
      <c r="G25" s="32"/>
      <c r="H25" s="32"/>
      <c r="I25" s="96"/>
      <c r="J25" s="32"/>
      <c r="K25" s="32"/>
      <c r="L25" s="97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 hidden="1">
      <c r="A26" s="32"/>
      <c r="B26" s="33"/>
      <c r="C26" s="32"/>
      <c r="D26" s="27" t="s">
        <v>35</v>
      </c>
      <c r="E26" s="32"/>
      <c r="F26" s="32"/>
      <c r="G26" s="32"/>
      <c r="H26" s="32"/>
      <c r="I26" s="96"/>
      <c r="J26" s="32"/>
      <c r="K26" s="32"/>
      <c r="L26" s="97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 hidden="1">
      <c r="A27" s="99"/>
      <c r="B27" s="100"/>
      <c r="C27" s="99"/>
      <c r="D27" s="99"/>
      <c r="E27" s="389" t="s">
        <v>3</v>
      </c>
      <c r="F27" s="389"/>
      <c r="G27" s="389"/>
      <c r="H27" s="389"/>
      <c r="I27" s="101"/>
      <c r="J27" s="99"/>
      <c r="K27" s="99"/>
      <c r="L27" s="102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5" customHeight="1" hidden="1">
      <c r="A28" s="32"/>
      <c r="B28" s="33"/>
      <c r="C28" s="32"/>
      <c r="D28" s="32"/>
      <c r="E28" s="32"/>
      <c r="F28" s="32"/>
      <c r="G28" s="32"/>
      <c r="H28" s="32"/>
      <c r="I28" s="96"/>
      <c r="J28" s="32"/>
      <c r="K28" s="32"/>
      <c r="L28" s="97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 hidden="1">
      <c r="A29" s="32"/>
      <c r="B29" s="33"/>
      <c r="C29" s="32"/>
      <c r="D29" s="61"/>
      <c r="E29" s="61"/>
      <c r="F29" s="61"/>
      <c r="G29" s="61"/>
      <c r="H29" s="61"/>
      <c r="I29" s="103"/>
      <c r="J29" s="61"/>
      <c r="K29" s="61"/>
      <c r="L29" s="97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 hidden="1">
      <c r="A30" s="32"/>
      <c r="B30" s="33"/>
      <c r="C30" s="32"/>
      <c r="D30" s="104" t="s">
        <v>37</v>
      </c>
      <c r="E30" s="32"/>
      <c r="F30" s="32"/>
      <c r="G30" s="32"/>
      <c r="H30" s="32"/>
      <c r="I30" s="96"/>
      <c r="J30" s="66">
        <f>ROUND(J84,2)</f>
        <v>0</v>
      </c>
      <c r="K30" s="32"/>
      <c r="L30" s="97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 hidden="1">
      <c r="A31" s="32"/>
      <c r="B31" s="33"/>
      <c r="C31" s="32"/>
      <c r="D31" s="61"/>
      <c r="E31" s="61"/>
      <c r="F31" s="61"/>
      <c r="G31" s="61"/>
      <c r="H31" s="61"/>
      <c r="I31" s="103"/>
      <c r="J31" s="61"/>
      <c r="K31" s="61"/>
      <c r="L31" s="97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 hidden="1">
      <c r="A32" s="32"/>
      <c r="B32" s="33"/>
      <c r="C32" s="32"/>
      <c r="D32" s="32"/>
      <c r="E32" s="32"/>
      <c r="F32" s="36" t="s">
        <v>39</v>
      </c>
      <c r="G32" s="32"/>
      <c r="H32" s="32"/>
      <c r="I32" s="105" t="s">
        <v>38</v>
      </c>
      <c r="J32" s="36" t="s">
        <v>40</v>
      </c>
      <c r="K32" s="32"/>
      <c r="L32" s="97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 hidden="1">
      <c r="A33" s="32"/>
      <c r="B33" s="33"/>
      <c r="C33" s="32"/>
      <c r="D33" s="106" t="s">
        <v>41</v>
      </c>
      <c r="E33" s="27" t="s">
        <v>42</v>
      </c>
      <c r="F33" s="107">
        <f>ROUND((SUM(BE84:BE111)),2)</f>
        <v>0</v>
      </c>
      <c r="G33" s="32"/>
      <c r="H33" s="32"/>
      <c r="I33" s="108">
        <v>0.21</v>
      </c>
      <c r="J33" s="107">
        <f>ROUND(((SUM(BE84:BE111))*I33),2)</f>
        <v>0</v>
      </c>
      <c r="K33" s="32"/>
      <c r="L33" s="97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 hidden="1">
      <c r="A34" s="32"/>
      <c r="B34" s="33"/>
      <c r="C34" s="32"/>
      <c r="D34" s="32"/>
      <c r="E34" s="27" t="s">
        <v>43</v>
      </c>
      <c r="F34" s="107">
        <f>ROUND((SUM(BF84:BF111)),2)</f>
        <v>0</v>
      </c>
      <c r="G34" s="32"/>
      <c r="H34" s="32"/>
      <c r="I34" s="108">
        <v>0.15</v>
      </c>
      <c r="J34" s="107">
        <f>ROUND(((SUM(BF84:BF111))*I34),2)</f>
        <v>0</v>
      </c>
      <c r="K34" s="32"/>
      <c r="L34" s="97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44</v>
      </c>
      <c r="F35" s="107">
        <f>ROUND((SUM(BG84:BG111)),2)</f>
        <v>0</v>
      </c>
      <c r="G35" s="32"/>
      <c r="H35" s="32"/>
      <c r="I35" s="108">
        <v>0.21</v>
      </c>
      <c r="J35" s="107">
        <f>0</f>
        <v>0</v>
      </c>
      <c r="K35" s="32"/>
      <c r="L35" s="97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45</v>
      </c>
      <c r="F36" s="107">
        <f>ROUND((SUM(BH84:BH111)),2)</f>
        <v>0</v>
      </c>
      <c r="G36" s="32"/>
      <c r="H36" s="32"/>
      <c r="I36" s="108">
        <v>0.15</v>
      </c>
      <c r="J36" s="107">
        <f>0</f>
        <v>0</v>
      </c>
      <c r="K36" s="32"/>
      <c r="L36" s="97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46</v>
      </c>
      <c r="F37" s="107">
        <f>ROUND((SUM(BI84:BI111)),2)</f>
        <v>0</v>
      </c>
      <c r="G37" s="32"/>
      <c r="H37" s="32"/>
      <c r="I37" s="108">
        <v>0</v>
      </c>
      <c r="J37" s="107">
        <f>0</f>
        <v>0</v>
      </c>
      <c r="K37" s="32"/>
      <c r="L37" s="97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 hidden="1">
      <c r="A38" s="32"/>
      <c r="B38" s="33"/>
      <c r="C38" s="32"/>
      <c r="D38" s="32"/>
      <c r="E38" s="32"/>
      <c r="F38" s="32"/>
      <c r="G38" s="32"/>
      <c r="H38" s="32"/>
      <c r="I38" s="96"/>
      <c r="J38" s="32"/>
      <c r="K38" s="32"/>
      <c r="L38" s="97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 hidden="1">
      <c r="A39" s="32"/>
      <c r="B39" s="33"/>
      <c r="C39" s="109"/>
      <c r="D39" s="110" t="s">
        <v>47</v>
      </c>
      <c r="E39" s="55"/>
      <c r="F39" s="55"/>
      <c r="G39" s="111" t="s">
        <v>48</v>
      </c>
      <c r="H39" s="112" t="s">
        <v>49</v>
      </c>
      <c r="I39" s="113"/>
      <c r="J39" s="114">
        <f>SUM(J30:J37)</f>
        <v>0</v>
      </c>
      <c r="K39" s="115"/>
      <c r="L39" s="97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 hidden="1">
      <c r="A40" s="32"/>
      <c r="B40" s="42"/>
      <c r="C40" s="43"/>
      <c r="D40" s="43"/>
      <c r="E40" s="43"/>
      <c r="F40" s="43"/>
      <c r="G40" s="43"/>
      <c r="H40" s="43"/>
      <c r="I40" s="116"/>
      <c r="J40" s="43"/>
      <c r="K40" s="43"/>
      <c r="L40" s="97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ht="12" hidden="1"/>
    <row r="42" ht="12" hidden="1"/>
    <row r="43" ht="12" hidden="1"/>
    <row r="44" spans="1:31" s="2" customFormat="1" ht="6.95" customHeight="1">
      <c r="A44" s="32"/>
      <c r="B44" s="44"/>
      <c r="C44" s="45"/>
      <c r="D44" s="45"/>
      <c r="E44" s="45"/>
      <c r="F44" s="45"/>
      <c r="G44" s="45"/>
      <c r="H44" s="45"/>
      <c r="I44" s="117"/>
      <c r="J44" s="45"/>
      <c r="K44" s="45"/>
      <c r="L44" s="97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s="2" customFormat="1" ht="24.95" customHeight="1">
      <c r="A45" s="32"/>
      <c r="B45" s="33"/>
      <c r="C45" s="21" t="s">
        <v>127</v>
      </c>
      <c r="D45" s="32"/>
      <c r="E45" s="32"/>
      <c r="F45" s="32"/>
      <c r="G45" s="32"/>
      <c r="H45" s="32"/>
      <c r="I45" s="96"/>
      <c r="J45" s="32"/>
      <c r="K45" s="32"/>
      <c r="L45" s="97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</row>
    <row r="46" spans="1:31" s="2" customFormat="1" ht="6.95" customHeight="1">
      <c r="A46" s="32"/>
      <c r="B46" s="33"/>
      <c r="C46" s="32"/>
      <c r="D46" s="32"/>
      <c r="E46" s="32"/>
      <c r="F46" s="32"/>
      <c r="G46" s="32"/>
      <c r="H46" s="32"/>
      <c r="I46" s="96"/>
      <c r="J46" s="32"/>
      <c r="K46" s="32"/>
      <c r="L46" s="97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 s="2" customFormat="1" ht="12" customHeight="1">
      <c r="A47" s="32"/>
      <c r="B47" s="33"/>
      <c r="C47" s="27" t="s">
        <v>17</v>
      </c>
      <c r="D47" s="32"/>
      <c r="E47" s="32"/>
      <c r="F47" s="32"/>
      <c r="G47" s="32"/>
      <c r="H47" s="32"/>
      <c r="I47" s="96"/>
      <c r="J47" s="32"/>
      <c r="K47" s="32"/>
      <c r="L47" s="97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</row>
    <row r="48" spans="1:31" s="2" customFormat="1" ht="16.5" customHeight="1">
      <c r="A48" s="32"/>
      <c r="B48" s="33"/>
      <c r="C48" s="32"/>
      <c r="D48" s="32"/>
      <c r="E48" s="401" t="str">
        <f>E7</f>
        <v>Dopravní terminál v Bohumíně – Přednádražní prostor</v>
      </c>
      <c r="F48" s="402"/>
      <c r="G48" s="402"/>
      <c r="H48" s="402"/>
      <c r="I48" s="96"/>
      <c r="J48" s="32"/>
      <c r="K48" s="32"/>
      <c r="L48" s="97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</row>
    <row r="49" spans="1:31" s="2" customFormat="1" ht="12" customHeight="1">
      <c r="A49" s="32"/>
      <c r="B49" s="33"/>
      <c r="C49" s="27" t="s">
        <v>123</v>
      </c>
      <c r="D49" s="32"/>
      <c r="E49" s="32"/>
      <c r="F49" s="32"/>
      <c r="G49" s="32"/>
      <c r="H49" s="32"/>
      <c r="I49" s="96"/>
      <c r="J49" s="32"/>
      <c r="K49" s="32"/>
      <c r="L49" s="97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</row>
    <row r="50" spans="1:31" s="2" customFormat="1" ht="16.5" customHeight="1">
      <c r="A50" s="32"/>
      <c r="B50" s="33"/>
      <c r="C50" s="32"/>
      <c r="D50" s="32"/>
      <c r="E50" s="396" t="str">
        <f>E9</f>
        <v>VRN - Vedlejší rozpočtové náklady</v>
      </c>
      <c r="F50" s="400"/>
      <c r="G50" s="400"/>
      <c r="H50" s="400"/>
      <c r="I50" s="96"/>
      <c r="J50" s="32"/>
      <c r="K50" s="32"/>
      <c r="L50" s="97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</row>
    <row r="51" spans="1:31" s="2" customFormat="1" ht="6.95" customHeight="1">
      <c r="A51" s="32"/>
      <c r="B51" s="33"/>
      <c r="C51" s="32"/>
      <c r="D51" s="32"/>
      <c r="E51" s="32"/>
      <c r="F51" s="32"/>
      <c r="G51" s="32"/>
      <c r="H51" s="32"/>
      <c r="I51" s="96"/>
      <c r="J51" s="32"/>
      <c r="K51" s="32"/>
      <c r="L51" s="97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</row>
    <row r="52" spans="1:31" s="2" customFormat="1" ht="12" customHeight="1">
      <c r="A52" s="32"/>
      <c r="B52" s="33"/>
      <c r="C52" s="27" t="s">
        <v>21</v>
      </c>
      <c r="D52" s="32"/>
      <c r="E52" s="32"/>
      <c r="F52" s="25" t="str">
        <f>F12</f>
        <v>Bohumín</v>
      </c>
      <c r="G52" s="32"/>
      <c r="H52" s="32"/>
      <c r="I52" s="98" t="s">
        <v>23</v>
      </c>
      <c r="J52" s="50" t="str">
        <f>IF(J12="","",J12)</f>
        <v>26. 11. 2019</v>
      </c>
      <c r="K52" s="32"/>
      <c r="L52" s="97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</row>
    <row r="53" spans="1:31" s="2" customFormat="1" ht="6.95" customHeight="1">
      <c r="A53" s="32"/>
      <c r="B53" s="33"/>
      <c r="C53" s="32"/>
      <c r="D53" s="32"/>
      <c r="E53" s="32"/>
      <c r="F53" s="32"/>
      <c r="G53" s="32"/>
      <c r="H53" s="32"/>
      <c r="I53" s="96"/>
      <c r="J53" s="32"/>
      <c r="K53" s="32"/>
      <c r="L53" s="97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</row>
    <row r="54" spans="1:31" s="2" customFormat="1" ht="40.15" customHeight="1">
      <c r="A54" s="32"/>
      <c r="B54" s="33"/>
      <c r="C54" s="27" t="s">
        <v>25</v>
      </c>
      <c r="D54" s="32"/>
      <c r="E54" s="32"/>
      <c r="F54" s="25" t="str">
        <f>E15</f>
        <v>Město Bohumín, Masarykova 158, 735 81 Bohumín</v>
      </c>
      <c r="G54" s="32"/>
      <c r="H54" s="32"/>
      <c r="I54" s="98" t="s">
        <v>31</v>
      </c>
      <c r="J54" s="30" t="str">
        <f>E21</f>
        <v>HaskoningDHV Czech Republic, spol. s r.o.</v>
      </c>
      <c r="K54" s="32"/>
      <c r="L54" s="97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</row>
    <row r="55" spans="1:31" s="2" customFormat="1" ht="40.15" customHeight="1">
      <c r="A55" s="32"/>
      <c r="B55" s="33"/>
      <c r="C55" s="27" t="s">
        <v>29</v>
      </c>
      <c r="D55" s="32"/>
      <c r="E55" s="32"/>
      <c r="F55" s="25" t="str">
        <f>IF(E18="","",E18)</f>
        <v>Vyplň údaj</v>
      </c>
      <c r="G55" s="32"/>
      <c r="H55" s="32"/>
      <c r="I55" s="98" t="s">
        <v>34</v>
      </c>
      <c r="J55" s="30" t="str">
        <f>E24</f>
        <v>HaskoningDHV Czech Republic, spol. s r.o.</v>
      </c>
      <c r="K55" s="32"/>
      <c r="L55" s="97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</row>
    <row r="56" spans="1:31" s="2" customFormat="1" ht="10.35" customHeight="1">
      <c r="A56" s="32"/>
      <c r="B56" s="33"/>
      <c r="C56" s="32"/>
      <c r="D56" s="32"/>
      <c r="E56" s="32"/>
      <c r="F56" s="32"/>
      <c r="G56" s="32"/>
      <c r="H56" s="32"/>
      <c r="I56" s="96"/>
      <c r="J56" s="32"/>
      <c r="K56" s="32"/>
      <c r="L56" s="97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</row>
    <row r="57" spans="1:31" s="2" customFormat="1" ht="29.25" customHeight="1">
      <c r="A57" s="32"/>
      <c r="B57" s="33"/>
      <c r="C57" s="118" t="s">
        <v>128</v>
      </c>
      <c r="D57" s="109"/>
      <c r="E57" s="109"/>
      <c r="F57" s="109"/>
      <c r="G57" s="109"/>
      <c r="H57" s="109"/>
      <c r="I57" s="119"/>
      <c r="J57" s="120" t="s">
        <v>129</v>
      </c>
      <c r="K57" s="109"/>
      <c r="L57" s="97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</row>
    <row r="58" spans="1:31" s="2" customFormat="1" ht="10.35" customHeight="1">
      <c r="A58" s="32"/>
      <c r="B58" s="33"/>
      <c r="C58" s="32"/>
      <c r="D58" s="32"/>
      <c r="E58" s="32"/>
      <c r="F58" s="32"/>
      <c r="G58" s="32"/>
      <c r="H58" s="32"/>
      <c r="I58" s="96"/>
      <c r="J58" s="32"/>
      <c r="K58" s="32"/>
      <c r="L58" s="97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</row>
    <row r="59" spans="1:47" s="2" customFormat="1" ht="22.9" customHeight="1">
      <c r="A59" s="32"/>
      <c r="B59" s="33"/>
      <c r="C59" s="121" t="s">
        <v>69</v>
      </c>
      <c r="D59" s="32"/>
      <c r="E59" s="32"/>
      <c r="F59" s="32"/>
      <c r="G59" s="32"/>
      <c r="H59" s="32"/>
      <c r="I59" s="96"/>
      <c r="J59" s="66">
        <f>J84</f>
        <v>0</v>
      </c>
      <c r="K59" s="32"/>
      <c r="L59" s="97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U59" s="17" t="s">
        <v>130</v>
      </c>
    </row>
    <row r="60" spans="2:12" s="9" customFormat="1" ht="24.95" customHeight="1">
      <c r="B60" s="122"/>
      <c r="D60" s="123" t="s">
        <v>131</v>
      </c>
      <c r="E60" s="124"/>
      <c r="F60" s="124"/>
      <c r="G60" s="124"/>
      <c r="H60" s="124"/>
      <c r="I60" s="125"/>
      <c r="J60" s="126">
        <f>J85</f>
        <v>0</v>
      </c>
      <c r="L60" s="122"/>
    </row>
    <row r="61" spans="2:12" s="10" customFormat="1" ht="19.9" customHeight="1">
      <c r="B61" s="127"/>
      <c r="D61" s="128" t="s">
        <v>138</v>
      </c>
      <c r="E61" s="129"/>
      <c r="F61" s="129"/>
      <c r="G61" s="129"/>
      <c r="H61" s="129"/>
      <c r="I61" s="130"/>
      <c r="J61" s="131">
        <f>J86</f>
        <v>0</v>
      </c>
      <c r="L61" s="127"/>
    </row>
    <row r="62" spans="2:12" s="9" customFormat="1" ht="24.95" customHeight="1">
      <c r="B62" s="122"/>
      <c r="D62" s="123" t="s">
        <v>146</v>
      </c>
      <c r="E62" s="124"/>
      <c r="F62" s="124"/>
      <c r="G62" s="124"/>
      <c r="H62" s="124"/>
      <c r="I62" s="125"/>
      <c r="J62" s="126">
        <f>J90</f>
        <v>0</v>
      </c>
      <c r="L62" s="122"/>
    </row>
    <row r="63" spans="2:12" s="10" customFormat="1" ht="19.9" customHeight="1">
      <c r="B63" s="127"/>
      <c r="D63" s="128" t="s">
        <v>1850</v>
      </c>
      <c r="E63" s="129"/>
      <c r="F63" s="129"/>
      <c r="G63" s="129"/>
      <c r="H63" s="129"/>
      <c r="I63" s="130"/>
      <c r="J63" s="131">
        <f>J91</f>
        <v>0</v>
      </c>
      <c r="L63" s="127"/>
    </row>
    <row r="64" spans="2:12" s="10" customFormat="1" ht="19.9" customHeight="1">
      <c r="B64" s="127"/>
      <c r="D64" s="128" t="s">
        <v>1851</v>
      </c>
      <c r="E64" s="129"/>
      <c r="F64" s="129"/>
      <c r="G64" s="129"/>
      <c r="H64" s="129"/>
      <c r="I64" s="130"/>
      <c r="J64" s="131">
        <f>J100</f>
        <v>0</v>
      </c>
      <c r="L64" s="127"/>
    </row>
    <row r="65" spans="1:31" s="2" customFormat="1" ht="21.75" customHeight="1">
      <c r="A65" s="32"/>
      <c r="B65" s="33"/>
      <c r="C65" s="32"/>
      <c r="D65" s="32"/>
      <c r="E65" s="32"/>
      <c r="F65" s="32"/>
      <c r="G65" s="32"/>
      <c r="H65" s="32"/>
      <c r="I65" s="96"/>
      <c r="J65" s="32"/>
      <c r="K65" s="32"/>
      <c r="L65" s="97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s="2" customFormat="1" ht="6.95" customHeight="1">
      <c r="A66" s="32"/>
      <c r="B66" s="42"/>
      <c r="C66" s="43"/>
      <c r="D66" s="43"/>
      <c r="E66" s="43"/>
      <c r="F66" s="43"/>
      <c r="G66" s="43"/>
      <c r="H66" s="43"/>
      <c r="I66" s="116"/>
      <c r="J66" s="43"/>
      <c r="K66" s="43"/>
      <c r="L66" s="97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</row>
    <row r="70" spans="1:31" s="2" customFormat="1" ht="6.95" customHeight="1">
      <c r="A70" s="32"/>
      <c r="B70" s="44"/>
      <c r="C70" s="45"/>
      <c r="D70" s="45"/>
      <c r="E70" s="45"/>
      <c r="F70" s="45"/>
      <c r="G70" s="45"/>
      <c r="H70" s="45"/>
      <c r="I70" s="117"/>
      <c r="J70" s="45"/>
      <c r="K70" s="45"/>
      <c r="L70" s="97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</row>
    <row r="71" spans="1:31" s="2" customFormat="1" ht="24.95" customHeight="1">
      <c r="A71" s="32"/>
      <c r="B71" s="33"/>
      <c r="C71" s="21" t="s">
        <v>148</v>
      </c>
      <c r="D71" s="32"/>
      <c r="E71" s="32"/>
      <c r="F71" s="32"/>
      <c r="G71" s="32"/>
      <c r="H71" s="32"/>
      <c r="I71" s="96"/>
      <c r="J71" s="32"/>
      <c r="K71" s="32"/>
      <c r="L71" s="97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</row>
    <row r="72" spans="1:31" s="2" customFormat="1" ht="6.95" customHeight="1">
      <c r="A72" s="32"/>
      <c r="B72" s="33"/>
      <c r="C72" s="32"/>
      <c r="D72" s="32"/>
      <c r="E72" s="32"/>
      <c r="F72" s="32"/>
      <c r="G72" s="32"/>
      <c r="H72" s="32"/>
      <c r="I72" s="96"/>
      <c r="J72" s="32"/>
      <c r="K72" s="32"/>
      <c r="L72" s="97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</row>
    <row r="73" spans="1:31" s="2" customFormat="1" ht="12" customHeight="1">
      <c r="A73" s="32"/>
      <c r="B73" s="33"/>
      <c r="C73" s="27" t="s">
        <v>17</v>
      </c>
      <c r="D73" s="32"/>
      <c r="E73" s="32"/>
      <c r="F73" s="32"/>
      <c r="G73" s="32"/>
      <c r="H73" s="32"/>
      <c r="I73" s="96"/>
      <c r="J73" s="32"/>
      <c r="K73" s="32"/>
      <c r="L73" s="97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</row>
    <row r="74" spans="1:31" s="2" customFormat="1" ht="16.5" customHeight="1">
      <c r="A74" s="32"/>
      <c r="B74" s="33"/>
      <c r="C74" s="32"/>
      <c r="D74" s="32"/>
      <c r="E74" s="401" t="str">
        <f>E7</f>
        <v>Dopravní terminál v Bohumíně – Přednádražní prostor</v>
      </c>
      <c r="F74" s="402"/>
      <c r="G74" s="402"/>
      <c r="H74" s="402"/>
      <c r="I74" s="96"/>
      <c r="J74" s="32"/>
      <c r="K74" s="32"/>
      <c r="L74" s="97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</row>
    <row r="75" spans="1:31" s="2" customFormat="1" ht="12" customHeight="1">
      <c r="A75" s="32"/>
      <c r="B75" s="33"/>
      <c r="C75" s="27" t="s">
        <v>123</v>
      </c>
      <c r="D75" s="32"/>
      <c r="E75" s="32"/>
      <c r="F75" s="32"/>
      <c r="G75" s="32"/>
      <c r="H75" s="32"/>
      <c r="I75" s="96"/>
      <c r="J75" s="32"/>
      <c r="K75" s="32"/>
      <c r="L75" s="97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</row>
    <row r="76" spans="1:31" s="2" customFormat="1" ht="16.5" customHeight="1">
      <c r="A76" s="32"/>
      <c r="B76" s="33"/>
      <c r="C76" s="32"/>
      <c r="D76" s="32"/>
      <c r="E76" s="396" t="str">
        <f>E9</f>
        <v>VRN - Vedlejší rozpočtové náklady</v>
      </c>
      <c r="F76" s="400"/>
      <c r="G76" s="400"/>
      <c r="H76" s="400"/>
      <c r="I76" s="96"/>
      <c r="J76" s="32"/>
      <c r="K76" s="32"/>
      <c r="L76" s="97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6.95" customHeight="1">
      <c r="A77" s="32"/>
      <c r="B77" s="33"/>
      <c r="C77" s="32"/>
      <c r="D77" s="32"/>
      <c r="E77" s="32"/>
      <c r="F77" s="32"/>
      <c r="G77" s="32"/>
      <c r="H77" s="32"/>
      <c r="I77" s="96"/>
      <c r="J77" s="32"/>
      <c r="K77" s="32"/>
      <c r="L77" s="97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 s="2" customFormat="1" ht="12" customHeight="1">
      <c r="A78" s="32"/>
      <c r="B78" s="33"/>
      <c r="C78" s="27" t="s">
        <v>21</v>
      </c>
      <c r="D78" s="32"/>
      <c r="E78" s="32"/>
      <c r="F78" s="25" t="str">
        <f>F12</f>
        <v>Bohumín</v>
      </c>
      <c r="G78" s="32"/>
      <c r="H78" s="32"/>
      <c r="I78" s="98" t="s">
        <v>23</v>
      </c>
      <c r="J78" s="50" t="str">
        <f>IF(J12="","",J12)</f>
        <v>26. 11. 2019</v>
      </c>
      <c r="K78" s="32"/>
      <c r="L78" s="97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</row>
    <row r="79" spans="1:31" s="2" customFormat="1" ht="6.95" customHeight="1">
      <c r="A79" s="32"/>
      <c r="B79" s="33"/>
      <c r="C79" s="32"/>
      <c r="D79" s="32"/>
      <c r="E79" s="32"/>
      <c r="F79" s="32"/>
      <c r="G79" s="32"/>
      <c r="H79" s="32"/>
      <c r="I79" s="96"/>
      <c r="J79" s="32"/>
      <c r="K79" s="32"/>
      <c r="L79" s="97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</row>
    <row r="80" spans="1:31" s="2" customFormat="1" ht="40.15" customHeight="1">
      <c r="A80" s="32"/>
      <c r="B80" s="33"/>
      <c r="C80" s="27" t="s">
        <v>25</v>
      </c>
      <c r="D80" s="32"/>
      <c r="E80" s="32"/>
      <c r="F80" s="25" t="str">
        <f>E15</f>
        <v>Město Bohumín, Masarykova 158, 735 81 Bohumín</v>
      </c>
      <c r="G80" s="32"/>
      <c r="H80" s="32"/>
      <c r="I80" s="98" t="s">
        <v>31</v>
      </c>
      <c r="J80" s="30" t="str">
        <f>E21</f>
        <v>HaskoningDHV Czech Republic, spol. s r.o.</v>
      </c>
      <c r="K80" s="32"/>
      <c r="L80" s="97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</row>
    <row r="81" spans="1:31" s="2" customFormat="1" ht="40.15" customHeight="1">
      <c r="A81" s="32"/>
      <c r="B81" s="33"/>
      <c r="C81" s="27" t="s">
        <v>29</v>
      </c>
      <c r="D81" s="32"/>
      <c r="E81" s="32"/>
      <c r="F81" s="25" t="str">
        <f>IF(E18="","",E18)</f>
        <v>Vyplň údaj</v>
      </c>
      <c r="G81" s="32"/>
      <c r="H81" s="32"/>
      <c r="I81" s="98" t="s">
        <v>34</v>
      </c>
      <c r="J81" s="30" t="str">
        <f>E24</f>
        <v>HaskoningDHV Czech Republic, spol. s r.o.</v>
      </c>
      <c r="K81" s="32"/>
      <c r="L81" s="97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10.35" customHeight="1">
      <c r="A82" s="32"/>
      <c r="B82" s="33"/>
      <c r="C82" s="32"/>
      <c r="D82" s="32"/>
      <c r="E82" s="32"/>
      <c r="F82" s="32"/>
      <c r="G82" s="32"/>
      <c r="H82" s="32"/>
      <c r="I82" s="96"/>
      <c r="J82" s="32"/>
      <c r="K82" s="32"/>
      <c r="L82" s="97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11" customFormat="1" ht="29.25" customHeight="1">
      <c r="A83" s="132"/>
      <c r="B83" s="133"/>
      <c r="C83" s="134" t="s">
        <v>149</v>
      </c>
      <c r="D83" s="135" t="s">
        <v>56</v>
      </c>
      <c r="E83" s="135" t="s">
        <v>52</v>
      </c>
      <c r="F83" s="135" t="s">
        <v>53</v>
      </c>
      <c r="G83" s="135" t="s">
        <v>150</v>
      </c>
      <c r="H83" s="135" t="s">
        <v>151</v>
      </c>
      <c r="I83" s="136" t="s">
        <v>152</v>
      </c>
      <c r="J83" s="135" t="s">
        <v>129</v>
      </c>
      <c r="K83" s="137" t="s">
        <v>153</v>
      </c>
      <c r="L83" s="138"/>
      <c r="M83" s="57" t="s">
        <v>3</v>
      </c>
      <c r="N83" s="58" t="s">
        <v>41</v>
      </c>
      <c r="O83" s="58" t="s">
        <v>154</v>
      </c>
      <c r="P83" s="58" t="s">
        <v>155</v>
      </c>
      <c r="Q83" s="58" t="s">
        <v>156</v>
      </c>
      <c r="R83" s="58" t="s">
        <v>157</v>
      </c>
      <c r="S83" s="58" t="s">
        <v>158</v>
      </c>
      <c r="T83" s="59" t="s">
        <v>159</v>
      </c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  <c r="AE83" s="132"/>
    </row>
    <row r="84" spans="1:63" s="2" customFormat="1" ht="22.9" customHeight="1">
      <c r="A84" s="32"/>
      <c r="B84" s="33"/>
      <c r="C84" s="64" t="s">
        <v>160</v>
      </c>
      <c r="D84" s="32"/>
      <c r="E84" s="32"/>
      <c r="F84" s="32"/>
      <c r="G84" s="32"/>
      <c r="H84" s="32"/>
      <c r="I84" s="96"/>
      <c r="J84" s="139">
        <f>BK84</f>
        <v>0</v>
      </c>
      <c r="K84" s="32"/>
      <c r="L84" s="33"/>
      <c r="M84" s="60"/>
      <c r="N84" s="51"/>
      <c r="O84" s="61"/>
      <c r="P84" s="140">
        <f>P85+P90</f>
        <v>0</v>
      </c>
      <c r="Q84" s="61"/>
      <c r="R84" s="140">
        <f>R85+R90</f>
        <v>0</v>
      </c>
      <c r="S84" s="61"/>
      <c r="T84" s="141">
        <f>T85+T90</f>
        <v>1206</v>
      </c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T84" s="17" t="s">
        <v>70</v>
      </c>
      <c r="AU84" s="17" t="s">
        <v>130</v>
      </c>
      <c r="BK84" s="142">
        <f>BK85+BK90</f>
        <v>0</v>
      </c>
    </row>
    <row r="85" spans="2:63" s="12" customFormat="1" ht="25.9" customHeight="1">
      <c r="B85" s="143"/>
      <c r="D85" s="144" t="s">
        <v>70</v>
      </c>
      <c r="E85" s="145" t="s">
        <v>161</v>
      </c>
      <c r="F85" s="145" t="s">
        <v>162</v>
      </c>
      <c r="I85" s="146"/>
      <c r="J85" s="147">
        <f>BK85</f>
        <v>0</v>
      </c>
      <c r="L85" s="143"/>
      <c r="M85" s="148"/>
      <c r="N85" s="149"/>
      <c r="O85" s="149"/>
      <c r="P85" s="150">
        <f>P86</f>
        <v>0</v>
      </c>
      <c r="Q85" s="149"/>
      <c r="R85" s="150">
        <f>R86</f>
        <v>0</v>
      </c>
      <c r="S85" s="149"/>
      <c r="T85" s="151">
        <f>T86</f>
        <v>1206</v>
      </c>
      <c r="AR85" s="144" t="s">
        <v>78</v>
      </c>
      <c r="AT85" s="152" t="s">
        <v>70</v>
      </c>
      <c r="AU85" s="152" t="s">
        <v>71</v>
      </c>
      <c r="AY85" s="144" t="s">
        <v>163</v>
      </c>
      <c r="BK85" s="153">
        <f>BK86</f>
        <v>0</v>
      </c>
    </row>
    <row r="86" spans="2:63" s="12" customFormat="1" ht="22.9" customHeight="1">
      <c r="B86" s="143"/>
      <c r="D86" s="144" t="s">
        <v>70</v>
      </c>
      <c r="E86" s="154" t="s">
        <v>209</v>
      </c>
      <c r="F86" s="154" t="s">
        <v>733</v>
      </c>
      <c r="I86" s="146"/>
      <c r="J86" s="155">
        <f>BK86</f>
        <v>0</v>
      </c>
      <c r="L86" s="143"/>
      <c r="M86" s="148"/>
      <c r="N86" s="149"/>
      <c r="O86" s="149"/>
      <c r="P86" s="150">
        <f>SUM(P87:P89)</f>
        <v>0</v>
      </c>
      <c r="Q86" s="149"/>
      <c r="R86" s="150">
        <f>SUM(R87:R89)</f>
        <v>0</v>
      </c>
      <c r="S86" s="149"/>
      <c r="T86" s="151">
        <f>SUM(T87:T89)</f>
        <v>1206</v>
      </c>
      <c r="AR86" s="144" t="s">
        <v>78</v>
      </c>
      <c r="AT86" s="152" t="s">
        <v>70</v>
      </c>
      <c r="AU86" s="152" t="s">
        <v>78</v>
      </c>
      <c r="AY86" s="144" t="s">
        <v>163</v>
      </c>
      <c r="BK86" s="153">
        <f>SUM(BK87:BK89)</f>
        <v>0</v>
      </c>
    </row>
    <row r="87" spans="1:65" s="2" customFormat="1" ht="21.75" customHeight="1">
      <c r="A87" s="32"/>
      <c r="B87" s="156"/>
      <c r="C87" s="157" t="s">
        <v>78</v>
      </c>
      <c r="D87" s="157" t="s">
        <v>165</v>
      </c>
      <c r="E87" s="158" t="s">
        <v>1852</v>
      </c>
      <c r="F87" s="159" t="s">
        <v>1853</v>
      </c>
      <c r="G87" s="160" t="s">
        <v>168</v>
      </c>
      <c r="H87" s="161">
        <v>60300</v>
      </c>
      <c r="I87" s="162"/>
      <c r="J87" s="163">
        <f>ROUND(I87*H87,2)</f>
        <v>0</v>
      </c>
      <c r="K87" s="159" t="s">
        <v>169</v>
      </c>
      <c r="L87" s="33"/>
      <c r="M87" s="164" t="s">
        <v>3</v>
      </c>
      <c r="N87" s="165" t="s">
        <v>42</v>
      </c>
      <c r="O87" s="53"/>
      <c r="P87" s="166">
        <f>O87*H87</f>
        <v>0</v>
      </c>
      <c r="Q87" s="166">
        <v>0</v>
      </c>
      <c r="R87" s="166">
        <f>Q87*H87</f>
        <v>0</v>
      </c>
      <c r="S87" s="166">
        <v>0.02</v>
      </c>
      <c r="T87" s="167">
        <f>S87*H87</f>
        <v>1206</v>
      </c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R87" s="168" t="s">
        <v>170</v>
      </c>
      <c r="AT87" s="168" t="s">
        <v>165</v>
      </c>
      <c r="AU87" s="168" t="s">
        <v>80</v>
      </c>
      <c r="AY87" s="17" t="s">
        <v>163</v>
      </c>
      <c r="BE87" s="169">
        <f>IF(N87="základní",J87,0)</f>
        <v>0</v>
      </c>
      <c r="BF87" s="169">
        <f>IF(N87="snížená",J87,0)</f>
        <v>0</v>
      </c>
      <c r="BG87" s="169">
        <f>IF(N87="zákl. přenesená",J87,0)</f>
        <v>0</v>
      </c>
      <c r="BH87" s="169">
        <f>IF(N87="sníž. přenesená",J87,0)</f>
        <v>0</v>
      </c>
      <c r="BI87" s="169">
        <f>IF(N87="nulová",J87,0)</f>
        <v>0</v>
      </c>
      <c r="BJ87" s="17" t="s">
        <v>78</v>
      </c>
      <c r="BK87" s="169">
        <f>ROUND(I87*H87,2)</f>
        <v>0</v>
      </c>
      <c r="BL87" s="17" t="s">
        <v>170</v>
      </c>
      <c r="BM87" s="168" t="s">
        <v>1854</v>
      </c>
    </row>
    <row r="88" spans="1:47" s="2" customFormat="1" ht="19.5">
      <c r="A88" s="32"/>
      <c r="B88" s="33"/>
      <c r="C88" s="32"/>
      <c r="D88" s="170" t="s">
        <v>172</v>
      </c>
      <c r="E88" s="32"/>
      <c r="F88" s="171" t="s">
        <v>1855</v>
      </c>
      <c r="G88" s="32"/>
      <c r="H88" s="32"/>
      <c r="I88" s="96"/>
      <c r="J88" s="32"/>
      <c r="K88" s="32"/>
      <c r="L88" s="33"/>
      <c r="M88" s="172"/>
      <c r="N88" s="173"/>
      <c r="O88" s="53"/>
      <c r="P88" s="53"/>
      <c r="Q88" s="53"/>
      <c r="R88" s="53"/>
      <c r="S88" s="53"/>
      <c r="T88" s="54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T88" s="17" t="s">
        <v>172</v>
      </c>
      <c r="AU88" s="17" t="s">
        <v>80</v>
      </c>
    </row>
    <row r="89" spans="2:51" s="14" customFormat="1" ht="12">
      <c r="B89" s="181"/>
      <c r="D89" s="170" t="s">
        <v>174</v>
      </c>
      <c r="E89" s="182" t="s">
        <v>3</v>
      </c>
      <c r="F89" s="183" t="s">
        <v>1856</v>
      </c>
      <c r="H89" s="184">
        <v>60300</v>
      </c>
      <c r="I89" s="185"/>
      <c r="L89" s="181"/>
      <c r="M89" s="186"/>
      <c r="N89" s="187"/>
      <c r="O89" s="187"/>
      <c r="P89" s="187"/>
      <c r="Q89" s="187"/>
      <c r="R89" s="187"/>
      <c r="S89" s="187"/>
      <c r="T89" s="188"/>
      <c r="AT89" s="182" t="s">
        <v>174</v>
      </c>
      <c r="AU89" s="182" t="s">
        <v>80</v>
      </c>
      <c r="AV89" s="14" t="s">
        <v>80</v>
      </c>
      <c r="AW89" s="14" t="s">
        <v>33</v>
      </c>
      <c r="AX89" s="14" t="s">
        <v>78</v>
      </c>
      <c r="AY89" s="182" t="s">
        <v>163</v>
      </c>
    </row>
    <row r="90" spans="2:63" s="12" customFormat="1" ht="25.9" customHeight="1">
      <c r="B90" s="143"/>
      <c r="D90" s="144" t="s">
        <v>70</v>
      </c>
      <c r="E90" s="145" t="s">
        <v>119</v>
      </c>
      <c r="F90" s="145" t="s">
        <v>120</v>
      </c>
      <c r="I90" s="146"/>
      <c r="J90" s="147">
        <f>BK90</f>
        <v>0</v>
      </c>
      <c r="L90" s="143"/>
      <c r="M90" s="148"/>
      <c r="N90" s="149"/>
      <c r="O90" s="149"/>
      <c r="P90" s="150">
        <f>P91+P100</f>
        <v>0</v>
      </c>
      <c r="Q90" s="149"/>
      <c r="R90" s="150">
        <f>R91+R100</f>
        <v>0</v>
      </c>
      <c r="S90" s="149"/>
      <c r="T90" s="151">
        <f>T91+T100</f>
        <v>0</v>
      </c>
      <c r="AR90" s="144" t="s">
        <v>192</v>
      </c>
      <c r="AT90" s="152" t="s">
        <v>70</v>
      </c>
      <c r="AU90" s="152" t="s">
        <v>71</v>
      </c>
      <c r="AY90" s="144" t="s">
        <v>163</v>
      </c>
      <c r="BK90" s="153">
        <f>BK91+BK100</f>
        <v>0</v>
      </c>
    </row>
    <row r="91" spans="2:63" s="12" customFormat="1" ht="22.9" customHeight="1">
      <c r="B91" s="143"/>
      <c r="D91" s="144" t="s">
        <v>70</v>
      </c>
      <c r="E91" s="154" t="s">
        <v>1857</v>
      </c>
      <c r="F91" s="154" t="s">
        <v>1858</v>
      </c>
      <c r="I91" s="146"/>
      <c r="J91" s="155">
        <f>BK91</f>
        <v>0</v>
      </c>
      <c r="L91" s="143"/>
      <c r="M91" s="148"/>
      <c r="N91" s="149"/>
      <c r="O91" s="149"/>
      <c r="P91" s="150">
        <f>SUM(P92:P99)</f>
        <v>0</v>
      </c>
      <c r="Q91" s="149"/>
      <c r="R91" s="150">
        <f>SUM(R92:R99)</f>
        <v>0</v>
      </c>
      <c r="S91" s="149"/>
      <c r="T91" s="151">
        <f>SUM(T92:T99)</f>
        <v>0</v>
      </c>
      <c r="AR91" s="144" t="s">
        <v>192</v>
      </c>
      <c r="AT91" s="152" t="s">
        <v>70</v>
      </c>
      <c r="AU91" s="152" t="s">
        <v>78</v>
      </c>
      <c r="AY91" s="144" t="s">
        <v>163</v>
      </c>
      <c r="BK91" s="153">
        <f>SUM(BK92:BK99)</f>
        <v>0</v>
      </c>
    </row>
    <row r="92" spans="1:65" s="2" customFormat="1" ht="16.5" customHeight="1">
      <c r="A92" s="32"/>
      <c r="B92" s="156"/>
      <c r="C92" s="157" t="s">
        <v>80</v>
      </c>
      <c r="D92" s="157" t="s">
        <v>165</v>
      </c>
      <c r="E92" s="158" t="s">
        <v>1859</v>
      </c>
      <c r="F92" s="159" t="s">
        <v>1860</v>
      </c>
      <c r="G92" s="160" t="s">
        <v>1861</v>
      </c>
      <c r="H92" s="161">
        <v>1</v>
      </c>
      <c r="I92" s="162"/>
      <c r="J92" s="163">
        <f>ROUND(I92*H92,2)</f>
        <v>0</v>
      </c>
      <c r="K92" s="159" t="s">
        <v>169</v>
      </c>
      <c r="L92" s="33"/>
      <c r="M92" s="164" t="s">
        <v>3</v>
      </c>
      <c r="N92" s="165" t="s">
        <v>42</v>
      </c>
      <c r="O92" s="53"/>
      <c r="P92" s="166">
        <f>O92*H92</f>
        <v>0</v>
      </c>
      <c r="Q92" s="166">
        <v>0</v>
      </c>
      <c r="R92" s="166">
        <f>Q92*H92</f>
        <v>0</v>
      </c>
      <c r="S92" s="166">
        <v>0</v>
      </c>
      <c r="T92" s="167">
        <f>S92*H92</f>
        <v>0</v>
      </c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R92" s="168" t="s">
        <v>943</v>
      </c>
      <c r="AT92" s="168" t="s">
        <v>165</v>
      </c>
      <c r="AU92" s="168" t="s">
        <v>80</v>
      </c>
      <c r="AY92" s="17" t="s">
        <v>163</v>
      </c>
      <c r="BE92" s="169">
        <f>IF(N92="základní",J92,0)</f>
        <v>0</v>
      </c>
      <c r="BF92" s="169">
        <f>IF(N92="snížená",J92,0)</f>
        <v>0</v>
      </c>
      <c r="BG92" s="169">
        <f>IF(N92="zákl. přenesená",J92,0)</f>
        <v>0</v>
      </c>
      <c r="BH92" s="169">
        <f>IF(N92="sníž. přenesená",J92,0)</f>
        <v>0</v>
      </c>
      <c r="BI92" s="169">
        <f>IF(N92="nulová",J92,0)</f>
        <v>0</v>
      </c>
      <c r="BJ92" s="17" t="s">
        <v>78</v>
      </c>
      <c r="BK92" s="169">
        <f>ROUND(I92*H92,2)</f>
        <v>0</v>
      </c>
      <c r="BL92" s="17" t="s">
        <v>943</v>
      </c>
      <c r="BM92" s="168" t="s">
        <v>1862</v>
      </c>
    </row>
    <row r="93" spans="1:65" s="2" customFormat="1" ht="16.5" customHeight="1">
      <c r="A93" s="32"/>
      <c r="B93" s="156"/>
      <c r="C93" s="157" t="s">
        <v>182</v>
      </c>
      <c r="D93" s="157" t="s">
        <v>165</v>
      </c>
      <c r="E93" s="158" t="s">
        <v>1863</v>
      </c>
      <c r="F93" s="159" t="s">
        <v>1864</v>
      </c>
      <c r="G93" s="160" t="s">
        <v>1861</v>
      </c>
      <c r="H93" s="161">
        <v>1</v>
      </c>
      <c r="I93" s="162"/>
      <c r="J93" s="163">
        <f>ROUND(I93*H93,2)</f>
        <v>0</v>
      </c>
      <c r="K93" s="159" t="s">
        <v>169</v>
      </c>
      <c r="L93" s="33"/>
      <c r="M93" s="164" t="s">
        <v>3</v>
      </c>
      <c r="N93" s="165" t="s">
        <v>42</v>
      </c>
      <c r="O93" s="53"/>
      <c r="P93" s="166">
        <f>O93*H93</f>
        <v>0</v>
      </c>
      <c r="Q93" s="166">
        <v>0</v>
      </c>
      <c r="R93" s="166">
        <f>Q93*H93</f>
        <v>0</v>
      </c>
      <c r="S93" s="166">
        <v>0</v>
      </c>
      <c r="T93" s="167">
        <f>S93*H93</f>
        <v>0</v>
      </c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R93" s="168" t="s">
        <v>943</v>
      </c>
      <c r="AT93" s="168" t="s">
        <v>165</v>
      </c>
      <c r="AU93" s="168" t="s">
        <v>80</v>
      </c>
      <c r="AY93" s="17" t="s">
        <v>163</v>
      </c>
      <c r="BE93" s="169">
        <f>IF(N93="základní",J93,0)</f>
        <v>0</v>
      </c>
      <c r="BF93" s="169">
        <f>IF(N93="snížená",J93,0)</f>
        <v>0</v>
      </c>
      <c r="BG93" s="169">
        <f>IF(N93="zákl. přenesená",J93,0)</f>
        <v>0</v>
      </c>
      <c r="BH93" s="169">
        <f>IF(N93="sníž. přenesená",J93,0)</f>
        <v>0</v>
      </c>
      <c r="BI93" s="169">
        <f>IF(N93="nulová",J93,0)</f>
        <v>0</v>
      </c>
      <c r="BJ93" s="17" t="s">
        <v>78</v>
      </c>
      <c r="BK93" s="169">
        <f>ROUND(I93*H93,2)</f>
        <v>0</v>
      </c>
      <c r="BL93" s="17" t="s">
        <v>943</v>
      </c>
      <c r="BM93" s="168" t="s">
        <v>1865</v>
      </c>
    </row>
    <row r="94" spans="1:65" s="2" customFormat="1" ht="16.5" customHeight="1">
      <c r="A94" s="32"/>
      <c r="B94" s="156"/>
      <c r="C94" s="157" t="s">
        <v>170</v>
      </c>
      <c r="D94" s="157" t="s">
        <v>165</v>
      </c>
      <c r="E94" s="158" t="s">
        <v>1866</v>
      </c>
      <c r="F94" s="159" t="s">
        <v>1867</v>
      </c>
      <c r="G94" s="160" t="s">
        <v>1861</v>
      </c>
      <c r="H94" s="161">
        <v>1</v>
      </c>
      <c r="I94" s="162"/>
      <c r="J94" s="163">
        <f>ROUND(I94*H94,2)</f>
        <v>0</v>
      </c>
      <c r="K94" s="159" t="s">
        <v>169</v>
      </c>
      <c r="L94" s="33"/>
      <c r="M94" s="164" t="s">
        <v>3</v>
      </c>
      <c r="N94" s="165" t="s">
        <v>42</v>
      </c>
      <c r="O94" s="53"/>
      <c r="P94" s="166">
        <f>O94*H94</f>
        <v>0</v>
      </c>
      <c r="Q94" s="166">
        <v>0</v>
      </c>
      <c r="R94" s="166">
        <f>Q94*H94</f>
        <v>0</v>
      </c>
      <c r="S94" s="166">
        <v>0</v>
      </c>
      <c r="T94" s="167">
        <f>S94*H94</f>
        <v>0</v>
      </c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R94" s="168" t="s">
        <v>943</v>
      </c>
      <c r="AT94" s="168" t="s">
        <v>165</v>
      </c>
      <c r="AU94" s="168" t="s">
        <v>80</v>
      </c>
      <c r="AY94" s="17" t="s">
        <v>163</v>
      </c>
      <c r="BE94" s="169">
        <f>IF(N94="základní",J94,0)</f>
        <v>0</v>
      </c>
      <c r="BF94" s="169">
        <f>IF(N94="snížená",J94,0)</f>
        <v>0</v>
      </c>
      <c r="BG94" s="169">
        <f>IF(N94="zákl. přenesená",J94,0)</f>
        <v>0</v>
      </c>
      <c r="BH94" s="169">
        <f>IF(N94="sníž. přenesená",J94,0)</f>
        <v>0</v>
      </c>
      <c r="BI94" s="169">
        <f>IF(N94="nulová",J94,0)</f>
        <v>0</v>
      </c>
      <c r="BJ94" s="17" t="s">
        <v>78</v>
      </c>
      <c r="BK94" s="169">
        <f>ROUND(I94*H94,2)</f>
        <v>0</v>
      </c>
      <c r="BL94" s="17" t="s">
        <v>943</v>
      </c>
      <c r="BM94" s="168" t="s">
        <v>1868</v>
      </c>
    </row>
    <row r="95" spans="1:65" s="2" customFormat="1" ht="16.5" customHeight="1">
      <c r="A95" s="32"/>
      <c r="B95" s="156"/>
      <c r="C95" s="157" t="s">
        <v>192</v>
      </c>
      <c r="D95" s="157" t="s">
        <v>165</v>
      </c>
      <c r="E95" s="158" t="s">
        <v>1869</v>
      </c>
      <c r="F95" s="159" t="s">
        <v>1870</v>
      </c>
      <c r="G95" s="160" t="s">
        <v>632</v>
      </c>
      <c r="H95" s="161">
        <v>1</v>
      </c>
      <c r="I95" s="162"/>
      <c r="J95" s="163">
        <f>ROUND(I95*H95,2)</f>
        <v>0</v>
      </c>
      <c r="K95" s="159" t="s">
        <v>169</v>
      </c>
      <c r="L95" s="33"/>
      <c r="M95" s="164" t="s">
        <v>3</v>
      </c>
      <c r="N95" s="165" t="s">
        <v>42</v>
      </c>
      <c r="O95" s="53"/>
      <c r="P95" s="166">
        <f>O95*H95</f>
        <v>0</v>
      </c>
      <c r="Q95" s="166">
        <v>0</v>
      </c>
      <c r="R95" s="166">
        <f>Q95*H95</f>
        <v>0</v>
      </c>
      <c r="S95" s="166">
        <v>0</v>
      </c>
      <c r="T95" s="167">
        <f>S95*H95</f>
        <v>0</v>
      </c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R95" s="168" t="s">
        <v>943</v>
      </c>
      <c r="AT95" s="168" t="s">
        <v>165</v>
      </c>
      <c r="AU95" s="168" t="s">
        <v>80</v>
      </c>
      <c r="AY95" s="17" t="s">
        <v>163</v>
      </c>
      <c r="BE95" s="169">
        <f>IF(N95="základní",J95,0)</f>
        <v>0</v>
      </c>
      <c r="BF95" s="169">
        <f>IF(N95="snížená",J95,0)</f>
        <v>0</v>
      </c>
      <c r="BG95" s="169">
        <f>IF(N95="zákl. přenesená",J95,0)</f>
        <v>0</v>
      </c>
      <c r="BH95" s="169">
        <f>IF(N95="sníž. přenesená",J95,0)</f>
        <v>0</v>
      </c>
      <c r="BI95" s="169">
        <f>IF(N95="nulová",J95,0)</f>
        <v>0</v>
      </c>
      <c r="BJ95" s="17" t="s">
        <v>78</v>
      </c>
      <c r="BK95" s="169">
        <f>ROUND(I95*H95,2)</f>
        <v>0</v>
      </c>
      <c r="BL95" s="17" t="s">
        <v>943</v>
      </c>
      <c r="BM95" s="168" t="s">
        <v>1871</v>
      </c>
    </row>
    <row r="96" spans="1:47" s="2" customFormat="1" ht="19.5">
      <c r="A96" s="32"/>
      <c r="B96" s="33"/>
      <c r="C96" s="32"/>
      <c r="D96" s="170" t="s">
        <v>172</v>
      </c>
      <c r="E96" s="32"/>
      <c r="F96" s="171" t="s">
        <v>1872</v>
      </c>
      <c r="G96" s="32"/>
      <c r="H96" s="32"/>
      <c r="I96" s="96"/>
      <c r="J96" s="32"/>
      <c r="K96" s="32"/>
      <c r="L96" s="33"/>
      <c r="M96" s="172"/>
      <c r="N96" s="173"/>
      <c r="O96" s="53"/>
      <c r="P96" s="53"/>
      <c r="Q96" s="53"/>
      <c r="R96" s="53"/>
      <c r="S96" s="53"/>
      <c r="T96" s="54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T96" s="17" t="s">
        <v>172</v>
      </c>
      <c r="AU96" s="17" t="s">
        <v>80</v>
      </c>
    </row>
    <row r="97" spans="1:65" s="2" customFormat="1" ht="16.5" customHeight="1">
      <c r="A97" s="32"/>
      <c r="B97" s="156"/>
      <c r="C97" s="157" t="s">
        <v>197</v>
      </c>
      <c r="D97" s="157" t="s">
        <v>165</v>
      </c>
      <c r="E97" s="158" t="s">
        <v>1873</v>
      </c>
      <c r="F97" s="159" t="s">
        <v>1874</v>
      </c>
      <c r="G97" s="160" t="s">
        <v>632</v>
      </c>
      <c r="H97" s="161">
        <v>1</v>
      </c>
      <c r="I97" s="162"/>
      <c r="J97" s="163">
        <f>ROUND(I97*H97,2)</f>
        <v>0</v>
      </c>
      <c r="K97" s="159" t="s">
        <v>169</v>
      </c>
      <c r="L97" s="33"/>
      <c r="M97" s="164" t="s">
        <v>3</v>
      </c>
      <c r="N97" s="165" t="s">
        <v>42</v>
      </c>
      <c r="O97" s="53"/>
      <c r="P97" s="166">
        <f>O97*H97</f>
        <v>0</v>
      </c>
      <c r="Q97" s="166">
        <v>0</v>
      </c>
      <c r="R97" s="166">
        <f>Q97*H97</f>
        <v>0</v>
      </c>
      <c r="S97" s="166">
        <v>0</v>
      </c>
      <c r="T97" s="167">
        <f>S97*H97</f>
        <v>0</v>
      </c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R97" s="168" t="s">
        <v>943</v>
      </c>
      <c r="AT97" s="168" t="s">
        <v>165</v>
      </c>
      <c r="AU97" s="168" t="s">
        <v>80</v>
      </c>
      <c r="AY97" s="17" t="s">
        <v>163</v>
      </c>
      <c r="BE97" s="169">
        <f>IF(N97="základní",J97,0)</f>
        <v>0</v>
      </c>
      <c r="BF97" s="169">
        <f>IF(N97="snížená",J97,0)</f>
        <v>0</v>
      </c>
      <c r="BG97" s="169">
        <f>IF(N97="zákl. přenesená",J97,0)</f>
        <v>0</v>
      </c>
      <c r="BH97" s="169">
        <f>IF(N97="sníž. přenesená",J97,0)</f>
        <v>0</v>
      </c>
      <c r="BI97" s="169">
        <f>IF(N97="nulová",J97,0)</f>
        <v>0</v>
      </c>
      <c r="BJ97" s="17" t="s">
        <v>78</v>
      </c>
      <c r="BK97" s="169">
        <f>ROUND(I97*H97,2)</f>
        <v>0</v>
      </c>
      <c r="BL97" s="17" t="s">
        <v>943</v>
      </c>
      <c r="BM97" s="168" t="s">
        <v>1875</v>
      </c>
    </row>
    <row r="98" spans="1:65" s="2" customFormat="1" ht="16.5" customHeight="1">
      <c r="A98" s="32"/>
      <c r="B98" s="156"/>
      <c r="C98" s="157" t="s">
        <v>201</v>
      </c>
      <c r="D98" s="157" t="s">
        <v>165</v>
      </c>
      <c r="E98" s="158" t="s">
        <v>1876</v>
      </c>
      <c r="F98" s="159" t="s">
        <v>1877</v>
      </c>
      <c r="G98" s="160" t="s">
        <v>632</v>
      </c>
      <c r="H98" s="161">
        <v>1</v>
      </c>
      <c r="I98" s="162"/>
      <c r="J98" s="163">
        <f>ROUND(I98*H98,2)</f>
        <v>0</v>
      </c>
      <c r="K98" s="159" t="s">
        <v>169</v>
      </c>
      <c r="L98" s="33"/>
      <c r="M98" s="164" t="s">
        <v>3</v>
      </c>
      <c r="N98" s="165" t="s">
        <v>42</v>
      </c>
      <c r="O98" s="53"/>
      <c r="P98" s="166">
        <f>O98*H98</f>
        <v>0</v>
      </c>
      <c r="Q98" s="166">
        <v>0</v>
      </c>
      <c r="R98" s="166">
        <f>Q98*H98</f>
        <v>0</v>
      </c>
      <c r="S98" s="166">
        <v>0</v>
      </c>
      <c r="T98" s="167">
        <f>S98*H98</f>
        <v>0</v>
      </c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R98" s="168" t="s">
        <v>943</v>
      </c>
      <c r="AT98" s="168" t="s">
        <v>165</v>
      </c>
      <c r="AU98" s="168" t="s">
        <v>80</v>
      </c>
      <c r="AY98" s="17" t="s">
        <v>163</v>
      </c>
      <c r="BE98" s="169">
        <f>IF(N98="základní",J98,0)</f>
        <v>0</v>
      </c>
      <c r="BF98" s="169">
        <f>IF(N98="snížená",J98,0)</f>
        <v>0</v>
      </c>
      <c r="BG98" s="169">
        <f>IF(N98="zákl. přenesená",J98,0)</f>
        <v>0</v>
      </c>
      <c r="BH98" s="169">
        <f>IF(N98="sníž. přenesená",J98,0)</f>
        <v>0</v>
      </c>
      <c r="BI98" s="169">
        <f>IF(N98="nulová",J98,0)</f>
        <v>0</v>
      </c>
      <c r="BJ98" s="17" t="s">
        <v>78</v>
      </c>
      <c r="BK98" s="169">
        <f>ROUND(I98*H98,2)</f>
        <v>0</v>
      </c>
      <c r="BL98" s="17" t="s">
        <v>943</v>
      </c>
      <c r="BM98" s="168" t="s">
        <v>1878</v>
      </c>
    </row>
    <row r="99" spans="1:65" s="2" customFormat="1" ht="16.5" customHeight="1">
      <c r="A99" s="32"/>
      <c r="B99" s="156"/>
      <c r="C99" s="157" t="s">
        <v>205</v>
      </c>
      <c r="D99" s="157" t="s">
        <v>165</v>
      </c>
      <c r="E99" s="158" t="s">
        <v>1879</v>
      </c>
      <c r="F99" s="159" t="s">
        <v>1880</v>
      </c>
      <c r="G99" s="160" t="s">
        <v>632</v>
      </c>
      <c r="H99" s="161">
        <v>1</v>
      </c>
      <c r="I99" s="162"/>
      <c r="J99" s="163">
        <f>ROUND(I99*H99,2)</f>
        <v>0</v>
      </c>
      <c r="K99" s="159" t="s">
        <v>169</v>
      </c>
      <c r="L99" s="33"/>
      <c r="M99" s="164" t="s">
        <v>3</v>
      </c>
      <c r="N99" s="165" t="s">
        <v>42</v>
      </c>
      <c r="O99" s="53"/>
      <c r="P99" s="166">
        <f>O99*H99</f>
        <v>0</v>
      </c>
      <c r="Q99" s="166">
        <v>0</v>
      </c>
      <c r="R99" s="166">
        <f>Q99*H99</f>
        <v>0</v>
      </c>
      <c r="S99" s="166">
        <v>0</v>
      </c>
      <c r="T99" s="167">
        <f>S99*H99</f>
        <v>0</v>
      </c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R99" s="168" t="s">
        <v>943</v>
      </c>
      <c r="AT99" s="168" t="s">
        <v>165</v>
      </c>
      <c r="AU99" s="168" t="s">
        <v>80</v>
      </c>
      <c r="AY99" s="17" t="s">
        <v>163</v>
      </c>
      <c r="BE99" s="169">
        <f>IF(N99="základní",J99,0)</f>
        <v>0</v>
      </c>
      <c r="BF99" s="169">
        <f>IF(N99="snížená",J99,0)</f>
        <v>0</v>
      </c>
      <c r="BG99" s="169">
        <f>IF(N99="zákl. přenesená",J99,0)</f>
        <v>0</v>
      </c>
      <c r="BH99" s="169">
        <f>IF(N99="sníž. přenesená",J99,0)</f>
        <v>0</v>
      </c>
      <c r="BI99" s="169">
        <f>IF(N99="nulová",J99,0)</f>
        <v>0</v>
      </c>
      <c r="BJ99" s="17" t="s">
        <v>78</v>
      </c>
      <c r="BK99" s="169">
        <f>ROUND(I99*H99,2)</f>
        <v>0</v>
      </c>
      <c r="BL99" s="17" t="s">
        <v>943</v>
      </c>
      <c r="BM99" s="168" t="s">
        <v>1881</v>
      </c>
    </row>
    <row r="100" spans="2:63" s="12" customFormat="1" ht="22.9" customHeight="1">
      <c r="B100" s="143"/>
      <c r="D100" s="144" t="s">
        <v>70</v>
      </c>
      <c r="E100" s="154" t="s">
        <v>1882</v>
      </c>
      <c r="F100" s="154" t="s">
        <v>1883</v>
      </c>
      <c r="I100" s="146"/>
      <c r="J100" s="155">
        <f>BK100</f>
        <v>0</v>
      </c>
      <c r="L100" s="143"/>
      <c r="M100" s="148"/>
      <c r="N100" s="149"/>
      <c r="O100" s="149"/>
      <c r="P100" s="150">
        <f>SUM(P101:P111)</f>
        <v>0</v>
      </c>
      <c r="Q100" s="149"/>
      <c r="R100" s="150">
        <f>SUM(R101:R111)</f>
        <v>0</v>
      </c>
      <c r="S100" s="149"/>
      <c r="T100" s="151">
        <f>SUM(T101:T111)</f>
        <v>0</v>
      </c>
      <c r="AR100" s="144" t="s">
        <v>192</v>
      </c>
      <c r="AT100" s="152" t="s">
        <v>70</v>
      </c>
      <c r="AU100" s="152" t="s">
        <v>78</v>
      </c>
      <c r="AY100" s="144" t="s">
        <v>163</v>
      </c>
      <c r="BK100" s="153">
        <f>SUM(BK101:BK111)</f>
        <v>0</v>
      </c>
    </row>
    <row r="101" spans="1:65" s="2" customFormat="1" ht="16.5" customHeight="1">
      <c r="A101" s="32"/>
      <c r="B101" s="156"/>
      <c r="C101" s="157" t="s">
        <v>209</v>
      </c>
      <c r="D101" s="157" t="s">
        <v>165</v>
      </c>
      <c r="E101" s="158" t="s">
        <v>1884</v>
      </c>
      <c r="F101" s="159" t="s">
        <v>1885</v>
      </c>
      <c r="G101" s="160" t="s">
        <v>632</v>
      </c>
      <c r="H101" s="161">
        <v>5</v>
      </c>
      <c r="I101" s="162"/>
      <c r="J101" s="163">
        <f>ROUND(I101*H101,2)</f>
        <v>0</v>
      </c>
      <c r="K101" s="159" t="s">
        <v>169</v>
      </c>
      <c r="L101" s="33"/>
      <c r="M101" s="164" t="s">
        <v>3</v>
      </c>
      <c r="N101" s="165" t="s">
        <v>42</v>
      </c>
      <c r="O101" s="53"/>
      <c r="P101" s="166">
        <f>O101*H101</f>
        <v>0</v>
      </c>
      <c r="Q101" s="166">
        <v>0</v>
      </c>
      <c r="R101" s="166">
        <f>Q101*H101</f>
        <v>0</v>
      </c>
      <c r="S101" s="166">
        <v>0</v>
      </c>
      <c r="T101" s="167">
        <f>S101*H101</f>
        <v>0</v>
      </c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R101" s="168" t="s">
        <v>943</v>
      </c>
      <c r="AT101" s="168" t="s">
        <v>165</v>
      </c>
      <c r="AU101" s="168" t="s">
        <v>80</v>
      </c>
      <c r="AY101" s="17" t="s">
        <v>163</v>
      </c>
      <c r="BE101" s="169">
        <f>IF(N101="základní",J101,0)</f>
        <v>0</v>
      </c>
      <c r="BF101" s="169">
        <f>IF(N101="snížená",J101,0)</f>
        <v>0</v>
      </c>
      <c r="BG101" s="169">
        <f>IF(N101="zákl. přenesená",J101,0)</f>
        <v>0</v>
      </c>
      <c r="BH101" s="169">
        <f>IF(N101="sníž. přenesená",J101,0)</f>
        <v>0</v>
      </c>
      <c r="BI101" s="169">
        <f>IF(N101="nulová",J101,0)</f>
        <v>0</v>
      </c>
      <c r="BJ101" s="17" t="s">
        <v>78</v>
      </c>
      <c r="BK101" s="169">
        <f>ROUND(I101*H101,2)</f>
        <v>0</v>
      </c>
      <c r="BL101" s="17" t="s">
        <v>943</v>
      </c>
      <c r="BM101" s="168" t="s">
        <v>1886</v>
      </c>
    </row>
    <row r="102" spans="1:47" s="2" customFormat="1" ht="19.5">
      <c r="A102" s="32"/>
      <c r="B102" s="33"/>
      <c r="C102" s="32"/>
      <c r="D102" s="170" t="s">
        <v>172</v>
      </c>
      <c r="E102" s="32"/>
      <c r="F102" s="171" t="s">
        <v>1887</v>
      </c>
      <c r="G102" s="32"/>
      <c r="H102" s="32"/>
      <c r="I102" s="96"/>
      <c r="J102" s="32"/>
      <c r="K102" s="32"/>
      <c r="L102" s="33"/>
      <c r="M102" s="172"/>
      <c r="N102" s="173"/>
      <c r="O102" s="53"/>
      <c r="P102" s="53"/>
      <c r="Q102" s="53"/>
      <c r="R102" s="53"/>
      <c r="S102" s="53"/>
      <c r="T102" s="54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T102" s="17" t="s">
        <v>172</v>
      </c>
      <c r="AU102" s="17" t="s">
        <v>80</v>
      </c>
    </row>
    <row r="103" spans="1:65" s="2" customFormat="1" ht="16.5" customHeight="1">
      <c r="A103" s="32"/>
      <c r="B103" s="156"/>
      <c r="C103" s="157" t="s">
        <v>214</v>
      </c>
      <c r="D103" s="157" t="s">
        <v>165</v>
      </c>
      <c r="E103" s="158" t="s">
        <v>1888</v>
      </c>
      <c r="F103" s="159" t="s">
        <v>1889</v>
      </c>
      <c r="G103" s="160" t="s">
        <v>168</v>
      </c>
      <c r="H103" s="161">
        <v>25</v>
      </c>
      <c r="I103" s="162"/>
      <c r="J103" s="163">
        <f>ROUND(I103*H103,2)</f>
        <v>0</v>
      </c>
      <c r="K103" s="159" t="s">
        <v>169</v>
      </c>
      <c r="L103" s="33"/>
      <c r="M103" s="164" t="s">
        <v>3</v>
      </c>
      <c r="N103" s="165" t="s">
        <v>42</v>
      </c>
      <c r="O103" s="53"/>
      <c r="P103" s="166">
        <f>O103*H103</f>
        <v>0</v>
      </c>
      <c r="Q103" s="166">
        <v>0</v>
      </c>
      <c r="R103" s="166">
        <f>Q103*H103</f>
        <v>0</v>
      </c>
      <c r="S103" s="166">
        <v>0</v>
      </c>
      <c r="T103" s="167">
        <f>S103*H103</f>
        <v>0</v>
      </c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R103" s="168" t="s">
        <v>170</v>
      </c>
      <c r="AT103" s="168" t="s">
        <v>165</v>
      </c>
      <c r="AU103" s="168" t="s">
        <v>80</v>
      </c>
      <c r="AY103" s="17" t="s">
        <v>163</v>
      </c>
      <c r="BE103" s="169">
        <f>IF(N103="základní",J103,0)</f>
        <v>0</v>
      </c>
      <c r="BF103" s="169">
        <f>IF(N103="snížená",J103,0)</f>
        <v>0</v>
      </c>
      <c r="BG103" s="169">
        <f>IF(N103="zákl. přenesená",J103,0)</f>
        <v>0</v>
      </c>
      <c r="BH103" s="169">
        <f>IF(N103="sníž. přenesená",J103,0)</f>
        <v>0</v>
      </c>
      <c r="BI103" s="169">
        <f>IF(N103="nulová",J103,0)</f>
        <v>0</v>
      </c>
      <c r="BJ103" s="17" t="s">
        <v>78</v>
      </c>
      <c r="BK103" s="169">
        <f>ROUND(I103*H103,2)</f>
        <v>0</v>
      </c>
      <c r="BL103" s="17" t="s">
        <v>170</v>
      </c>
      <c r="BM103" s="168" t="s">
        <v>1890</v>
      </c>
    </row>
    <row r="104" spans="1:65" s="2" customFormat="1" ht="16.5" customHeight="1">
      <c r="A104" s="32"/>
      <c r="B104" s="156"/>
      <c r="C104" s="157" t="s">
        <v>220</v>
      </c>
      <c r="D104" s="157" t="s">
        <v>165</v>
      </c>
      <c r="E104" s="158" t="s">
        <v>1891</v>
      </c>
      <c r="F104" s="159" t="s">
        <v>1892</v>
      </c>
      <c r="G104" s="160" t="s">
        <v>168</v>
      </c>
      <c r="H104" s="161">
        <v>25</v>
      </c>
      <c r="I104" s="162"/>
      <c r="J104" s="163">
        <f>ROUND(I104*H104,2)</f>
        <v>0</v>
      </c>
      <c r="K104" s="159" t="s">
        <v>169</v>
      </c>
      <c r="L104" s="33"/>
      <c r="M104" s="164" t="s">
        <v>3</v>
      </c>
      <c r="N104" s="165" t="s">
        <v>42</v>
      </c>
      <c r="O104" s="53"/>
      <c r="P104" s="166">
        <f>O104*H104</f>
        <v>0</v>
      </c>
      <c r="Q104" s="166">
        <v>0</v>
      </c>
      <c r="R104" s="166">
        <f>Q104*H104</f>
        <v>0</v>
      </c>
      <c r="S104" s="166">
        <v>0</v>
      </c>
      <c r="T104" s="167">
        <f>S104*H104</f>
        <v>0</v>
      </c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R104" s="168" t="s">
        <v>170</v>
      </c>
      <c r="AT104" s="168" t="s">
        <v>165</v>
      </c>
      <c r="AU104" s="168" t="s">
        <v>80</v>
      </c>
      <c r="AY104" s="17" t="s">
        <v>163</v>
      </c>
      <c r="BE104" s="169">
        <f>IF(N104="základní",J104,0)</f>
        <v>0</v>
      </c>
      <c r="BF104" s="169">
        <f>IF(N104="snížená",J104,0)</f>
        <v>0</v>
      </c>
      <c r="BG104" s="169">
        <f>IF(N104="zákl. přenesená",J104,0)</f>
        <v>0</v>
      </c>
      <c r="BH104" s="169">
        <f>IF(N104="sníž. přenesená",J104,0)</f>
        <v>0</v>
      </c>
      <c r="BI104" s="169">
        <f>IF(N104="nulová",J104,0)</f>
        <v>0</v>
      </c>
      <c r="BJ104" s="17" t="s">
        <v>78</v>
      </c>
      <c r="BK104" s="169">
        <f>ROUND(I104*H104,2)</f>
        <v>0</v>
      </c>
      <c r="BL104" s="17" t="s">
        <v>170</v>
      </c>
      <c r="BM104" s="168" t="s">
        <v>1893</v>
      </c>
    </row>
    <row r="105" spans="1:65" s="2" customFormat="1" ht="16.5" customHeight="1">
      <c r="A105" s="32"/>
      <c r="B105" s="156"/>
      <c r="C105" s="157" t="s">
        <v>225</v>
      </c>
      <c r="D105" s="157" t="s">
        <v>165</v>
      </c>
      <c r="E105" s="158" t="s">
        <v>1894</v>
      </c>
      <c r="F105" s="159" t="s">
        <v>1895</v>
      </c>
      <c r="G105" s="160" t="s">
        <v>212</v>
      </c>
      <c r="H105" s="161">
        <v>900</v>
      </c>
      <c r="I105" s="162"/>
      <c r="J105" s="163">
        <f>ROUND(I105*H105,2)</f>
        <v>0</v>
      </c>
      <c r="K105" s="159" t="s">
        <v>169</v>
      </c>
      <c r="L105" s="33"/>
      <c r="M105" s="164" t="s">
        <v>3</v>
      </c>
      <c r="N105" s="165" t="s">
        <v>42</v>
      </c>
      <c r="O105" s="53"/>
      <c r="P105" s="166">
        <f>O105*H105</f>
        <v>0</v>
      </c>
      <c r="Q105" s="166">
        <v>0</v>
      </c>
      <c r="R105" s="166">
        <f>Q105*H105</f>
        <v>0</v>
      </c>
      <c r="S105" s="166">
        <v>0</v>
      </c>
      <c r="T105" s="167">
        <f>S105*H105</f>
        <v>0</v>
      </c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R105" s="168" t="s">
        <v>943</v>
      </c>
      <c r="AT105" s="168" t="s">
        <v>165</v>
      </c>
      <c r="AU105" s="168" t="s">
        <v>80</v>
      </c>
      <c r="AY105" s="17" t="s">
        <v>163</v>
      </c>
      <c r="BE105" s="169">
        <f>IF(N105="základní",J105,0)</f>
        <v>0</v>
      </c>
      <c r="BF105" s="169">
        <f>IF(N105="snížená",J105,0)</f>
        <v>0</v>
      </c>
      <c r="BG105" s="169">
        <f>IF(N105="zákl. přenesená",J105,0)</f>
        <v>0</v>
      </c>
      <c r="BH105" s="169">
        <f>IF(N105="sníž. přenesená",J105,0)</f>
        <v>0</v>
      </c>
      <c r="BI105" s="169">
        <f>IF(N105="nulová",J105,0)</f>
        <v>0</v>
      </c>
      <c r="BJ105" s="17" t="s">
        <v>78</v>
      </c>
      <c r="BK105" s="169">
        <f>ROUND(I105*H105,2)</f>
        <v>0</v>
      </c>
      <c r="BL105" s="17" t="s">
        <v>943</v>
      </c>
      <c r="BM105" s="168" t="s">
        <v>1896</v>
      </c>
    </row>
    <row r="106" spans="1:47" s="2" customFormat="1" ht="29.25">
      <c r="A106" s="32"/>
      <c r="B106" s="33"/>
      <c r="C106" s="32"/>
      <c r="D106" s="170" t="s">
        <v>172</v>
      </c>
      <c r="E106" s="32"/>
      <c r="F106" s="171" t="s">
        <v>1897</v>
      </c>
      <c r="G106" s="32"/>
      <c r="H106" s="32"/>
      <c r="I106" s="96"/>
      <c r="J106" s="32"/>
      <c r="K106" s="32"/>
      <c r="L106" s="33"/>
      <c r="M106" s="172"/>
      <c r="N106" s="173"/>
      <c r="O106" s="53"/>
      <c r="P106" s="53"/>
      <c r="Q106" s="53"/>
      <c r="R106" s="53"/>
      <c r="S106" s="53"/>
      <c r="T106" s="54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T106" s="17" t="s">
        <v>172</v>
      </c>
      <c r="AU106" s="17" t="s">
        <v>80</v>
      </c>
    </row>
    <row r="107" spans="1:65" s="2" customFormat="1" ht="21.75" customHeight="1">
      <c r="A107" s="32"/>
      <c r="B107" s="156"/>
      <c r="C107" s="157" t="s">
        <v>259</v>
      </c>
      <c r="D107" s="157" t="s">
        <v>165</v>
      </c>
      <c r="E107" s="158" t="s">
        <v>1898</v>
      </c>
      <c r="F107" s="159" t="s">
        <v>1899</v>
      </c>
      <c r="G107" s="160" t="s">
        <v>1861</v>
      </c>
      <c r="H107" s="161">
        <v>1</v>
      </c>
      <c r="I107" s="162"/>
      <c r="J107" s="163">
        <f>ROUND(I107*H107,2)</f>
        <v>0</v>
      </c>
      <c r="K107" s="159" t="s">
        <v>169</v>
      </c>
      <c r="L107" s="33"/>
      <c r="M107" s="164" t="s">
        <v>3</v>
      </c>
      <c r="N107" s="165" t="s">
        <v>42</v>
      </c>
      <c r="O107" s="53"/>
      <c r="P107" s="166">
        <f>O107*H107</f>
        <v>0</v>
      </c>
      <c r="Q107" s="166">
        <v>0</v>
      </c>
      <c r="R107" s="166">
        <f>Q107*H107</f>
        <v>0</v>
      </c>
      <c r="S107" s="166">
        <v>0</v>
      </c>
      <c r="T107" s="167">
        <f>S107*H107</f>
        <v>0</v>
      </c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R107" s="168" t="s">
        <v>943</v>
      </c>
      <c r="AT107" s="168" t="s">
        <v>165</v>
      </c>
      <c r="AU107" s="168" t="s">
        <v>80</v>
      </c>
      <c r="AY107" s="17" t="s">
        <v>163</v>
      </c>
      <c r="BE107" s="169">
        <f>IF(N107="základní",J107,0)</f>
        <v>0</v>
      </c>
      <c r="BF107" s="169">
        <f>IF(N107="snížená",J107,0)</f>
        <v>0</v>
      </c>
      <c r="BG107" s="169">
        <f>IF(N107="zákl. přenesená",J107,0)</f>
        <v>0</v>
      </c>
      <c r="BH107" s="169">
        <f>IF(N107="sníž. přenesená",J107,0)</f>
        <v>0</v>
      </c>
      <c r="BI107" s="169">
        <f>IF(N107="nulová",J107,0)</f>
        <v>0</v>
      </c>
      <c r="BJ107" s="17" t="s">
        <v>78</v>
      </c>
      <c r="BK107" s="169">
        <f>ROUND(I107*H107,2)</f>
        <v>0</v>
      </c>
      <c r="BL107" s="17" t="s">
        <v>943</v>
      </c>
      <c r="BM107" s="168" t="s">
        <v>1900</v>
      </c>
    </row>
    <row r="108" spans="1:65" s="2" customFormat="1" ht="16.5" customHeight="1">
      <c r="A108" s="32"/>
      <c r="B108" s="156"/>
      <c r="C108" s="157" t="s">
        <v>235</v>
      </c>
      <c r="D108" s="157" t="s">
        <v>165</v>
      </c>
      <c r="E108" s="158" t="s">
        <v>1901</v>
      </c>
      <c r="F108" s="159" t="s">
        <v>1902</v>
      </c>
      <c r="G108" s="160" t="s">
        <v>632</v>
      </c>
      <c r="H108" s="161">
        <v>1</v>
      </c>
      <c r="I108" s="162"/>
      <c r="J108" s="163">
        <f>ROUND(I108*H108,2)</f>
        <v>0</v>
      </c>
      <c r="K108" s="159" t="s">
        <v>593</v>
      </c>
      <c r="L108" s="33"/>
      <c r="M108" s="164" t="s">
        <v>3</v>
      </c>
      <c r="N108" s="165" t="s">
        <v>42</v>
      </c>
      <c r="O108" s="53"/>
      <c r="P108" s="166">
        <f>O108*H108</f>
        <v>0</v>
      </c>
      <c r="Q108" s="166">
        <v>0</v>
      </c>
      <c r="R108" s="166">
        <f>Q108*H108</f>
        <v>0</v>
      </c>
      <c r="S108" s="166">
        <v>0</v>
      </c>
      <c r="T108" s="167">
        <f>S108*H108</f>
        <v>0</v>
      </c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R108" s="168" t="s">
        <v>943</v>
      </c>
      <c r="AT108" s="168" t="s">
        <v>165</v>
      </c>
      <c r="AU108" s="168" t="s">
        <v>80</v>
      </c>
      <c r="AY108" s="17" t="s">
        <v>163</v>
      </c>
      <c r="BE108" s="169">
        <f>IF(N108="základní",J108,0)</f>
        <v>0</v>
      </c>
      <c r="BF108" s="169">
        <f>IF(N108="snížená",J108,0)</f>
        <v>0</v>
      </c>
      <c r="BG108" s="169">
        <f>IF(N108="zákl. přenesená",J108,0)</f>
        <v>0</v>
      </c>
      <c r="BH108" s="169">
        <f>IF(N108="sníž. přenesená",J108,0)</f>
        <v>0</v>
      </c>
      <c r="BI108" s="169">
        <f>IF(N108="nulová",J108,0)</f>
        <v>0</v>
      </c>
      <c r="BJ108" s="17" t="s">
        <v>78</v>
      </c>
      <c r="BK108" s="169">
        <f>ROUND(I108*H108,2)</f>
        <v>0</v>
      </c>
      <c r="BL108" s="17" t="s">
        <v>943</v>
      </c>
      <c r="BM108" s="168" t="s">
        <v>1903</v>
      </c>
    </row>
    <row r="109" spans="1:65" s="2" customFormat="1" ht="16.5" customHeight="1">
      <c r="A109" s="32"/>
      <c r="B109" s="156"/>
      <c r="C109" s="157" t="s">
        <v>9</v>
      </c>
      <c r="D109" s="157" t="s">
        <v>165</v>
      </c>
      <c r="E109" s="158" t="s">
        <v>1904</v>
      </c>
      <c r="F109" s="159" t="s">
        <v>1905</v>
      </c>
      <c r="G109" s="160" t="s">
        <v>632</v>
      </c>
      <c r="H109" s="161">
        <v>1</v>
      </c>
      <c r="I109" s="162"/>
      <c r="J109" s="163">
        <f>ROUND(I109*H109,2)</f>
        <v>0</v>
      </c>
      <c r="K109" s="159" t="s">
        <v>593</v>
      </c>
      <c r="L109" s="33"/>
      <c r="M109" s="164" t="s">
        <v>3</v>
      </c>
      <c r="N109" s="165" t="s">
        <v>42</v>
      </c>
      <c r="O109" s="53"/>
      <c r="P109" s="166">
        <f>O109*H109</f>
        <v>0</v>
      </c>
      <c r="Q109" s="166">
        <v>0</v>
      </c>
      <c r="R109" s="166">
        <f>Q109*H109</f>
        <v>0</v>
      </c>
      <c r="S109" s="166">
        <v>0</v>
      </c>
      <c r="T109" s="167">
        <f>S109*H109</f>
        <v>0</v>
      </c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R109" s="168" t="s">
        <v>943</v>
      </c>
      <c r="AT109" s="168" t="s">
        <v>165</v>
      </c>
      <c r="AU109" s="168" t="s">
        <v>80</v>
      </c>
      <c r="AY109" s="17" t="s">
        <v>163</v>
      </c>
      <c r="BE109" s="169">
        <f>IF(N109="základní",J109,0)</f>
        <v>0</v>
      </c>
      <c r="BF109" s="169">
        <f>IF(N109="snížená",J109,0)</f>
        <v>0</v>
      </c>
      <c r="BG109" s="169">
        <f>IF(N109="zákl. přenesená",J109,0)</f>
        <v>0</v>
      </c>
      <c r="BH109" s="169">
        <f>IF(N109="sníž. přenesená",J109,0)</f>
        <v>0</v>
      </c>
      <c r="BI109" s="169">
        <f>IF(N109="nulová",J109,0)</f>
        <v>0</v>
      </c>
      <c r="BJ109" s="17" t="s">
        <v>78</v>
      </c>
      <c r="BK109" s="169">
        <f>ROUND(I109*H109,2)</f>
        <v>0</v>
      </c>
      <c r="BL109" s="17" t="s">
        <v>943</v>
      </c>
      <c r="BM109" s="168" t="s">
        <v>1906</v>
      </c>
    </row>
    <row r="110" spans="1:65" s="2" customFormat="1" ht="16.5" customHeight="1">
      <c r="A110" s="32"/>
      <c r="B110" s="156"/>
      <c r="C110" s="157" t="s">
        <v>247</v>
      </c>
      <c r="D110" s="157" t="s">
        <v>165</v>
      </c>
      <c r="E110" s="158" t="s">
        <v>1907</v>
      </c>
      <c r="F110" s="159" t="s">
        <v>1908</v>
      </c>
      <c r="G110" s="160" t="s">
        <v>168</v>
      </c>
      <c r="H110" s="161">
        <v>25</v>
      </c>
      <c r="I110" s="162"/>
      <c r="J110" s="163">
        <f>ROUND(I110*H110,2)</f>
        <v>0</v>
      </c>
      <c r="K110" s="159" t="s">
        <v>169</v>
      </c>
      <c r="L110" s="33"/>
      <c r="M110" s="164" t="s">
        <v>3</v>
      </c>
      <c r="N110" s="165" t="s">
        <v>42</v>
      </c>
      <c r="O110" s="53"/>
      <c r="P110" s="166">
        <f>O110*H110</f>
        <v>0</v>
      </c>
      <c r="Q110" s="166">
        <v>0</v>
      </c>
      <c r="R110" s="166">
        <f>Q110*H110</f>
        <v>0</v>
      </c>
      <c r="S110" s="166">
        <v>0</v>
      </c>
      <c r="T110" s="167">
        <f>S110*H110</f>
        <v>0</v>
      </c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R110" s="168" t="s">
        <v>170</v>
      </c>
      <c r="AT110" s="168" t="s">
        <v>165</v>
      </c>
      <c r="AU110" s="168" t="s">
        <v>80</v>
      </c>
      <c r="AY110" s="17" t="s">
        <v>163</v>
      </c>
      <c r="BE110" s="169">
        <f>IF(N110="základní",J110,0)</f>
        <v>0</v>
      </c>
      <c r="BF110" s="169">
        <f>IF(N110="snížená",J110,0)</f>
        <v>0</v>
      </c>
      <c r="BG110" s="169">
        <f>IF(N110="zákl. přenesená",J110,0)</f>
        <v>0</v>
      </c>
      <c r="BH110" s="169">
        <f>IF(N110="sníž. přenesená",J110,0)</f>
        <v>0</v>
      </c>
      <c r="BI110" s="169">
        <f>IF(N110="nulová",J110,0)</f>
        <v>0</v>
      </c>
      <c r="BJ110" s="17" t="s">
        <v>78</v>
      </c>
      <c r="BK110" s="169">
        <f>ROUND(I110*H110,2)</f>
        <v>0</v>
      </c>
      <c r="BL110" s="17" t="s">
        <v>170</v>
      </c>
      <c r="BM110" s="168" t="s">
        <v>1909</v>
      </c>
    </row>
    <row r="111" spans="1:65" s="2" customFormat="1" ht="16.5" customHeight="1">
      <c r="A111" s="32"/>
      <c r="B111" s="156"/>
      <c r="C111" s="157" t="s">
        <v>253</v>
      </c>
      <c r="D111" s="157" t="s">
        <v>165</v>
      </c>
      <c r="E111" s="158" t="s">
        <v>1910</v>
      </c>
      <c r="F111" s="159" t="s">
        <v>1911</v>
      </c>
      <c r="G111" s="160" t="s">
        <v>168</v>
      </c>
      <c r="H111" s="161">
        <v>25</v>
      </c>
      <c r="I111" s="162"/>
      <c r="J111" s="163">
        <f>ROUND(I111*H111,2)</f>
        <v>0</v>
      </c>
      <c r="K111" s="159" t="s">
        <v>169</v>
      </c>
      <c r="L111" s="33"/>
      <c r="M111" s="214" t="s">
        <v>3</v>
      </c>
      <c r="N111" s="215" t="s">
        <v>42</v>
      </c>
      <c r="O111" s="209"/>
      <c r="P111" s="216">
        <f>O111*H111</f>
        <v>0</v>
      </c>
      <c r="Q111" s="216">
        <v>0</v>
      </c>
      <c r="R111" s="216">
        <f>Q111*H111</f>
        <v>0</v>
      </c>
      <c r="S111" s="216">
        <v>0</v>
      </c>
      <c r="T111" s="217">
        <f>S111*H111</f>
        <v>0</v>
      </c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R111" s="168" t="s">
        <v>170</v>
      </c>
      <c r="AT111" s="168" t="s">
        <v>165</v>
      </c>
      <c r="AU111" s="168" t="s">
        <v>80</v>
      </c>
      <c r="AY111" s="17" t="s">
        <v>163</v>
      </c>
      <c r="BE111" s="169">
        <f>IF(N111="základní",J111,0)</f>
        <v>0</v>
      </c>
      <c r="BF111" s="169">
        <f>IF(N111="snížená",J111,0)</f>
        <v>0</v>
      </c>
      <c r="BG111" s="169">
        <f>IF(N111="zákl. přenesená",J111,0)</f>
        <v>0</v>
      </c>
      <c r="BH111" s="169">
        <f>IF(N111="sníž. přenesená",J111,0)</f>
        <v>0</v>
      </c>
      <c r="BI111" s="169">
        <f>IF(N111="nulová",J111,0)</f>
        <v>0</v>
      </c>
      <c r="BJ111" s="17" t="s">
        <v>78</v>
      </c>
      <c r="BK111" s="169">
        <f>ROUND(I111*H111,2)</f>
        <v>0</v>
      </c>
      <c r="BL111" s="17" t="s">
        <v>170</v>
      </c>
      <c r="BM111" s="168" t="s">
        <v>1912</v>
      </c>
    </row>
    <row r="112" spans="1:31" s="2" customFormat="1" ht="6.95" customHeight="1">
      <c r="A112" s="32"/>
      <c r="B112" s="42"/>
      <c r="C112" s="43"/>
      <c r="D112" s="43"/>
      <c r="E112" s="43"/>
      <c r="F112" s="43"/>
      <c r="G112" s="43"/>
      <c r="H112" s="43"/>
      <c r="I112" s="116"/>
      <c r="J112" s="43"/>
      <c r="K112" s="43"/>
      <c r="L112" s="33"/>
      <c r="M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</sheetData>
  <autoFilter ref="C83:K111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617"/>
  <sheetViews>
    <sheetView showGridLines="0" tabSelected="1" workbookViewId="0" topLeftCell="A247">
      <selection activeCell="X259" sqref="X259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3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3"/>
      <c r="L2" s="361" t="s">
        <v>6</v>
      </c>
      <c r="M2" s="362"/>
      <c r="N2" s="362"/>
      <c r="O2" s="362"/>
      <c r="P2" s="362"/>
      <c r="Q2" s="362"/>
      <c r="R2" s="362"/>
      <c r="S2" s="362"/>
      <c r="T2" s="362"/>
      <c r="U2" s="362"/>
      <c r="V2" s="362"/>
      <c r="AT2" s="17" t="s">
        <v>85</v>
      </c>
    </row>
    <row r="3" spans="2:46" s="1" customFormat="1" ht="6.95" customHeight="1" hidden="1">
      <c r="B3" s="18"/>
      <c r="C3" s="19"/>
      <c r="D3" s="19"/>
      <c r="E3" s="19"/>
      <c r="F3" s="19"/>
      <c r="G3" s="19"/>
      <c r="H3" s="19"/>
      <c r="I3" s="94"/>
      <c r="J3" s="19"/>
      <c r="K3" s="19"/>
      <c r="L3" s="20"/>
      <c r="AT3" s="17" t="s">
        <v>80</v>
      </c>
    </row>
    <row r="4" spans="2:46" s="1" customFormat="1" ht="24.95" customHeight="1" hidden="1">
      <c r="B4" s="20"/>
      <c r="D4" s="21" t="s">
        <v>122</v>
      </c>
      <c r="I4" s="93"/>
      <c r="L4" s="20"/>
      <c r="M4" s="95" t="s">
        <v>11</v>
      </c>
      <c r="AT4" s="17" t="s">
        <v>4</v>
      </c>
    </row>
    <row r="5" spans="2:12" s="1" customFormat="1" ht="6.95" customHeight="1" hidden="1">
      <c r="B5" s="20"/>
      <c r="I5" s="93"/>
      <c r="L5" s="20"/>
    </row>
    <row r="6" spans="2:12" s="1" customFormat="1" ht="12" customHeight="1" hidden="1">
      <c r="B6" s="20"/>
      <c r="D6" s="27" t="s">
        <v>17</v>
      </c>
      <c r="I6" s="93"/>
      <c r="L6" s="20"/>
    </row>
    <row r="7" spans="2:12" s="1" customFormat="1" ht="16.5" customHeight="1" hidden="1">
      <c r="B7" s="20"/>
      <c r="E7" s="401" t="str">
        <f>'Rekapitulace stavby'!K6</f>
        <v>Dopravní terminál v Bohumíně – Přednádražní prostor</v>
      </c>
      <c r="F7" s="402"/>
      <c r="G7" s="402"/>
      <c r="H7" s="402"/>
      <c r="I7" s="93"/>
      <c r="L7" s="20"/>
    </row>
    <row r="8" spans="2:12" s="1" customFormat="1" ht="12" customHeight="1" hidden="1">
      <c r="B8" s="20"/>
      <c r="D8" s="27" t="s">
        <v>123</v>
      </c>
      <c r="I8" s="93"/>
      <c r="L8" s="20"/>
    </row>
    <row r="9" spans="1:31" s="2" customFormat="1" ht="16.5" customHeight="1" hidden="1">
      <c r="A9" s="32"/>
      <c r="B9" s="33"/>
      <c r="C9" s="32"/>
      <c r="D9" s="32"/>
      <c r="E9" s="401" t="s">
        <v>124</v>
      </c>
      <c r="F9" s="400"/>
      <c r="G9" s="400"/>
      <c r="H9" s="400"/>
      <c r="I9" s="96"/>
      <c r="J9" s="32"/>
      <c r="K9" s="32"/>
      <c r="L9" s="97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 hidden="1">
      <c r="A10" s="32"/>
      <c r="B10" s="33"/>
      <c r="C10" s="32"/>
      <c r="D10" s="27" t="s">
        <v>125</v>
      </c>
      <c r="E10" s="32"/>
      <c r="F10" s="32"/>
      <c r="G10" s="32"/>
      <c r="H10" s="32"/>
      <c r="I10" s="96"/>
      <c r="J10" s="32"/>
      <c r="K10" s="32"/>
      <c r="L10" s="97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 hidden="1">
      <c r="A11" s="32"/>
      <c r="B11" s="33"/>
      <c r="C11" s="32"/>
      <c r="D11" s="32"/>
      <c r="E11" s="396" t="s">
        <v>126</v>
      </c>
      <c r="F11" s="400"/>
      <c r="G11" s="400"/>
      <c r="H11" s="400"/>
      <c r="I11" s="96"/>
      <c r="J11" s="32"/>
      <c r="K11" s="32"/>
      <c r="L11" s="97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hidden="1">
      <c r="A12" s="32"/>
      <c r="B12" s="33"/>
      <c r="C12" s="32"/>
      <c r="D12" s="32"/>
      <c r="E12" s="32"/>
      <c r="F12" s="32"/>
      <c r="G12" s="32"/>
      <c r="H12" s="32"/>
      <c r="I12" s="96"/>
      <c r="J12" s="32"/>
      <c r="K12" s="32"/>
      <c r="L12" s="97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 hidden="1">
      <c r="A13" s="32"/>
      <c r="B13" s="33"/>
      <c r="C13" s="32"/>
      <c r="D13" s="27" t="s">
        <v>19</v>
      </c>
      <c r="E13" s="32"/>
      <c r="F13" s="25" t="s">
        <v>3</v>
      </c>
      <c r="G13" s="32"/>
      <c r="H13" s="32"/>
      <c r="I13" s="98" t="s">
        <v>20</v>
      </c>
      <c r="J13" s="25" t="s">
        <v>3</v>
      </c>
      <c r="K13" s="32"/>
      <c r="L13" s="97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 hidden="1">
      <c r="A14" s="32"/>
      <c r="B14" s="33"/>
      <c r="C14" s="32"/>
      <c r="D14" s="27" t="s">
        <v>21</v>
      </c>
      <c r="E14" s="32"/>
      <c r="F14" s="25" t="s">
        <v>22</v>
      </c>
      <c r="G14" s="32"/>
      <c r="H14" s="32"/>
      <c r="I14" s="98" t="s">
        <v>23</v>
      </c>
      <c r="J14" s="50" t="str">
        <f>'Rekapitulace stavby'!AN8</f>
        <v>26. 11. 2019</v>
      </c>
      <c r="K14" s="32"/>
      <c r="L14" s="97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9" customHeight="1" hidden="1">
      <c r="A15" s="32"/>
      <c r="B15" s="33"/>
      <c r="C15" s="32"/>
      <c r="D15" s="32"/>
      <c r="E15" s="32"/>
      <c r="F15" s="32"/>
      <c r="G15" s="32"/>
      <c r="H15" s="32"/>
      <c r="I15" s="96"/>
      <c r="J15" s="32"/>
      <c r="K15" s="32"/>
      <c r="L15" s="97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 hidden="1">
      <c r="A16" s="32"/>
      <c r="B16" s="33"/>
      <c r="C16" s="32"/>
      <c r="D16" s="27" t="s">
        <v>25</v>
      </c>
      <c r="E16" s="32"/>
      <c r="F16" s="32"/>
      <c r="G16" s="32"/>
      <c r="H16" s="32"/>
      <c r="I16" s="98" t="s">
        <v>26</v>
      </c>
      <c r="J16" s="25" t="s">
        <v>3</v>
      </c>
      <c r="K16" s="32"/>
      <c r="L16" s="97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 hidden="1">
      <c r="A17" s="32"/>
      <c r="B17" s="33"/>
      <c r="C17" s="32"/>
      <c r="D17" s="32"/>
      <c r="E17" s="25" t="s">
        <v>27</v>
      </c>
      <c r="F17" s="32"/>
      <c r="G17" s="32"/>
      <c r="H17" s="32"/>
      <c r="I17" s="98" t="s">
        <v>28</v>
      </c>
      <c r="J17" s="25" t="s">
        <v>3</v>
      </c>
      <c r="K17" s="32"/>
      <c r="L17" s="97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 hidden="1">
      <c r="A18" s="32"/>
      <c r="B18" s="33"/>
      <c r="C18" s="32"/>
      <c r="D18" s="32"/>
      <c r="E18" s="32"/>
      <c r="F18" s="32"/>
      <c r="G18" s="32"/>
      <c r="H18" s="32"/>
      <c r="I18" s="96"/>
      <c r="J18" s="32"/>
      <c r="K18" s="32"/>
      <c r="L18" s="97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 hidden="1">
      <c r="A19" s="32"/>
      <c r="B19" s="33"/>
      <c r="C19" s="32"/>
      <c r="D19" s="27" t="s">
        <v>29</v>
      </c>
      <c r="E19" s="32"/>
      <c r="F19" s="32"/>
      <c r="G19" s="32"/>
      <c r="H19" s="32"/>
      <c r="I19" s="98" t="s">
        <v>26</v>
      </c>
      <c r="J19" s="28" t="str">
        <f>'Rekapitulace stavby'!AN13</f>
        <v>Vyplň údaj</v>
      </c>
      <c r="K19" s="32"/>
      <c r="L19" s="97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 hidden="1">
      <c r="A20" s="32"/>
      <c r="B20" s="33"/>
      <c r="C20" s="32"/>
      <c r="D20" s="32"/>
      <c r="E20" s="403" t="str">
        <f>'Rekapitulace stavby'!E14</f>
        <v>Vyplň údaj</v>
      </c>
      <c r="F20" s="385"/>
      <c r="G20" s="385"/>
      <c r="H20" s="385"/>
      <c r="I20" s="98" t="s">
        <v>28</v>
      </c>
      <c r="J20" s="28" t="str">
        <f>'Rekapitulace stavby'!AN14</f>
        <v>Vyplň údaj</v>
      </c>
      <c r="K20" s="32"/>
      <c r="L20" s="97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 hidden="1">
      <c r="A21" s="32"/>
      <c r="B21" s="33"/>
      <c r="C21" s="32"/>
      <c r="D21" s="32"/>
      <c r="E21" s="32"/>
      <c r="F21" s="32"/>
      <c r="G21" s="32"/>
      <c r="H21" s="32"/>
      <c r="I21" s="96"/>
      <c r="J21" s="32"/>
      <c r="K21" s="32"/>
      <c r="L21" s="97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 hidden="1">
      <c r="A22" s="32"/>
      <c r="B22" s="33"/>
      <c r="C22" s="32"/>
      <c r="D22" s="27" t="s">
        <v>31</v>
      </c>
      <c r="E22" s="32"/>
      <c r="F22" s="32"/>
      <c r="G22" s="32"/>
      <c r="H22" s="32"/>
      <c r="I22" s="98" t="s">
        <v>26</v>
      </c>
      <c r="J22" s="25" t="s">
        <v>3</v>
      </c>
      <c r="K22" s="32"/>
      <c r="L22" s="97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 hidden="1">
      <c r="A23" s="32"/>
      <c r="B23" s="33"/>
      <c r="C23" s="32"/>
      <c r="D23" s="32"/>
      <c r="E23" s="25" t="s">
        <v>32</v>
      </c>
      <c r="F23" s="32"/>
      <c r="G23" s="32"/>
      <c r="H23" s="32"/>
      <c r="I23" s="98" t="s">
        <v>28</v>
      </c>
      <c r="J23" s="25" t="s">
        <v>3</v>
      </c>
      <c r="K23" s="32"/>
      <c r="L23" s="97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 hidden="1">
      <c r="A24" s="32"/>
      <c r="B24" s="33"/>
      <c r="C24" s="32"/>
      <c r="D24" s="32"/>
      <c r="E24" s="32"/>
      <c r="F24" s="32"/>
      <c r="G24" s="32"/>
      <c r="H24" s="32"/>
      <c r="I24" s="96"/>
      <c r="J24" s="32"/>
      <c r="K24" s="32"/>
      <c r="L24" s="97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 hidden="1">
      <c r="A25" s="32"/>
      <c r="B25" s="33"/>
      <c r="C25" s="32"/>
      <c r="D25" s="27" t="s">
        <v>34</v>
      </c>
      <c r="E25" s="32"/>
      <c r="F25" s="32"/>
      <c r="G25" s="32"/>
      <c r="H25" s="32"/>
      <c r="I25" s="98" t="s">
        <v>26</v>
      </c>
      <c r="J25" s="25" t="s">
        <v>3</v>
      </c>
      <c r="K25" s="32"/>
      <c r="L25" s="97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 hidden="1">
      <c r="A26" s="32"/>
      <c r="B26" s="33"/>
      <c r="C26" s="32"/>
      <c r="D26" s="32"/>
      <c r="E26" s="25" t="s">
        <v>32</v>
      </c>
      <c r="F26" s="32"/>
      <c r="G26" s="32"/>
      <c r="H26" s="32"/>
      <c r="I26" s="98" t="s">
        <v>28</v>
      </c>
      <c r="J26" s="25" t="s">
        <v>3</v>
      </c>
      <c r="K26" s="32"/>
      <c r="L26" s="97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 hidden="1">
      <c r="A27" s="32"/>
      <c r="B27" s="33"/>
      <c r="C27" s="32"/>
      <c r="D27" s="32"/>
      <c r="E27" s="32"/>
      <c r="F27" s="32"/>
      <c r="G27" s="32"/>
      <c r="H27" s="32"/>
      <c r="I27" s="96"/>
      <c r="J27" s="32"/>
      <c r="K27" s="32"/>
      <c r="L27" s="97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 hidden="1">
      <c r="A28" s="32"/>
      <c r="B28" s="33"/>
      <c r="C28" s="32"/>
      <c r="D28" s="27" t="s">
        <v>35</v>
      </c>
      <c r="E28" s="32"/>
      <c r="F28" s="32"/>
      <c r="G28" s="32"/>
      <c r="H28" s="32"/>
      <c r="I28" s="96"/>
      <c r="J28" s="32"/>
      <c r="K28" s="32"/>
      <c r="L28" s="97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 hidden="1">
      <c r="A29" s="99"/>
      <c r="B29" s="100"/>
      <c r="C29" s="99"/>
      <c r="D29" s="99"/>
      <c r="E29" s="389" t="s">
        <v>3</v>
      </c>
      <c r="F29" s="389"/>
      <c r="G29" s="389"/>
      <c r="H29" s="389"/>
      <c r="I29" s="101"/>
      <c r="J29" s="99"/>
      <c r="K29" s="99"/>
      <c r="L29" s="102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 hidden="1">
      <c r="A30" s="32"/>
      <c r="B30" s="33"/>
      <c r="C30" s="32"/>
      <c r="D30" s="32"/>
      <c r="E30" s="32"/>
      <c r="F30" s="32"/>
      <c r="G30" s="32"/>
      <c r="H30" s="32"/>
      <c r="I30" s="96"/>
      <c r="J30" s="32"/>
      <c r="K30" s="32"/>
      <c r="L30" s="97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 hidden="1">
      <c r="A31" s="32"/>
      <c r="B31" s="33"/>
      <c r="C31" s="32"/>
      <c r="D31" s="61"/>
      <c r="E31" s="61"/>
      <c r="F31" s="61"/>
      <c r="G31" s="61"/>
      <c r="H31" s="61"/>
      <c r="I31" s="103"/>
      <c r="J31" s="61"/>
      <c r="K31" s="61"/>
      <c r="L31" s="97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 hidden="1">
      <c r="A32" s="32"/>
      <c r="B32" s="33"/>
      <c r="C32" s="32"/>
      <c r="D32" s="104" t="s">
        <v>37</v>
      </c>
      <c r="E32" s="32"/>
      <c r="F32" s="32"/>
      <c r="G32" s="32"/>
      <c r="H32" s="32"/>
      <c r="I32" s="96"/>
      <c r="J32" s="66">
        <f>ROUND(J102,2)</f>
        <v>0</v>
      </c>
      <c r="K32" s="32"/>
      <c r="L32" s="97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 hidden="1">
      <c r="A33" s="32"/>
      <c r="B33" s="33"/>
      <c r="C33" s="32"/>
      <c r="D33" s="61"/>
      <c r="E33" s="61"/>
      <c r="F33" s="61"/>
      <c r="G33" s="61"/>
      <c r="H33" s="61"/>
      <c r="I33" s="103"/>
      <c r="J33" s="61"/>
      <c r="K33" s="61"/>
      <c r="L33" s="97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 hidden="1">
      <c r="A34" s="32"/>
      <c r="B34" s="33"/>
      <c r="C34" s="32"/>
      <c r="D34" s="32"/>
      <c r="E34" s="32"/>
      <c r="F34" s="36" t="s">
        <v>39</v>
      </c>
      <c r="G34" s="32"/>
      <c r="H34" s="32"/>
      <c r="I34" s="105" t="s">
        <v>38</v>
      </c>
      <c r="J34" s="36" t="s">
        <v>40</v>
      </c>
      <c r="K34" s="32"/>
      <c r="L34" s="97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106" t="s">
        <v>41</v>
      </c>
      <c r="E35" s="27" t="s">
        <v>42</v>
      </c>
      <c r="F35" s="107">
        <f>ROUND((SUM(BE102:BE616)),2)</f>
        <v>0</v>
      </c>
      <c r="G35" s="32"/>
      <c r="H35" s="32"/>
      <c r="I35" s="108">
        <v>0.21</v>
      </c>
      <c r="J35" s="107">
        <f>ROUND(((SUM(BE102:BE616))*I35),2)</f>
        <v>0</v>
      </c>
      <c r="K35" s="32"/>
      <c r="L35" s="97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43</v>
      </c>
      <c r="F36" s="107">
        <f>ROUND((SUM(BF102:BF616)),2)</f>
        <v>0</v>
      </c>
      <c r="G36" s="32"/>
      <c r="H36" s="32"/>
      <c r="I36" s="108">
        <v>0.15</v>
      </c>
      <c r="J36" s="107">
        <f>ROUND(((SUM(BF102:BF616))*I36),2)</f>
        <v>0</v>
      </c>
      <c r="K36" s="32"/>
      <c r="L36" s="97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44</v>
      </c>
      <c r="F37" s="107">
        <f>ROUND((SUM(BG102:BG616)),2)</f>
        <v>0</v>
      </c>
      <c r="G37" s="32"/>
      <c r="H37" s="32"/>
      <c r="I37" s="108">
        <v>0.21</v>
      </c>
      <c r="J37" s="107">
        <f>0</f>
        <v>0</v>
      </c>
      <c r="K37" s="32"/>
      <c r="L37" s="97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3"/>
      <c r="C38" s="32"/>
      <c r="D38" s="32"/>
      <c r="E38" s="27" t="s">
        <v>45</v>
      </c>
      <c r="F38" s="107">
        <f>ROUND((SUM(BH102:BH616)),2)</f>
        <v>0</v>
      </c>
      <c r="G38" s="32"/>
      <c r="H38" s="32"/>
      <c r="I38" s="108">
        <v>0.15</v>
      </c>
      <c r="J38" s="107">
        <f>0</f>
        <v>0</v>
      </c>
      <c r="K38" s="32"/>
      <c r="L38" s="97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3"/>
      <c r="C39" s="32"/>
      <c r="D39" s="32"/>
      <c r="E39" s="27" t="s">
        <v>46</v>
      </c>
      <c r="F39" s="107">
        <f>ROUND((SUM(BI102:BI616)),2)</f>
        <v>0</v>
      </c>
      <c r="G39" s="32"/>
      <c r="H39" s="32"/>
      <c r="I39" s="108">
        <v>0</v>
      </c>
      <c r="J39" s="107">
        <f>0</f>
        <v>0</v>
      </c>
      <c r="K39" s="32"/>
      <c r="L39" s="97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 hidden="1">
      <c r="A40" s="32"/>
      <c r="B40" s="33"/>
      <c r="C40" s="32"/>
      <c r="D40" s="32"/>
      <c r="E40" s="32"/>
      <c r="F40" s="32"/>
      <c r="G40" s="32"/>
      <c r="H40" s="32"/>
      <c r="I40" s="96"/>
      <c r="J40" s="32"/>
      <c r="K40" s="32"/>
      <c r="L40" s="97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 hidden="1">
      <c r="A41" s="32"/>
      <c r="B41" s="33"/>
      <c r="C41" s="109"/>
      <c r="D41" s="110" t="s">
        <v>47</v>
      </c>
      <c r="E41" s="55"/>
      <c r="F41" s="55"/>
      <c r="G41" s="111" t="s">
        <v>48</v>
      </c>
      <c r="H41" s="112" t="s">
        <v>49</v>
      </c>
      <c r="I41" s="113"/>
      <c r="J41" s="114">
        <f>SUM(J32:J39)</f>
        <v>0</v>
      </c>
      <c r="K41" s="115"/>
      <c r="L41" s="97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 hidden="1">
      <c r="A42" s="32"/>
      <c r="B42" s="42"/>
      <c r="C42" s="43"/>
      <c r="D42" s="43"/>
      <c r="E42" s="43"/>
      <c r="F42" s="43"/>
      <c r="G42" s="43"/>
      <c r="H42" s="43"/>
      <c r="I42" s="116"/>
      <c r="J42" s="43"/>
      <c r="K42" s="43"/>
      <c r="L42" s="97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ht="12" hidden="1"/>
    <row r="44" ht="12" hidden="1"/>
    <row r="45" ht="12" hidden="1"/>
    <row r="46" spans="1:31" s="2" customFormat="1" ht="6.95" customHeight="1">
      <c r="A46" s="32"/>
      <c r="B46" s="44"/>
      <c r="C46" s="45"/>
      <c r="D46" s="45"/>
      <c r="E46" s="45"/>
      <c r="F46" s="45"/>
      <c r="G46" s="45"/>
      <c r="H46" s="45"/>
      <c r="I46" s="117"/>
      <c r="J46" s="45"/>
      <c r="K46" s="45"/>
      <c r="L46" s="97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 s="2" customFormat="1" ht="24.95" customHeight="1">
      <c r="A47" s="32"/>
      <c r="B47" s="33"/>
      <c r="C47" s="21" t="s">
        <v>127</v>
      </c>
      <c r="D47" s="32"/>
      <c r="E47" s="32"/>
      <c r="F47" s="32"/>
      <c r="G47" s="32"/>
      <c r="H47" s="32"/>
      <c r="I47" s="96"/>
      <c r="J47" s="32"/>
      <c r="K47" s="32"/>
      <c r="L47" s="97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</row>
    <row r="48" spans="1:31" s="2" customFormat="1" ht="6.95" customHeight="1">
      <c r="A48" s="32"/>
      <c r="B48" s="33"/>
      <c r="C48" s="32"/>
      <c r="D48" s="32"/>
      <c r="E48" s="32"/>
      <c r="F48" s="32"/>
      <c r="G48" s="32"/>
      <c r="H48" s="32"/>
      <c r="I48" s="96"/>
      <c r="J48" s="32"/>
      <c r="K48" s="32"/>
      <c r="L48" s="97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</row>
    <row r="49" spans="1:31" s="2" customFormat="1" ht="12" customHeight="1">
      <c r="A49" s="32"/>
      <c r="B49" s="33"/>
      <c r="C49" s="27" t="s">
        <v>17</v>
      </c>
      <c r="D49" s="32"/>
      <c r="E49" s="32"/>
      <c r="F49" s="32"/>
      <c r="G49" s="32"/>
      <c r="H49" s="32"/>
      <c r="I49" s="96"/>
      <c r="J49" s="32"/>
      <c r="K49" s="32"/>
      <c r="L49" s="97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</row>
    <row r="50" spans="1:31" s="2" customFormat="1" ht="16.5" customHeight="1">
      <c r="A50" s="32"/>
      <c r="B50" s="33"/>
      <c r="C50" s="32"/>
      <c r="D50" s="32"/>
      <c r="E50" s="401" t="str">
        <f>E7</f>
        <v>Dopravní terminál v Bohumíně – Přednádražní prostor</v>
      </c>
      <c r="F50" s="402"/>
      <c r="G50" s="402"/>
      <c r="H50" s="402"/>
      <c r="I50" s="96"/>
      <c r="J50" s="32"/>
      <c r="K50" s="32"/>
      <c r="L50" s="97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</row>
    <row r="51" spans="2:12" s="1" customFormat="1" ht="12" customHeight="1">
      <c r="B51" s="20"/>
      <c r="C51" s="27" t="s">
        <v>123</v>
      </c>
      <c r="I51" s="93"/>
      <c r="L51" s="20"/>
    </row>
    <row r="52" spans="1:31" s="2" customFormat="1" ht="16.5" customHeight="1">
      <c r="A52" s="32"/>
      <c r="B52" s="33"/>
      <c r="C52" s="32"/>
      <c r="D52" s="32"/>
      <c r="E52" s="401" t="s">
        <v>124</v>
      </c>
      <c r="F52" s="400"/>
      <c r="G52" s="400"/>
      <c r="H52" s="400"/>
      <c r="I52" s="96"/>
      <c r="J52" s="32"/>
      <c r="K52" s="32"/>
      <c r="L52" s="97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</row>
    <row r="53" spans="1:31" s="2" customFormat="1" ht="12" customHeight="1">
      <c r="A53" s="32"/>
      <c r="B53" s="33"/>
      <c r="C53" s="27" t="s">
        <v>125</v>
      </c>
      <c r="D53" s="32"/>
      <c r="E53" s="32"/>
      <c r="F53" s="32"/>
      <c r="G53" s="32"/>
      <c r="H53" s="32"/>
      <c r="I53" s="96"/>
      <c r="J53" s="32"/>
      <c r="K53" s="32"/>
      <c r="L53" s="97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</row>
    <row r="54" spans="1:31" s="2" customFormat="1" ht="16.5" customHeight="1">
      <c r="A54" s="32"/>
      <c r="B54" s="33"/>
      <c r="C54" s="32"/>
      <c r="D54" s="32"/>
      <c r="E54" s="396" t="str">
        <f>E11</f>
        <v>SO 101.1.a - Zpevněné plochy - způsobilý výdaj</v>
      </c>
      <c r="F54" s="400"/>
      <c r="G54" s="400"/>
      <c r="H54" s="400"/>
      <c r="I54" s="96"/>
      <c r="J54" s="32"/>
      <c r="K54" s="32"/>
      <c r="L54" s="97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</row>
    <row r="55" spans="1:31" s="2" customFormat="1" ht="6.95" customHeight="1">
      <c r="A55" s="32"/>
      <c r="B55" s="33"/>
      <c r="C55" s="32"/>
      <c r="D55" s="32"/>
      <c r="E55" s="32"/>
      <c r="F55" s="32"/>
      <c r="G55" s="32"/>
      <c r="H55" s="32"/>
      <c r="I55" s="96"/>
      <c r="J55" s="32"/>
      <c r="K55" s="32"/>
      <c r="L55" s="97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</row>
    <row r="56" spans="1:31" s="2" customFormat="1" ht="12" customHeight="1">
      <c r="A56" s="32"/>
      <c r="B56" s="33"/>
      <c r="C56" s="27" t="s">
        <v>21</v>
      </c>
      <c r="D56" s="32"/>
      <c r="E56" s="32"/>
      <c r="F56" s="25" t="str">
        <f>F14</f>
        <v>Bohumín</v>
      </c>
      <c r="G56" s="32"/>
      <c r="H56" s="32"/>
      <c r="I56" s="98" t="s">
        <v>23</v>
      </c>
      <c r="J56" s="50" t="str">
        <f>IF(J14="","",J14)</f>
        <v>26. 11. 2019</v>
      </c>
      <c r="K56" s="32"/>
      <c r="L56" s="97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</row>
    <row r="57" spans="1:31" s="2" customFormat="1" ht="6.95" customHeight="1">
      <c r="A57" s="32"/>
      <c r="B57" s="33"/>
      <c r="C57" s="32"/>
      <c r="D57" s="32"/>
      <c r="E57" s="32"/>
      <c r="F57" s="32"/>
      <c r="G57" s="32"/>
      <c r="H57" s="32"/>
      <c r="I57" s="96"/>
      <c r="J57" s="32"/>
      <c r="K57" s="32"/>
      <c r="L57" s="97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</row>
    <row r="58" spans="1:31" s="2" customFormat="1" ht="40.15" customHeight="1">
      <c r="A58" s="32"/>
      <c r="B58" s="33"/>
      <c r="C58" s="27" t="s">
        <v>25</v>
      </c>
      <c r="D58" s="32"/>
      <c r="E58" s="32"/>
      <c r="F58" s="25" t="str">
        <f>E17</f>
        <v>Město Bohumín, Masarykova 158, 735 81 Bohumín</v>
      </c>
      <c r="G58" s="32"/>
      <c r="H58" s="32"/>
      <c r="I58" s="98" t="s">
        <v>31</v>
      </c>
      <c r="J58" s="30" t="str">
        <f>E23</f>
        <v>HaskoningDHV Czech Republic, spol. s r.o.</v>
      </c>
      <c r="K58" s="32"/>
      <c r="L58" s="97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</row>
    <row r="59" spans="1:31" s="2" customFormat="1" ht="40.15" customHeight="1">
      <c r="A59" s="32"/>
      <c r="B59" s="33"/>
      <c r="C59" s="27" t="s">
        <v>29</v>
      </c>
      <c r="D59" s="32"/>
      <c r="E59" s="32"/>
      <c r="F59" s="25" t="str">
        <f>IF(E20="","",E20)</f>
        <v>Vyplň údaj</v>
      </c>
      <c r="G59" s="32"/>
      <c r="H59" s="32"/>
      <c r="I59" s="98" t="s">
        <v>34</v>
      </c>
      <c r="J59" s="30" t="str">
        <f>E26</f>
        <v>HaskoningDHV Czech Republic, spol. s r.o.</v>
      </c>
      <c r="K59" s="32"/>
      <c r="L59" s="97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</row>
    <row r="60" spans="1:31" s="2" customFormat="1" ht="10.35" customHeight="1">
      <c r="A60" s="32"/>
      <c r="B60" s="33"/>
      <c r="C60" s="32"/>
      <c r="D60" s="32"/>
      <c r="E60" s="32"/>
      <c r="F60" s="32"/>
      <c r="G60" s="32"/>
      <c r="H60" s="32"/>
      <c r="I60" s="96"/>
      <c r="J60" s="32"/>
      <c r="K60" s="32"/>
      <c r="L60" s="97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</row>
    <row r="61" spans="1:31" s="2" customFormat="1" ht="29.25" customHeight="1">
      <c r="A61" s="32"/>
      <c r="B61" s="33"/>
      <c r="C61" s="118" t="s">
        <v>128</v>
      </c>
      <c r="D61" s="109"/>
      <c r="E61" s="109"/>
      <c r="F61" s="109"/>
      <c r="G61" s="109"/>
      <c r="H61" s="109"/>
      <c r="I61" s="119"/>
      <c r="J61" s="120" t="s">
        <v>129</v>
      </c>
      <c r="K61" s="109"/>
      <c r="L61" s="97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s="2" customFormat="1" ht="10.35" customHeight="1">
      <c r="A62" s="32"/>
      <c r="B62" s="33"/>
      <c r="C62" s="32"/>
      <c r="D62" s="32"/>
      <c r="E62" s="32"/>
      <c r="F62" s="32"/>
      <c r="G62" s="32"/>
      <c r="H62" s="32"/>
      <c r="I62" s="96"/>
      <c r="J62" s="32"/>
      <c r="K62" s="32"/>
      <c r="L62" s="97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</row>
    <row r="63" spans="1:47" s="2" customFormat="1" ht="22.9" customHeight="1">
      <c r="A63" s="32"/>
      <c r="B63" s="33"/>
      <c r="C63" s="121" t="s">
        <v>69</v>
      </c>
      <c r="D63" s="32"/>
      <c r="E63" s="32"/>
      <c r="F63" s="32"/>
      <c r="G63" s="32"/>
      <c r="H63" s="32"/>
      <c r="I63" s="96"/>
      <c r="J63" s="66">
        <f>J102</f>
        <v>0</v>
      </c>
      <c r="K63" s="32"/>
      <c r="L63" s="97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U63" s="17" t="s">
        <v>130</v>
      </c>
    </row>
    <row r="64" spans="2:12" s="9" customFormat="1" ht="24.95" customHeight="1">
      <c r="B64" s="122"/>
      <c r="D64" s="123" t="s">
        <v>131</v>
      </c>
      <c r="E64" s="124"/>
      <c r="F64" s="124"/>
      <c r="G64" s="124"/>
      <c r="H64" s="124"/>
      <c r="I64" s="125"/>
      <c r="J64" s="126">
        <f>J103</f>
        <v>0</v>
      </c>
      <c r="L64" s="122"/>
    </row>
    <row r="65" spans="2:12" s="10" customFormat="1" ht="19.9" customHeight="1">
      <c r="B65" s="127"/>
      <c r="D65" s="128" t="s">
        <v>132</v>
      </c>
      <c r="E65" s="129"/>
      <c r="F65" s="129"/>
      <c r="G65" s="129"/>
      <c r="H65" s="129"/>
      <c r="I65" s="130"/>
      <c r="J65" s="131">
        <f>J104</f>
        <v>0</v>
      </c>
      <c r="L65" s="127"/>
    </row>
    <row r="66" spans="2:12" s="10" customFormat="1" ht="19.9" customHeight="1">
      <c r="B66" s="127"/>
      <c r="D66" s="128" t="s">
        <v>133</v>
      </c>
      <c r="E66" s="129"/>
      <c r="F66" s="129"/>
      <c r="G66" s="129"/>
      <c r="H66" s="129"/>
      <c r="I66" s="130"/>
      <c r="J66" s="131">
        <f>J243</f>
        <v>0</v>
      </c>
      <c r="L66" s="127"/>
    </row>
    <row r="67" spans="2:12" s="10" customFormat="1" ht="19.9" customHeight="1">
      <c r="B67" s="127"/>
      <c r="D67" s="128" t="s">
        <v>134</v>
      </c>
      <c r="E67" s="129"/>
      <c r="F67" s="129"/>
      <c r="G67" s="129"/>
      <c r="H67" s="129"/>
      <c r="I67" s="130"/>
      <c r="J67" s="131">
        <f>J253</f>
        <v>0</v>
      </c>
      <c r="L67" s="127"/>
    </row>
    <row r="68" spans="2:12" s="10" customFormat="1" ht="19.9" customHeight="1">
      <c r="B68" s="127"/>
      <c r="D68" s="128" t="s">
        <v>135</v>
      </c>
      <c r="E68" s="129"/>
      <c r="F68" s="129"/>
      <c r="G68" s="129"/>
      <c r="H68" s="129"/>
      <c r="I68" s="130"/>
      <c r="J68" s="131">
        <f>J256</f>
        <v>0</v>
      </c>
      <c r="L68" s="127"/>
    </row>
    <row r="69" spans="2:12" s="10" customFormat="1" ht="19.9" customHeight="1">
      <c r="B69" s="127"/>
      <c r="D69" s="128" t="s">
        <v>136</v>
      </c>
      <c r="E69" s="129"/>
      <c r="F69" s="129"/>
      <c r="G69" s="129"/>
      <c r="H69" s="129"/>
      <c r="I69" s="130"/>
      <c r="J69" s="131">
        <f>J275</f>
        <v>0</v>
      </c>
      <c r="L69" s="127"/>
    </row>
    <row r="70" spans="2:12" s="10" customFormat="1" ht="19.9" customHeight="1">
      <c r="B70" s="127"/>
      <c r="D70" s="128" t="s">
        <v>137</v>
      </c>
      <c r="E70" s="129"/>
      <c r="F70" s="129"/>
      <c r="G70" s="129"/>
      <c r="H70" s="129"/>
      <c r="I70" s="130"/>
      <c r="J70" s="131">
        <f>J468</f>
        <v>0</v>
      </c>
      <c r="L70" s="127"/>
    </row>
    <row r="71" spans="2:12" s="10" customFormat="1" ht="19.9" customHeight="1">
      <c r="B71" s="127"/>
      <c r="D71" s="128" t="s">
        <v>138</v>
      </c>
      <c r="E71" s="129"/>
      <c r="F71" s="129"/>
      <c r="G71" s="129"/>
      <c r="H71" s="129"/>
      <c r="I71" s="130"/>
      <c r="J71" s="131">
        <f>J517</f>
        <v>0</v>
      </c>
      <c r="L71" s="127"/>
    </row>
    <row r="72" spans="2:12" s="10" customFormat="1" ht="19.9" customHeight="1">
      <c r="B72" s="127"/>
      <c r="D72" s="128" t="s">
        <v>139</v>
      </c>
      <c r="E72" s="129"/>
      <c r="F72" s="129"/>
      <c r="G72" s="129"/>
      <c r="H72" s="129"/>
      <c r="I72" s="130"/>
      <c r="J72" s="131">
        <f>J569</f>
        <v>0</v>
      </c>
      <c r="L72" s="127"/>
    </row>
    <row r="73" spans="2:12" s="10" customFormat="1" ht="19.9" customHeight="1">
      <c r="B73" s="127"/>
      <c r="D73" s="128" t="s">
        <v>140</v>
      </c>
      <c r="E73" s="129"/>
      <c r="F73" s="129"/>
      <c r="G73" s="129"/>
      <c r="H73" s="129"/>
      <c r="I73" s="130"/>
      <c r="J73" s="131">
        <f>J583</f>
        <v>0</v>
      </c>
      <c r="L73" s="127"/>
    </row>
    <row r="74" spans="2:12" s="9" customFormat="1" ht="24.95" customHeight="1">
      <c r="B74" s="122"/>
      <c r="D74" s="123" t="s">
        <v>141</v>
      </c>
      <c r="E74" s="124"/>
      <c r="F74" s="124"/>
      <c r="G74" s="124"/>
      <c r="H74" s="124"/>
      <c r="I74" s="125"/>
      <c r="J74" s="126">
        <f>J585</f>
        <v>0</v>
      </c>
      <c r="L74" s="122"/>
    </row>
    <row r="75" spans="2:12" s="10" customFormat="1" ht="19.9" customHeight="1">
      <c r="B75" s="127"/>
      <c r="D75" s="128" t="s">
        <v>142</v>
      </c>
      <c r="E75" s="129"/>
      <c r="F75" s="129"/>
      <c r="G75" s="129"/>
      <c r="H75" s="129"/>
      <c r="I75" s="130"/>
      <c r="J75" s="131">
        <f>J586</f>
        <v>0</v>
      </c>
      <c r="L75" s="127"/>
    </row>
    <row r="76" spans="2:12" s="10" customFormat="1" ht="19.9" customHeight="1">
      <c r="B76" s="127"/>
      <c r="D76" s="128" t="s">
        <v>143</v>
      </c>
      <c r="E76" s="129"/>
      <c r="F76" s="129"/>
      <c r="G76" s="129"/>
      <c r="H76" s="129"/>
      <c r="I76" s="130"/>
      <c r="J76" s="131">
        <f>J589</f>
        <v>0</v>
      </c>
      <c r="L76" s="127"/>
    </row>
    <row r="77" spans="2:12" s="9" customFormat="1" ht="24.95" customHeight="1">
      <c r="B77" s="122"/>
      <c r="D77" s="123" t="s">
        <v>144</v>
      </c>
      <c r="E77" s="124"/>
      <c r="F77" s="124"/>
      <c r="G77" s="124"/>
      <c r="H77" s="124"/>
      <c r="I77" s="125"/>
      <c r="J77" s="126">
        <f>J608</f>
        <v>0</v>
      </c>
      <c r="L77" s="122"/>
    </row>
    <row r="78" spans="2:12" s="10" customFormat="1" ht="19.9" customHeight="1">
      <c r="B78" s="127"/>
      <c r="D78" s="128" t="s">
        <v>145</v>
      </c>
      <c r="E78" s="129"/>
      <c r="F78" s="129"/>
      <c r="G78" s="129"/>
      <c r="H78" s="129"/>
      <c r="I78" s="130"/>
      <c r="J78" s="131">
        <f>J609</f>
        <v>0</v>
      </c>
      <c r="L78" s="127"/>
    </row>
    <row r="79" spans="2:12" s="9" customFormat="1" ht="24.95" customHeight="1">
      <c r="B79" s="122"/>
      <c r="D79" s="123" t="s">
        <v>146</v>
      </c>
      <c r="E79" s="124"/>
      <c r="F79" s="124"/>
      <c r="G79" s="124"/>
      <c r="H79" s="124"/>
      <c r="I79" s="125"/>
      <c r="J79" s="126">
        <f>J613</f>
        <v>0</v>
      </c>
      <c r="L79" s="122"/>
    </row>
    <row r="80" spans="2:12" s="10" customFormat="1" ht="19.9" customHeight="1">
      <c r="B80" s="127"/>
      <c r="D80" s="128" t="s">
        <v>147</v>
      </c>
      <c r="E80" s="129"/>
      <c r="F80" s="129"/>
      <c r="G80" s="129"/>
      <c r="H80" s="129"/>
      <c r="I80" s="130"/>
      <c r="J80" s="131">
        <f>J614</f>
        <v>0</v>
      </c>
      <c r="L80" s="127"/>
    </row>
    <row r="81" spans="1:31" s="2" customFormat="1" ht="21.75" customHeight="1">
      <c r="A81" s="32"/>
      <c r="B81" s="33"/>
      <c r="C81" s="32"/>
      <c r="D81" s="32"/>
      <c r="E81" s="32"/>
      <c r="F81" s="32"/>
      <c r="G81" s="32"/>
      <c r="H81" s="32"/>
      <c r="I81" s="96"/>
      <c r="J81" s="32"/>
      <c r="K81" s="32"/>
      <c r="L81" s="97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6.95" customHeight="1">
      <c r="A82" s="32"/>
      <c r="B82" s="42"/>
      <c r="C82" s="43"/>
      <c r="D82" s="43"/>
      <c r="E82" s="43"/>
      <c r="F82" s="43"/>
      <c r="G82" s="43"/>
      <c r="H82" s="43"/>
      <c r="I82" s="116"/>
      <c r="J82" s="43"/>
      <c r="K82" s="43"/>
      <c r="L82" s="97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6" spans="1:31" s="2" customFormat="1" ht="6.95" customHeight="1">
      <c r="A86" s="32"/>
      <c r="B86" s="44"/>
      <c r="C86" s="45"/>
      <c r="D86" s="45"/>
      <c r="E86" s="45"/>
      <c r="F86" s="45"/>
      <c r="G86" s="45"/>
      <c r="H86" s="45"/>
      <c r="I86" s="117"/>
      <c r="J86" s="45"/>
      <c r="K86" s="45"/>
      <c r="L86" s="97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24.95" customHeight="1">
      <c r="A87" s="32"/>
      <c r="B87" s="33"/>
      <c r="C87" s="21" t="s">
        <v>148</v>
      </c>
      <c r="D87" s="32"/>
      <c r="E87" s="32"/>
      <c r="F87" s="32"/>
      <c r="G87" s="32"/>
      <c r="H87" s="32"/>
      <c r="I87" s="96"/>
      <c r="J87" s="32"/>
      <c r="K87" s="32"/>
      <c r="L87" s="97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6"/>
      <c r="J88" s="32"/>
      <c r="K88" s="32"/>
      <c r="L88" s="97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17</v>
      </c>
      <c r="D89" s="32"/>
      <c r="E89" s="32"/>
      <c r="F89" s="32"/>
      <c r="G89" s="32"/>
      <c r="H89" s="32"/>
      <c r="I89" s="96"/>
      <c r="J89" s="32"/>
      <c r="K89" s="32"/>
      <c r="L89" s="97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16.5" customHeight="1">
      <c r="A90" s="32"/>
      <c r="B90" s="33"/>
      <c r="C90" s="32"/>
      <c r="D90" s="32"/>
      <c r="E90" s="401" t="str">
        <f>E7</f>
        <v>Dopravní terminál v Bohumíně – Přednádražní prostor</v>
      </c>
      <c r="F90" s="402"/>
      <c r="G90" s="402"/>
      <c r="H90" s="402"/>
      <c r="I90" s="96"/>
      <c r="J90" s="32"/>
      <c r="K90" s="32"/>
      <c r="L90" s="97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2:12" s="1" customFormat="1" ht="12" customHeight="1">
      <c r="B91" s="20"/>
      <c r="C91" s="27" t="s">
        <v>123</v>
      </c>
      <c r="I91" s="93"/>
      <c r="L91" s="20"/>
    </row>
    <row r="92" spans="1:31" s="2" customFormat="1" ht="16.5" customHeight="1">
      <c r="A92" s="32"/>
      <c r="B92" s="33"/>
      <c r="C92" s="32"/>
      <c r="D92" s="32"/>
      <c r="E92" s="401" t="s">
        <v>124</v>
      </c>
      <c r="F92" s="400"/>
      <c r="G92" s="400"/>
      <c r="H92" s="400"/>
      <c r="I92" s="96"/>
      <c r="J92" s="32"/>
      <c r="K92" s="32"/>
      <c r="L92" s="97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2" customHeight="1">
      <c r="A93" s="32"/>
      <c r="B93" s="33"/>
      <c r="C93" s="27" t="s">
        <v>125</v>
      </c>
      <c r="D93" s="32"/>
      <c r="E93" s="32"/>
      <c r="F93" s="32"/>
      <c r="G93" s="32"/>
      <c r="H93" s="32"/>
      <c r="I93" s="96"/>
      <c r="J93" s="32"/>
      <c r="K93" s="32"/>
      <c r="L93" s="97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6.5" customHeight="1">
      <c r="A94" s="32"/>
      <c r="B94" s="33"/>
      <c r="C94" s="32"/>
      <c r="D94" s="32"/>
      <c r="E94" s="396" t="str">
        <f>E11</f>
        <v>SO 101.1.a - Zpevněné plochy - způsobilý výdaj</v>
      </c>
      <c r="F94" s="400"/>
      <c r="G94" s="400"/>
      <c r="H94" s="400"/>
      <c r="I94" s="96"/>
      <c r="J94" s="32"/>
      <c r="K94" s="32"/>
      <c r="L94" s="97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6.95" customHeight="1">
      <c r="A95" s="32"/>
      <c r="B95" s="33"/>
      <c r="C95" s="32"/>
      <c r="D95" s="32"/>
      <c r="E95" s="32"/>
      <c r="F95" s="32"/>
      <c r="G95" s="32"/>
      <c r="H95" s="32"/>
      <c r="I95" s="96"/>
      <c r="J95" s="32"/>
      <c r="K95" s="32"/>
      <c r="L95" s="97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12" customHeight="1">
      <c r="A96" s="32"/>
      <c r="B96" s="33"/>
      <c r="C96" s="27" t="s">
        <v>21</v>
      </c>
      <c r="D96" s="32"/>
      <c r="E96" s="32"/>
      <c r="F96" s="25" t="str">
        <f>F14</f>
        <v>Bohumín</v>
      </c>
      <c r="G96" s="32"/>
      <c r="H96" s="32"/>
      <c r="I96" s="98" t="s">
        <v>23</v>
      </c>
      <c r="J96" s="50" t="str">
        <f>IF(J14="","",J14)</f>
        <v>26. 11. 2019</v>
      </c>
      <c r="K96" s="32"/>
      <c r="L96" s="97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s="2" customFormat="1" ht="6.95" customHeight="1">
      <c r="A97" s="32"/>
      <c r="B97" s="33"/>
      <c r="C97" s="32"/>
      <c r="D97" s="32"/>
      <c r="E97" s="32"/>
      <c r="F97" s="32"/>
      <c r="G97" s="32"/>
      <c r="H97" s="32"/>
      <c r="I97" s="96"/>
      <c r="J97" s="32"/>
      <c r="K97" s="32"/>
      <c r="L97" s="97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31" s="2" customFormat="1" ht="40.15" customHeight="1">
      <c r="A98" s="32"/>
      <c r="B98" s="33"/>
      <c r="C98" s="27" t="s">
        <v>25</v>
      </c>
      <c r="D98" s="32"/>
      <c r="E98" s="32"/>
      <c r="F98" s="25" t="str">
        <f>E17</f>
        <v>Město Bohumín, Masarykova 158, 735 81 Bohumín</v>
      </c>
      <c r="G98" s="32"/>
      <c r="H98" s="32"/>
      <c r="I98" s="98" t="s">
        <v>31</v>
      </c>
      <c r="J98" s="30" t="str">
        <f>E23</f>
        <v>HaskoningDHV Czech Republic, spol. s r.o.</v>
      </c>
      <c r="K98" s="32"/>
      <c r="L98" s="97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</row>
    <row r="99" spans="1:31" s="2" customFormat="1" ht="40.15" customHeight="1">
      <c r="A99" s="32"/>
      <c r="B99" s="33"/>
      <c r="C99" s="27" t="s">
        <v>29</v>
      </c>
      <c r="D99" s="32"/>
      <c r="E99" s="32"/>
      <c r="F99" s="25" t="str">
        <f>IF(E20="","",E20)</f>
        <v>Vyplň údaj</v>
      </c>
      <c r="G99" s="32"/>
      <c r="H99" s="32"/>
      <c r="I99" s="98" t="s">
        <v>34</v>
      </c>
      <c r="J99" s="30" t="str">
        <f>E26</f>
        <v>HaskoningDHV Czech Republic, spol. s r.o.</v>
      </c>
      <c r="K99" s="32"/>
      <c r="L99" s="97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</row>
    <row r="100" spans="1:31" s="2" customFormat="1" ht="10.35" customHeight="1">
      <c r="A100" s="32"/>
      <c r="B100" s="33"/>
      <c r="C100" s="32"/>
      <c r="D100" s="32"/>
      <c r="E100" s="32"/>
      <c r="F100" s="32"/>
      <c r="G100" s="32"/>
      <c r="H100" s="32"/>
      <c r="I100" s="96"/>
      <c r="J100" s="32"/>
      <c r="K100" s="32"/>
      <c r="L100" s="97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</row>
    <row r="101" spans="1:31" s="11" customFormat="1" ht="29.25" customHeight="1">
      <c r="A101" s="132"/>
      <c r="B101" s="133"/>
      <c r="C101" s="134" t="s">
        <v>149</v>
      </c>
      <c r="D101" s="135" t="s">
        <v>56</v>
      </c>
      <c r="E101" s="135" t="s">
        <v>52</v>
      </c>
      <c r="F101" s="135" t="s">
        <v>53</v>
      </c>
      <c r="G101" s="135" t="s">
        <v>150</v>
      </c>
      <c r="H101" s="135" t="s">
        <v>151</v>
      </c>
      <c r="I101" s="136" t="s">
        <v>152</v>
      </c>
      <c r="J101" s="135" t="s">
        <v>129</v>
      </c>
      <c r="K101" s="137" t="s">
        <v>153</v>
      </c>
      <c r="L101" s="138"/>
      <c r="M101" s="57" t="s">
        <v>3</v>
      </c>
      <c r="N101" s="58" t="s">
        <v>41</v>
      </c>
      <c r="O101" s="58" t="s">
        <v>154</v>
      </c>
      <c r="P101" s="58" t="s">
        <v>155</v>
      </c>
      <c r="Q101" s="58" t="s">
        <v>156</v>
      </c>
      <c r="R101" s="58" t="s">
        <v>157</v>
      </c>
      <c r="S101" s="58" t="s">
        <v>158</v>
      </c>
      <c r="T101" s="59" t="s">
        <v>159</v>
      </c>
      <c r="U101" s="132"/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32"/>
    </row>
    <row r="102" spans="1:63" s="2" customFormat="1" ht="22.9" customHeight="1">
      <c r="A102" s="32"/>
      <c r="B102" s="33"/>
      <c r="C102" s="64" t="s">
        <v>160</v>
      </c>
      <c r="D102" s="32"/>
      <c r="E102" s="32"/>
      <c r="F102" s="32"/>
      <c r="G102" s="32"/>
      <c r="H102" s="32"/>
      <c r="I102" s="96"/>
      <c r="J102" s="139">
        <f>BK102</f>
        <v>0</v>
      </c>
      <c r="K102" s="32"/>
      <c r="L102" s="33"/>
      <c r="M102" s="60"/>
      <c r="N102" s="51"/>
      <c r="O102" s="61"/>
      <c r="P102" s="140">
        <f>P103+P585+P608+P613</f>
        <v>0</v>
      </c>
      <c r="Q102" s="61"/>
      <c r="R102" s="140">
        <f>R103+R585+R608+R613</f>
        <v>1818.87570523295</v>
      </c>
      <c r="S102" s="61"/>
      <c r="T102" s="141">
        <f>T103+T585+T608+T613</f>
        <v>6973.733</v>
      </c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T102" s="17" t="s">
        <v>70</v>
      </c>
      <c r="AU102" s="17" t="s">
        <v>130</v>
      </c>
      <c r="BK102" s="142">
        <f>BK103+BK585+BK608+BK613</f>
        <v>0</v>
      </c>
    </row>
    <row r="103" spans="2:63" s="12" customFormat="1" ht="25.9" customHeight="1">
      <c r="B103" s="143"/>
      <c r="D103" s="144" t="s">
        <v>70</v>
      </c>
      <c r="E103" s="145" t="s">
        <v>161</v>
      </c>
      <c r="F103" s="145" t="s">
        <v>162</v>
      </c>
      <c r="I103" s="146"/>
      <c r="J103" s="147">
        <f>BK103</f>
        <v>0</v>
      </c>
      <c r="L103" s="143"/>
      <c r="M103" s="148"/>
      <c r="N103" s="149"/>
      <c r="O103" s="149"/>
      <c r="P103" s="150">
        <f>P104+P243+P253+P256+P275+P468+P517+P569+P583</f>
        <v>0</v>
      </c>
      <c r="Q103" s="149"/>
      <c r="R103" s="150">
        <f>R104+R243+R253+R256+R275+R468+R517+R569+R583</f>
        <v>1818.3466102329498</v>
      </c>
      <c r="S103" s="149"/>
      <c r="T103" s="151">
        <f>T104+T243+T253+T256+T275+T468+T517+T569+T583</f>
        <v>6972.4980000000005</v>
      </c>
      <c r="AR103" s="144" t="s">
        <v>78</v>
      </c>
      <c r="AT103" s="152" t="s">
        <v>70</v>
      </c>
      <c r="AU103" s="152" t="s">
        <v>71</v>
      </c>
      <c r="AY103" s="144" t="s">
        <v>163</v>
      </c>
      <c r="BK103" s="153">
        <f>BK104+BK243+BK253+BK256+BK275+BK468+BK517+BK569+BK583</f>
        <v>0</v>
      </c>
    </row>
    <row r="104" spans="2:63" s="12" customFormat="1" ht="22.9" customHeight="1">
      <c r="B104" s="143"/>
      <c r="D104" s="144" t="s">
        <v>70</v>
      </c>
      <c r="E104" s="154" t="s">
        <v>78</v>
      </c>
      <c r="F104" s="154" t="s">
        <v>164</v>
      </c>
      <c r="I104" s="146"/>
      <c r="J104" s="155">
        <f>BK104</f>
        <v>0</v>
      </c>
      <c r="L104" s="143"/>
      <c r="M104" s="148"/>
      <c r="N104" s="149"/>
      <c r="O104" s="149"/>
      <c r="P104" s="150">
        <f>SUM(P105:P242)</f>
        <v>0</v>
      </c>
      <c r="Q104" s="149"/>
      <c r="R104" s="150">
        <f>SUM(R105:R242)</f>
        <v>6.8882030396000005</v>
      </c>
      <c r="S104" s="149"/>
      <c r="T104" s="151">
        <f>SUM(T105:T242)</f>
        <v>6648.850000000001</v>
      </c>
      <c r="AR104" s="144" t="s">
        <v>78</v>
      </c>
      <c r="AT104" s="152" t="s">
        <v>70</v>
      </c>
      <c r="AU104" s="152" t="s">
        <v>78</v>
      </c>
      <c r="AY104" s="144" t="s">
        <v>163</v>
      </c>
      <c r="BK104" s="153">
        <f>SUM(BK105:BK242)</f>
        <v>0</v>
      </c>
    </row>
    <row r="105" spans="1:65" s="2" customFormat="1" ht="55.5" customHeight="1">
      <c r="A105" s="32"/>
      <c r="B105" s="156"/>
      <c r="C105" s="157" t="s">
        <v>78</v>
      </c>
      <c r="D105" s="157" t="s">
        <v>165</v>
      </c>
      <c r="E105" s="158" t="s">
        <v>166</v>
      </c>
      <c r="F105" s="159" t="s">
        <v>167</v>
      </c>
      <c r="G105" s="160" t="s">
        <v>168</v>
      </c>
      <c r="H105" s="161">
        <v>910</v>
      </c>
      <c r="I105" s="162"/>
      <c r="J105" s="163">
        <f>ROUND(I105*H105,2)</f>
        <v>0</v>
      </c>
      <c r="K105" s="159" t="s">
        <v>169</v>
      </c>
      <c r="L105" s="33"/>
      <c r="M105" s="164" t="s">
        <v>3</v>
      </c>
      <c r="N105" s="165" t="s">
        <v>42</v>
      </c>
      <c r="O105" s="53"/>
      <c r="P105" s="166">
        <f>O105*H105</f>
        <v>0</v>
      </c>
      <c r="Q105" s="166">
        <v>0</v>
      </c>
      <c r="R105" s="166">
        <f>Q105*H105</f>
        <v>0</v>
      </c>
      <c r="S105" s="166">
        <v>0.417</v>
      </c>
      <c r="T105" s="167">
        <f>S105*H105</f>
        <v>379.46999999999997</v>
      </c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R105" s="168" t="s">
        <v>170</v>
      </c>
      <c r="AT105" s="168" t="s">
        <v>165</v>
      </c>
      <c r="AU105" s="168" t="s">
        <v>80</v>
      </c>
      <c r="AY105" s="17" t="s">
        <v>163</v>
      </c>
      <c r="BE105" s="169">
        <f>IF(N105="základní",J105,0)</f>
        <v>0</v>
      </c>
      <c r="BF105" s="169">
        <f>IF(N105="snížená",J105,0)</f>
        <v>0</v>
      </c>
      <c r="BG105" s="169">
        <f>IF(N105="zákl. přenesená",J105,0)</f>
        <v>0</v>
      </c>
      <c r="BH105" s="169">
        <f>IF(N105="sníž. přenesená",J105,0)</f>
        <v>0</v>
      </c>
      <c r="BI105" s="169">
        <f>IF(N105="nulová",J105,0)</f>
        <v>0</v>
      </c>
      <c r="BJ105" s="17" t="s">
        <v>78</v>
      </c>
      <c r="BK105" s="169">
        <f>ROUND(I105*H105,2)</f>
        <v>0</v>
      </c>
      <c r="BL105" s="17" t="s">
        <v>170</v>
      </c>
      <c r="BM105" s="168" t="s">
        <v>171</v>
      </c>
    </row>
    <row r="106" spans="1:47" s="2" customFormat="1" ht="19.5">
      <c r="A106" s="32"/>
      <c r="B106" s="33"/>
      <c r="C106" s="32"/>
      <c r="D106" s="170" t="s">
        <v>172</v>
      </c>
      <c r="E106" s="32"/>
      <c r="F106" s="171" t="s">
        <v>173</v>
      </c>
      <c r="G106" s="32"/>
      <c r="H106" s="32"/>
      <c r="I106" s="96"/>
      <c r="J106" s="32"/>
      <c r="K106" s="32"/>
      <c r="L106" s="33"/>
      <c r="M106" s="172"/>
      <c r="N106" s="173"/>
      <c r="O106" s="53"/>
      <c r="P106" s="53"/>
      <c r="Q106" s="53"/>
      <c r="R106" s="53"/>
      <c r="S106" s="53"/>
      <c r="T106" s="54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T106" s="17" t="s">
        <v>172</v>
      </c>
      <c r="AU106" s="17" t="s">
        <v>80</v>
      </c>
    </row>
    <row r="107" spans="2:51" s="13" customFormat="1" ht="12">
      <c r="B107" s="174"/>
      <c r="D107" s="170" t="s">
        <v>174</v>
      </c>
      <c r="E107" s="175" t="s">
        <v>3</v>
      </c>
      <c r="F107" s="176" t="s">
        <v>175</v>
      </c>
      <c r="H107" s="175" t="s">
        <v>3</v>
      </c>
      <c r="I107" s="177"/>
      <c r="L107" s="174"/>
      <c r="M107" s="178"/>
      <c r="N107" s="179"/>
      <c r="O107" s="179"/>
      <c r="P107" s="179"/>
      <c r="Q107" s="179"/>
      <c r="R107" s="179"/>
      <c r="S107" s="179"/>
      <c r="T107" s="180"/>
      <c r="AT107" s="175" t="s">
        <v>174</v>
      </c>
      <c r="AU107" s="175" t="s">
        <v>80</v>
      </c>
      <c r="AV107" s="13" t="s">
        <v>78</v>
      </c>
      <c r="AW107" s="13" t="s">
        <v>33</v>
      </c>
      <c r="AX107" s="13" t="s">
        <v>71</v>
      </c>
      <c r="AY107" s="175" t="s">
        <v>163</v>
      </c>
    </row>
    <row r="108" spans="2:51" s="14" customFormat="1" ht="12">
      <c r="B108" s="181"/>
      <c r="D108" s="170" t="s">
        <v>174</v>
      </c>
      <c r="E108" s="182" t="s">
        <v>3</v>
      </c>
      <c r="F108" s="183" t="s">
        <v>176</v>
      </c>
      <c r="H108" s="184">
        <v>910</v>
      </c>
      <c r="I108" s="185"/>
      <c r="L108" s="181"/>
      <c r="M108" s="186"/>
      <c r="N108" s="187"/>
      <c r="O108" s="187"/>
      <c r="P108" s="187"/>
      <c r="Q108" s="187"/>
      <c r="R108" s="187"/>
      <c r="S108" s="187"/>
      <c r="T108" s="188"/>
      <c r="AT108" s="182" t="s">
        <v>174</v>
      </c>
      <c r="AU108" s="182" t="s">
        <v>80</v>
      </c>
      <c r="AV108" s="14" t="s">
        <v>80</v>
      </c>
      <c r="AW108" s="14" t="s">
        <v>33</v>
      </c>
      <c r="AX108" s="14" t="s">
        <v>78</v>
      </c>
      <c r="AY108" s="182" t="s">
        <v>163</v>
      </c>
    </row>
    <row r="109" spans="1:65" s="2" customFormat="1" ht="55.5" customHeight="1">
      <c r="A109" s="32"/>
      <c r="B109" s="156"/>
      <c r="C109" s="157" t="s">
        <v>80</v>
      </c>
      <c r="D109" s="157" t="s">
        <v>165</v>
      </c>
      <c r="E109" s="158" t="s">
        <v>177</v>
      </c>
      <c r="F109" s="159" t="s">
        <v>178</v>
      </c>
      <c r="G109" s="160" t="s">
        <v>168</v>
      </c>
      <c r="H109" s="161">
        <v>3200</v>
      </c>
      <c r="I109" s="162"/>
      <c r="J109" s="163">
        <f>ROUND(I109*H109,2)</f>
        <v>0</v>
      </c>
      <c r="K109" s="159" t="s">
        <v>169</v>
      </c>
      <c r="L109" s="33"/>
      <c r="M109" s="164" t="s">
        <v>3</v>
      </c>
      <c r="N109" s="165" t="s">
        <v>42</v>
      </c>
      <c r="O109" s="53"/>
      <c r="P109" s="166">
        <f>O109*H109</f>
        <v>0</v>
      </c>
      <c r="Q109" s="166">
        <v>0</v>
      </c>
      <c r="R109" s="166">
        <f>Q109*H109</f>
        <v>0</v>
      </c>
      <c r="S109" s="166">
        <v>0.295</v>
      </c>
      <c r="T109" s="167">
        <f>S109*H109</f>
        <v>944</v>
      </c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R109" s="168" t="s">
        <v>170</v>
      </c>
      <c r="AT109" s="168" t="s">
        <v>165</v>
      </c>
      <c r="AU109" s="168" t="s">
        <v>80</v>
      </c>
      <c r="AY109" s="17" t="s">
        <v>163</v>
      </c>
      <c r="BE109" s="169">
        <f>IF(N109="základní",J109,0)</f>
        <v>0</v>
      </c>
      <c r="BF109" s="169">
        <f>IF(N109="snížená",J109,0)</f>
        <v>0</v>
      </c>
      <c r="BG109" s="169">
        <f>IF(N109="zákl. přenesená",J109,0)</f>
        <v>0</v>
      </c>
      <c r="BH109" s="169">
        <f>IF(N109="sníž. přenesená",J109,0)</f>
        <v>0</v>
      </c>
      <c r="BI109" s="169">
        <f>IF(N109="nulová",J109,0)</f>
        <v>0</v>
      </c>
      <c r="BJ109" s="17" t="s">
        <v>78</v>
      </c>
      <c r="BK109" s="169">
        <f>ROUND(I109*H109,2)</f>
        <v>0</v>
      </c>
      <c r="BL109" s="17" t="s">
        <v>170</v>
      </c>
      <c r="BM109" s="168" t="s">
        <v>179</v>
      </c>
    </row>
    <row r="110" spans="2:51" s="13" customFormat="1" ht="12">
      <c r="B110" s="174"/>
      <c r="D110" s="170" t="s">
        <v>174</v>
      </c>
      <c r="E110" s="175" t="s">
        <v>3</v>
      </c>
      <c r="F110" s="176" t="s">
        <v>180</v>
      </c>
      <c r="H110" s="175" t="s">
        <v>3</v>
      </c>
      <c r="I110" s="177"/>
      <c r="L110" s="174"/>
      <c r="M110" s="178"/>
      <c r="N110" s="179"/>
      <c r="O110" s="179"/>
      <c r="P110" s="179"/>
      <c r="Q110" s="179"/>
      <c r="R110" s="179"/>
      <c r="S110" s="179"/>
      <c r="T110" s="180"/>
      <c r="AT110" s="175" t="s">
        <v>174</v>
      </c>
      <c r="AU110" s="175" t="s">
        <v>80</v>
      </c>
      <c r="AV110" s="13" t="s">
        <v>78</v>
      </c>
      <c r="AW110" s="13" t="s">
        <v>33</v>
      </c>
      <c r="AX110" s="13" t="s">
        <v>71</v>
      </c>
      <c r="AY110" s="175" t="s">
        <v>163</v>
      </c>
    </row>
    <row r="111" spans="2:51" s="14" customFormat="1" ht="12">
      <c r="B111" s="181"/>
      <c r="D111" s="170" t="s">
        <v>174</v>
      </c>
      <c r="E111" s="182" t="s">
        <v>3</v>
      </c>
      <c r="F111" s="183" t="s">
        <v>181</v>
      </c>
      <c r="H111" s="184">
        <v>3200</v>
      </c>
      <c r="I111" s="185"/>
      <c r="L111" s="181"/>
      <c r="M111" s="186"/>
      <c r="N111" s="187"/>
      <c r="O111" s="187"/>
      <c r="P111" s="187"/>
      <c r="Q111" s="187"/>
      <c r="R111" s="187"/>
      <c r="S111" s="187"/>
      <c r="T111" s="188"/>
      <c r="AT111" s="182" t="s">
        <v>174</v>
      </c>
      <c r="AU111" s="182" t="s">
        <v>80</v>
      </c>
      <c r="AV111" s="14" t="s">
        <v>80</v>
      </c>
      <c r="AW111" s="14" t="s">
        <v>33</v>
      </c>
      <c r="AX111" s="14" t="s">
        <v>78</v>
      </c>
      <c r="AY111" s="182" t="s">
        <v>163</v>
      </c>
    </row>
    <row r="112" spans="1:65" s="2" customFormat="1" ht="55.5" customHeight="1">
      <c r="A112" s="32"/>
      <c r="B112" s="156"/>
      <c r="C112" s="157" t="s">
        <v>182</v>
      </c>
      <c r="D112" s="157" t="s">
        <v>165</v>
      </c>
      <c r="E112" s="158" t="s">
        <v>183</v>
      </c>
      <c r="F112" s="159" t="s">
        <v>184</v>
      </c>
      <c r="G112" s="160" t="s">
        <v>168</v>
      </c>
      <c r="H112" s="161">
        <v>5475</v>
      </c>
      <c r="I112" s="162"/>
      <c r="J112" s="163">
        <f>ROUND(I112*H112,2)</f>
        <v>0</v>
      </c>
      <c r="K112" s="159" t="s">
        <v>169</v>
      </c>
      <c r="L112" s="33"/>
      <c r="M112" s="164" t="s">
        <v>3</v>
      </c>
      <c r="N112" s="165" t="s">
        <v>42</v>
      </c>
      <c r="O112" s="53"/>
      <c r="P112" s="166">
        <f>O112*H112</f>
        <v>0</v>
      </c>
      <c r="Q112" s="166">
        <v>0</v>
      </c>
      <c r="R112" s="166">
        <f>Q112*H112</f>
        <v>0</v>
      </c>
      <c r="S112" s="166">
        <v>0.3</v>
      </c>
      <c r="T112" s="167">
        <f>S112*H112</f>
        <v>1642.5</v>
      </c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R112" s="168" t="s">
        <v>170</v>
      </c>
      <c r="AT112" s="168" t="s">
        <v>165</v>
      </c>
      <c r="AU112" s="168" t="s">
        <v>80</v>
      </c>
      <c r="AY112" s="17" t="s">
        <v>163</v>
      </c>
      <c r="BE112" s="169">
        <f>IF(N112="základní",J112,0)</f>
        <v>0</v>
      </c>
      <c r="BF112" s="169">
        <f>IF(N112="snížená",J112,0)</f>
        <v>0</v>
      </c>
      <c r="BG112" s="169">
        <f>IF(N112="zákl. přenesená",J112,0)</f>
        <v>0</v>
      </c>
      <c r="BH112" s="169">
        <f>IF(N112="sníž. přenesená",J112,0)</f>
        <v>0</v>
      </c>
      <c r="BI112" s="169">
        <f>IF(N112="nulová",J112,0)</f>
        <v>0</v>
      </c>
      <c r="BJ112" s="17" t="s">
        <v>78</v>
      </c>
      <c r="BK112" s="169">
        <f>ROUND(I112*H112,2)</f>
        <v>0</v>
      </c>
      <c r="BL112" s="17" t="s">
        <v>170</v>
      </c>
      <c r="BM112" s="168" t="s">
        <v>185</v>
      </c>
    </row>
    <row r="113" spans="1:47" s="2" customFormat="1" ht="19.5">
      <c r="A113" s="32"/>
      <c r="B113" s="33"/>
      <c r="C113" s="32"/>
      <c r="D113" s="170" t="s">
        <v>172</v>
      </c>
      <c r="E113" s="32"/>
      <c r="F113" s="171" t="s">
        <v>173</v>
      </c>
      <c r="G113" s="32"/>
      <c r="H113" s="32"/>
      <c r="I113" s="96"/>
      <c r="J113" s="32"/>
      <c r="K113" s="32"/>
      <c r="L113" s="33"/>
      <c r="M113" s="172"/>
      <c r="N113" s="173"/>
      <c r="O113" s="53"/>
      <c r="P113" s="53"/>
      <c r="Q113" s="53"/>
      <c r="R113" s="53"/>
      <c r="S113" s="53"/>
      <c r="T113" s="54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T113" s="17" t="s">
        <v>172</v>
      </c>
      <c r="AU113" s="17" t="s">
        <v>80</v>
      </c>
    </row>
    <row r="114" spans="2:51" s="13" customFormat="1" ht="12">
      <c r="B114" s="174"/>
      <c r="D114" s="170" t="s">
        <v>174</v>
      </c>
      <c r="E114" s="175" t="s">
        <v>3</v>
      </c>
      <c r="F114" s="176" t="s">
        <v>186</v>
      </c>
      <c r="H114" s="175" t="s">
        <v>3</v>
      </c>
      <c r="I114" s="177"/>
      <c r="L114" s="174"/>
      <c r="M114" s="178"/>
      <c r="N114" s="179"/>
      <c r="O114" s="179"/>
      <c r="P114" s="179"/>
      <c r="Q114" s="179"/>
      <c r="R114" s="179"/>
      <c r="S114" s="179"/>
      <c r="T114" s="180"/>
      <c r="AT114" s="175" t="s">
        <v>174</v>
      </c>
      <c r="AU114" s="175" t="s">
        <v>80</v>
      </c>
      <c r="AV114" s="13" t="s">
        <v>78</v>
      </c>
      <c r="AW114" s="13" t="s">
        <v>33</v>
      </c>
      <c r="AX114" s="13" t="s">
        <v>71</v>
      </c>
      <c r="AY114" s="175" t="s">
        <v>163</v>
      </c>
    </row>
    <row r="115" spans="2:51" s="14" customFormat="1" ht="12">
      <c r="B115" s="181"/>
      <c r="D115" s="170" t="s">
        <v>174</v>
      </c>
      <c r="E115" s="182" t="s">
        <v>3</v>
      </c>
      <c r="F115" s="183" t="s">
        <v>187</v>
      </c>
      <c r="H115" s="184">
        <v>1365</v>
      </c>
      <c r="I115" s="185"/>
      <c r="L115" s="181"/>
      <c r="M115" s="186"/>
      <c r="N115" s="187"/>
      <c r="O115" s="187"/>
      <c r="P115" s="187"/>
      <c r="Q115" s="187"/>
      <c r="R115" s="187"/>
      <c r="S115" s="187"/>
      <c r="T115" s="188"/>
      <c r="AT115" s="182" t="s">
        <v>174</v>
      </c>
      <c r="AU115" s="182" t="s">
        <v>80</v>
      </c>
      <c r="AV115" s="14" t="s">
        <v>80</v>
      </c>
      <c r="AW115" s="14" t="s">
        <v>33</v>
      </c>
      <c r="AX115" s="14" t="s">
        <v>71</v>
      </c>
      <c r="AY115" s="182" t="s">
        <v>163</v>
      </c>
    </row>
    <row r="116" spans="2:51" s="13" customFormat="1" ht="12">
      <c r="B116" s="174"/>
      <c r="D116" s="170" t="s">
        <v>174</v>
      </c>
      <c r="E116" s="175" t="s">
        <v>3</v>
      </c>
      <c r="F116" s="176" t="s">
        <v>180</v>
      </c>
      <c r="H116" s="175" t="s">
        <v>3</v>
      </c>
      <c r="I116" s="177"/>
      <c r="L116" s="174"/>
      <c r="M116" s="178"/>
      <c r="N116" s="179"/>
      <c r="O116" s="179"/>
      <c r="P116" s="179"/>
      <c r="Q116" s="179"/>
      <c r="R116" s="179"/>
      <c r="S116" s="179"/>
      <c r="T116" s="180"/>
      <c r="AT116" s="175" t="s">
        <v>174</v>
      </c>
      <c r="AU116" s="175" t="s">
        <v>80</v>
      </c>
      <c r="AV116" s="13" t="s">
        <v>78</v>
      </c>
      <c r="AW116" s="13" t="s">
        <v>33</v>
      </c>
      <c r="AX116" s="13" t="s">
        <v>71</v>
      </c>
      <c r="AY116" s="175" t="s">
        <v>163</v>
      </c>
    </row>
    <row r="117" spans="2:51" s="14" customFormat="1" ht="12">
      <c r="B117" s="181"/>
      <c r="D117" s="170" t="s">
        <v>174</v>
      </c>
      <c r="E117" s="182" t="s">
        <v>3</v>
      </c>
      <c r="F117" s="183" t="s">
        <v>181</v>
      </c>
      <c r="H117" s="184">
        <v>3200</v>
      </c>
      <c r="I117" s="185"/>
      <c r="L117" s="181"/>
      <c r="M117" s="186"/>
      <c r="N117" s="187"/>
      <c r="O117" s="187"/>
      <c r="P117" s="187"/>
      <c r="Q117" s="187"/>
      <c r="R117" s="187"/>
      <c r="S117" s="187"/>
      <c r="T117" s="188"/>
      <c r="AT117" s="182" t="s">
        <v>174</v>
      </c>
      <c r="AU117" s="182" t="s">
        <v>80</v>
      </c>
      <c r="AV117" s="14" t="s">
        <v>80</v>
      </c>
      <c r="AW117" s="14" t="s">
        <v>33</v>
      </c>
      <c r="AX117" s="14" t="s">
        <v>71</v>
      </c>
      <c r="AY117" s="182" t="s">
        <v>163</v>
      </c>
    </row>
    <row r="118" spans="2:51" s="13" customFormat="1" ht="12">
      <c r="B118" s="174"/>
      <c r="D118" s="170" t="s">
        <v>174</v>
      </c>
      <c r="E118" s="175" t="s">
        <v>3</v>
      </c>
      <c r="F118" s="176" t="s">
        <v>175</v>
      </c>
      <c r="H118" s="175" t="s">
        <v>3</v>
      </c>
      <c r="I118" s="177"/>
      <c r="L118" s="174"/>
      <c r="M118" s="178"/>
      <c r="N118" s="179"/>
      <c r="O118" s="179"/>
      <c r="P118" s="179"/>
      <c r="Q118" s="179"/>
      <c r="R118" s="179"/>
      <c r="S118" s="179"/>
      <c r="T118" s="180"/>
      <c r="AT118" s="175" t="s">
        <v>174</v>
      </c>
      <c r="AU118" s="175" t="s">
        <v>80</v>
      </c>
      <c r="AV118" s="13" t="s">
        <v>78</v>
      </c>
      <c r="AW118" s="13" t="s">
        <v>33</v>
      </c>
      <c r="AX118" s="13" t="s">
        <v>71</v>
      </c>
      <c r="AY118" s="175" t="s">
        <v>163</v>
      </c>
    </row>
    <row r="119" spans="2:51" s="14" customFormat="1" ht="12">
      <c r="B119" s="181"/>
      <c r="D119" s="170" t="s">
        <v>174</v>
      </c>
      <c r="E119" s="182" t="s">
        <v>3</v>
      </c>
      <c r="F119" s="183" t="s">
        <v>176</v>
      </c>
      <c r="H119" s="184">
        <v>910</v>
      </c>
      <c r="I119" s="185"/>
      <c r="L119" s="181"/>
      <c r="M119" s="186"/>
      <c r="N119" s="187"/>
      <c r="O119" s="187"/>
      <c r="P119" s="187"/>
      <c r="Q119" s="187"/>
      <c r="R119" s="187"/>
      <c r="S119" s="187"/>
      <c r="T119" s="188"/>
      <c r="AT119" s="182" t="s">
        <v>174</v>
      </c>
      <c r="AU119" s="182" t="s">
        <v>80</v>
      </c>
      <c r="AV119" s="14" t="s">
        <v>80</v>
      </c>
      <c r="AW119" s="14" t="s">
        <v>33</v>
      </c>
      <c r="AX119" s="14" t="s">
        <v>71</v>
      </c>
      <c r="AY119" s="182" t="s">
        <v>163</v>
      </c>
    </row>
    <row r="120" spans="2:51" s="15" customFormat="1" ht="12">
      <c r="B120" s="189"/>
      <c r="D120" s="170" t="s">
        <v>174</v>
      </c>
      <c r="E120" s="190" t="s">
        <v>3</v>
      </c>
      <c r="F120" s="191" t="s">
        <v>188</v>
      </c>
      <c r="H120" s="192">
        <v>5475</v>
      </c>
      <c r="I120" s="193"/>
      <c r="L120" s="189"/>
      <c r="M120" s="194"/>
      <c r="N120" s="195"/>
      <c r="O120" s="195"/>
      <c r="P120" s="195"/>
      <c r="Q120" s="195"/>
      <c r="R120" s="195"/>
      <c r="S120" s="195"/>
      <c r="T120" s="196"/>
      <c r="AT120" s="190" t="s">
        <v>174</v>
      </c>
      <c r="AU120" s="190" t="s">
        <v>80</v>
      </c>
      <c r="AV120" s="15" t="s">
        <v>170</v>
      </c>
      <c r="AW120" s="15" t="s">
        <v>33</v>
      </c>
      <c r="AX120" s="15" t="s">
        <v>78</v>
      </c>
      <c r="AY120" s="190" t="s">
        <v>163</v>
      </c>
    </row>
    <row r="121" spans="1:65" s="2" customFormat="1" ht="55.5" customHeight="1">
      <c r="A121" s="32"/>
      <c r="B121" s="156"/>
      <c r="C121" s="157" t="s">
        <v>170</v>
      </c>
      <c r="D121" s="157" t="s">
        <v>165</v>
      </c>
      <c r="E121" s="158" t="s">
        <v>189</v>
      </c>
      <c r="F121" s="159" t="s">
        <v>190</v>
      </c>
      <c r="G121" s="160" t="s">
        <v>168</v>
      </c>
      <c r="H121" s="161">
        <v>4110</v>
      </c>
      <c r="I121" s="162"/>
      <c r="J121" s="163">
        <f>ROUND(I121*H121,2)</f>
        <v>0</v>
      </c>
      <c r="K121" s="159" t="s">
        <v>169</v>
      </c>
      <c r="L121" s="33"/>
      <c r="M121" s="164" t="s">
        <v>3</v>
      </c>
      <c r="N121" s="165" t="s">
        <v>42</v>
      </c>
      <c r="O121" s="53"/>
      <c r="P121" s="166">
        <f>O121*H121</f>
        <v>0</v>
      </c>
      <c r="Q121" s="166">
        <v>0</v>
      </c>
      <c r="R121" s="166">
        <f>Q121*H121</f>
        <v>0</v>
      </c>
      <c r="S121" s="166">
        <v>0.44</v>
      </c>
      <c r="T121" s="167">
        <f>S121*H121</f>
        <v>1808.4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R121" s="168" t="s">
        <v>170</v>
      </c>
      <c r="AT121" s="168" t="s">
        <v>165</v>
      </c>
      <c r="AU121" s="168" t="s">
        <v>80</v>
      </c>
      <c r="AY121" s="17" t="s">
        <v>163</v>
      </c>
      <c r="BE121" s="169">
        <f>IF(N121="základní",J121,0)</f>
        <v>0</v>
      </c>
      <c r="BF121" s="169">
        <f>IF(N121="snížená",J121,0)</f>
        <v>0</v>
      </c>
      <c r="BG121" s="169">
        <f>IF(N121="zákl. přenesená",J121,0)</f>
        <v>0</v>
      </c>
      <c r="BH121" s="169">
        <f>IF(N121="sníž. přenesená",J121,0)</f>
        <v>0</v>
      </c>
      <c r="BI121" s="169">
        <f>IF(N121="nulová",J121,0)</f>
        <v>0</v>
      </c>
      <c r="BJ121" s="17" t="s">
        <v>78</v>
      </c>
      <c r="BK121" s="169">
        <f>ROUND(I121*H121,2)</f>
        <v>0</v>
      </c>
      <c r="BL121" s="17" t="s">
        <v>170</v>
      </c>
      <c r="BM121" s="168" t="s">
        <v>191</v>
      </c>
    </row>
    <row r="122" spans="2:51" s="13" customFormat="1" ht="12">
      <c r="B122" s="174"/>
      <c r="D122" s="170" t="s">
        <v>174</v>
      </c>
      <c r="E122" s="175" t="s">
        <v>3</v>
      </c>
      <c r="F122" s="176" t="s">
        <v>180</v>
      </c>
      <c r="H122" s="175" t="s">
        <v>3</v>
      </c>
      <c r="I122" s="177"/>
      <c r="L122" s="174"/>
      <c r="M122" s="178"/>
      <c r="N122" s="179"/>
      <c r="O122" s="179"/>
      <c r="P122" s="179"/>
      <c r="Q122" s="179"/>
      <c r="R122" s="179"/>
      <c r="S122" s="179"/>
      <c r="T122" s="180"/>
      <c r="AT122" s="175" t="s">
        <v>174</v>
      </c>
      <c r="AU122" s="175" t="s">
        <v>80</v>
      </c>
      <c r="AV122" s="13" t="s">
        <v>78</v>
      </c>
      <c r="AW122" s="13" t="s">
        <v>33</v>
      </c>
      <c r="AX122" s="13" t="s">
        <v>71</v>
      </c>
      <c r="AY122" s="175" t="s">
        <v>163</v>
      </c>
    </row>
    <row r="123" spans="2:51" s="14" customFormat="1" ht="12">
      <c r="B123" s="181"/>
      <c r="D123" s="170" t="s">
        <v>174</v>
      </c>
      <c r="E123" s="182" t="s">
        <v>3</v>
      </c>
      <c r="F123" s="183" t="s">
        <v>181</v>
      </c>
      <c r="H123" s="184">
        <v>3200</v>
      </c>
      <c r="I123" s="185"/>
      <c r="L123" s="181"/>
      <c r="M123" s="186"/>
      <c r="N123" s="187"/>
      <c r="O123" s="187"/>
      <c r="P123" s="187"/>
      <c r="Q123" s="187"/>
      <c r="R123" s="187"/>
      <c r="S123" s="187"/>
      <c r="T123" s="188"/>
      <c r="AT123" s="182" t="s">
        <v>174</v>
      </c>
      <c r="AU123" s="182" t="s">
        <v>80</v>
      </c>
      <c r="AV123" s="14" t="s">
        <v>80</v>
      </c>
      <c r="AW123" s="14" t="s">
        <v>33</v>
      </c>
      <c r="AX123" s="14" t="s">
        <v>71</v>
      </c>
      <c r="AY123" s="182" t="s">
        <v>163</v>
      </c>
    </row>
    <row r="124" spans="2:51" s="13" customFormat="1" ht="12">
      <c r="B124" s="174"/>
      <c r="D124" s="170" t="s">
        <v>174</v>
      </c>
      <c r="E124" s="175" t="s">
        <v>3</v>
      </c>
      <c r="F124" s="176" t="s">
        <v>175</v>
      </c>
      <c r="H124" s="175" t="s">
        <v>3</v>
      </c>
      <c r="I124" s="177"/>
      <c r="L124" s="174"/>
      <c r="M124" s="178"/>
      <c r="N124" s="179"/>
      <c r="O124" s="179"/>
      <c r="P124" s="179"/>
      <c r="Q124" s="179"/>
      <c r="R124" s="179"/>
      <c r="S124" s="179"/>
      <c r="T124" s="180"/>
      <c r="AT124" s="175" t="s">
        <v>174</v>
      </c>
      <c r="AU124" s="175" t="s">
        <v>80</v>
      </c>
      <c r="AV124" s="13" t="s">
        <v>78</v>
      </c>
      <c r="AW124" s="13" t="s">
        <v>33</v>
      </c>
      <c r="AX124" s="13" t="s">
        <v>71</v>
      </c>
      <c r="AY124" s="175" t="s">
        <v>163</v>
      </c>
    </row>
    <row r="125" spans="2:51" s="14" customFormat="1" ht="12">
      <c r="B125" s="181"/>
      <c r="D125" s="170" t="s">
        <v>174</v>
      </c>
      <c r="E125" s="182" t="s">
        <v>3</v>
      </c>
      <c r="F125" s="183" t="s">
        <v>176</v>
      </c>
      <c r="H125" s="184">
        <v>910</v>
      </c>
      <c r="I125" s="185"/>
      <c r="L125" s="181"/>
      <c r="M125" s="186"/>
      <c r="N125" s="187"/>
      <c r="O125" s="187"/>
      <c r="P125" s="187"/>
      <c r="Q125" s="187"/>
      <c r="R125" s="187"/>
      <c r="S125" s="187"/>
      <c r="T125" s="188"/>
      <c r="AT125" s="182" t="s">
        <v>174</v>
      </c>
      <c r="AU125" s="182" t="s">
        <v>80</v>
      </c>
      <c r="AV125" s="14" t="s">
        <v>80</v>
      </c>
      <c r="AW125" s="14" t="s">
        <v>33</v>
      </c>
      <c r="AX125" s="14" t="s">
        <v>71</v>
      </c>
      <c r="AY125" s="182" t="s">
        <v>163</v>
      </c>
    </row>
    <row r="126" spans="2:51" s="15" customFormat="1" ht="12">
      <c r="B126" s="189"/>
      <c r="D126" s="170" t="s">
        <v>174</v>
      </c>
      <c r="E126" s="190" t="s">
        <v>3</v>
      </c>
      <c r="F126" s="191" t="s">
        <v>188</v>
      </c>
      <c r="H126" s="192">
        <v>4110</v>
      </c>
      <c r="I126" s="193"/>
      <c r="L126" s="189"/>
      <c r="M126" s="194"/>
      <c r="N126" s="195"/>
      <c r="O126" s="195"/>
      <c r="P126" s="195"/>
      <c r="Q126" s="195"/>
      <c r="R126" s="195"/>
      <c r="S126" s="195"/>
      <c r="T126" s="196"/>
      <c r="AT126" s="190" t="s">
        <v>174</v>
      </c>
      <c r="AU126" s="190" t="s">
        <v>80</v>
      </c>
      <c r="AV126" s="15" t="s">
        <v>170</v>
      </c>
      <c r="AW126" s="15" t="s">
        <v>33</v>
      </c>
      <c r="AX126" s="15" t="s">
        <v>78</v>
      </c>
      <c r="AY126" s="190" t="s">
        <v>163</v>
      </c>
    </row>
    <row r="127" spans="1:65" s="2" customFormat="1" ht="44.25" customHeight="1">
      <c r="A127" s="32"/>
      <c r="B127" s="156"/>
      <c r="C127" s="157" t="s">
        <v>192</v>
      </c>
      <c r="D127" s="157" t="s">
        <v>165</v>
      </c>
      <c r="E127" s="158" t="s">
        <v>193</v>
      </c>
      <c r="F127" s="159" t="s">
        <v>194</v>
      </c>
      <c r="G127" s="160" t="s">
        <v>168</v>
      </c>
      <c r="H127" s="161">
        <v>1371</v>
      </c>
      <c r="I127" s="162"/>
      <c r="J127" s="163">
        <f>ROUND(I127*H127,2)</f>
        <v>0</v>
      </c>
      <c r="K127" s="159" t="s">
        <v>169</v>
      </c>
      <c r="L127" s="33"/>
      <c r="M127" s="164" t="s">
        <v>3</v>
      </c>
      <c r="N127" s="165" t="s">
        <v>42</v>
      </c>
      <c r="O127" s="53"/>
      <c r="P127" s="166">
        <f>O127*H127</f>
        <v>0</v>
      </c>
      <c r="Q127" s="166">
        <v>0</v>
      </c>
      <c r="R127" s="166">
        <f>Q127*H127</f>
        <v>0</v>
      </c>
      <c r="S127" s="166">
        <v>0.24</v>
      </c>
      <c r="T127" s="167">
        <f>S127*H127</f>
        <v>329.03999999999996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68" t="s">
        <v>170</v>
      </c>
      <c r="AT127" s="168" t="s">
        <v>165</v>
      </c>
      <c r="AU127" s="168" t="s">
        <v>80</v>
      </c>
      <c r="AY127" s="17" t="s">
        <v>163</v>
      </c>
      <c r="BE127" s="169">
        <f>IF(N127="základní",J127,0)</f>
        <v>0</v>
      </c>
      <c r="BF127" s="169">
        <f>IF(N127="snížená",J127,0)</f>
        <v>0</v>
      </c>
      <c r="BG127" s="169">
        <f>IF(N127="zákl. přenesená",J127,0)</f>
        <v>0</v>
      </c>
      <c r="BH127" s="169">
        <f>IF(N127="sníž. přenesená",J127,0)</f>
        <v>0</v>
      </c>
      <c r="BI127" s="169">
        <f>IF(N127="nulová",J127,0)</f>
        <v>0</v>
      </c>
      <c r="BJ127" s="17" t="s">
        <v>78</v>
      </c>
      <c r="BK127" s="169">
        <f>ROUND(I127*H127,2)</f>
        <v>0</v>
      </c>
      <c r="BL127" s="17" t="s">
        <v>170</v>
      </c>
      <c r="BM127" s="168" t="s">
        <v>195</v>
      </c>
    </row>
    <row r="128" spans="2:51" s="13" customFormat="1" ht="12">
      <c r="B128" s="174"/>
      <c r="D128" s="170" t="s">
        <v>174</v>
      </c>
      <c r="E128" s="175" t="s">
        <v>3</v>
      </c>
      <c r="F128" s="176" t="s">
        <v>196</v>
      </c>
      <c r="H128" s="175" t="s">
        <v>3</v>
      </c>
      <c r="I128" s="177"/>
      <c r="L128" s="174"/>
      <c r="M128" s="178"/>
      <c r="N128" s="179"/>
      <c r="O128" s="179"/>
      <c r="P128" s="179"/>
      <c r="Q128" s="179"/>
      <c r="R128" s="179"/>
      <c r="S128" s="179"/>
      <c r="T128" s="180"/>
      <c r="AT128" s="175" t="s">
        <v>174</v>
      </c>
      <c r="AU128" s="175" t="s">
        <v>80</v>
      </c>
      <c r="AV128" s="13" t="s">
        <v>78</v>
      </c>
      <c r="AW128" s="13" t="s">
        <v>33</v>
      </c>
      <c r="AX128" s="13" t="s">
        <v>71</v>
      </c>
      <c r="AY128" s="175" t="s">
        <v>163</v>
      </c>
    </row>
    <row r="129" spans="2:51" s="14" customFormat="1" ht="12">
      <c r="B129" s="181"/>
      <c r="D129" s="170" t="s">
        <v>174</v>
      </c>
      <c r="E129" s="182" t="s">
        <v>3</v>
      </c>
      <c r="F129" s="183" t="s">
        <v>197</v>
      </c>
      <c r="H129" s="184">
        <v>6</v>
      </c>
      <c r="I129" s="185"/>
      <c r="L129" s="181"/>
      <c r="M129" s="186"/>
      <c r="N129" s="187"/>
      <c r="O129" s="187"/>
      <c r="P129" s="187"/>
      <c r="Q129" s="187"/>
      <c r="R129" s="187"/>
      <c r="S129" s="187"/>
      <c r="T129" s="188"/>
      <c r="AT129" s="182" t="s">
        <v>174</v>
      </c>
      <c r="AU129" s="182" t="s">
        <v>80</v>
      </c>
      <c r="AV129" s="14" t="s">
        <v>80</v>
      </c>
      <c r="AW129" s="14" t="s">
        <v>33</v>
      </c>
      <c r="AX129" s="14" t="s">
        <v>71</v>
      </c>
      <c r="AY129" s="182" t="s">
        <v>163</v>
      </c>
    </row>
    <row r="130" spans="2:51" s="13" customFormat="1" ht="12">
      <c r="B130" s="174"/>
      <c r="D130" s="170" t="s">
        <v>174</v>
      </c>
      <c r="E130" s="175" t="s">
        <v>3</v>
      </c>
      <c r="F130" s="176" t="s">
        <v>186</v>
      </c>
      <c r="H130" s="175" t="s">
        <v>3</v>
      </c>
      <c r="I130" s="177"/>
      <c r="L130" s="174"/>
      <c r="M130" s="178"/>
      <c r="N130" s="179"/>
      <c r="O130" s="179"/>
      <c r="P130" s="179"/>
      <c r="Q130" s="179"/>
      <c r="R130" s="179"/>
      <c r="S130" s="179"/>
      <c r="T130" s="180"/>
      <c r="AT130" s="175" t="s">
        <v>174</v>
      </c>
      <c r="AU130" s="175" t="s">
        <v>80</v>
      </c>
      <c r="AV130" s="13" t="s">
        <v>78</v>
      </c>
      <c r="AW130" s="13" t="s">
        <v>33</v>
      </c>
      <c r="AX130" s="13" t="s">
        <v>71</v>
      </c>
      <c r="AY130" s="175" t="s">
        <v>163</v>
      </c>
    </row>
    <row r="131" spans="2:51" s="14" customFormat="1" ht="12">
      <c r="B131" s="181"/>
      <c r="D131" s="170" t="s">
        <v>174</v>
      </c>
      <c r="E131" s="182" t="s">
        <v>3</v>
      </c>
      <c r="F131" s="183" t="s">
        <v>187</v>
      </c>
      <c r="H131" s="184">
        <v>1365</v>
      </c>
      <c r="I131" s="185"/>
      <c r="L131" s="181"/>
      <c r="M131" s="186"/>
      <c r="N131" s="187"/>
      <c r="O131" s="187"/>
      <c r="P131" s="187"/>
      <c r="Q131" s="187"/>
      <c r="R131" s="187"/>
      <c r="S131" s="187"/>
      <c r="T131" s="188"/>
      <c r="AT131" s="182" t="s">
        <v>174</v>
      </c>
      <c r="AU131" s="182" t="s">
        <v>80</v>
      </c>
      <c r="AV131" s="14" t="s">
        <v>80</v>
      </c>
      <c r="AW131" s="14" t="s">
        <v>33</v>
      </c>
      <c r="AX131" s="14" t="s">
        <v>71</v>
      </c>
      <c r="AY131" s="182" t="s">
        <v>163</v>
      </c>
    </row>
    <row r="132" spans="2:51" s="15" customFormat="1" ht="12">
      <c r="B132" s="189"/>
      <c r="D132" s="170" t="s">
        <v>174</v>
      </c>
      <c r="E132" s="190" t="s">
        <v>3</v>
      </c>
      <c r="F132" s="191" t="s">
        <v>188</v>
      </c>
      <c r="H132" s="192">
        <v>1371</v>
      </c>
      <c r="I132" s="193"/>
      <c r="L132" s="189"/>
      <c r="M132" s="194"/>
      <c r="N132" s="195"/>
      <c r="O132" s="195"/>
      <c r="P132" s="195"/>
      <c r="Q132" s="195"/>
      <c r="R132" s="195"/>
      <c r="S132" s="195"/>
      <c r="T132" s="196"/>
      <c r="AT132" s="190" t="s">
        <v>174</v>
      </c>
      <c r="AU132" s="190" t="s">
        <v>80</v>
      </c>
      <c r="AV132" s="15" t="s">
        <v>170</v>
      </c>
      <c r="AW132" s="15" t="s">
        <v>33</v>
      </c>
      <c r="AX132" s="15" t="s">
        <v>78</v>
      </c>
      <c r="AY132" s="190" t="s">
        <v>163</v>
      </c>
    </row>
    <row r="133" spans="1:65" s="2" customFormat="1" ht="44.25" customHeight="1">
      <c r="A133" s="32"/>
      <c r="B133" s="156"/>
      <c r="C133" s="157" t="s">
        <v>197</v>
      </c>
      <c r="D133" s="157" t="s">
        <v>165</v>
      </c>
      <c r="E133" s="158" t="s">
        <v>198</v>
      </c>
      <c r="F133" s="159" t="s">
        <v>199</v>
      </c>
      <c r="G133" s="160" t="s">
        <v>168</v>
      </c>
      <c r="H133" s="161">
        <v>1365</v>
      </c>
      <c r="I133" s="162"/>
      <c r="J133" s="163">
        <f>ROUND(I133*H133,2)</f>
        <v>0</v>
      </c>
      <c r="K133" s="159" t="s">
        <v>169</v>
      </c>
      <c r="L133" s="33"/>
      <c r="M133" s="164" t="s">
        <v>3</v>
      </c>
      <c r="N133" s="165" t="s">
        <v>42</v>
      </c>
      <c r="O133" s="53"/>
      <c r="P133" s="166">
        <f>O133*H133</f>
        <v>0</v>
      </c>
      <c r="Q133" s="166">
        <v>0</v>
      </c>
      <c r="R133" s="166">
        <f>Q133*H133</f>
        <v>0</v>
      </c>
      <c r="S133" s="166">
        <v>0.22</v>
      </c>
      <c r="T133" s="167">
        <f>S133*H133</f>
        <v>300.3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8" t="s">
        <v>170</v>
      </c>
      <c r="AT133" s="168" t="s">
        <v>165</v>
      </c>
      <c r="AU133" s="168" t="s">
        <v>80</v>
      </c>
      <c r="AY133" s="17" t="s">
        <v>163</v>
      </c>
      <c r="BE133" s="169">
        <f>IF(N133="základní",J133,0)</f>
        <v>0</v>
      </c>
      <c r="BF133" s="169">
        <f>IF(N133="snížená",J133,0)</f>
        <v>0</v>
      </c>
      <c r="BG133" s="169">
        <f>IF(N133="zákl. přenesená",J133,0)</f>
        <v>0</v>
      </c>
      <c r="BH133" s="169">
        <f>IF(N133="sníž. přenesená",J133,0)</f>
        <v>0</v>
      </c>
      <c r="BI133" s="169">
        <f>IF(N133="nulová",J133,0)</f>
        <v>0</v>
      </c>
      <c r="BJ133" s="17" t="s">
        <v>78</v>
      </c>
      <c r="BK133" s="169">
        <f>ROUND(I133*H133,2)</f>
        <v>0</v>
      </c>
      <c r="BL133" s="17" t="s">
        <v>170</v>
      </c>
      <c r="BM133" s="168" t="s">
        <v>200</v>
      </c>
    </row>
    <row r="134" spans="2:51" s="13" customFormat="1" ht="12">
      <c r="B134" s="174"/>
      <c r="D134" s="170" t="s">
        <v>174</v>
      </c>
      <c r="E134" s="175" t="s">
        <v>3</v>
      </c>
      <c r="F134" s="176" t="s">
        <v>186</v>
      </c>
      <c r="H134" s="175" t="s">
        <v>3</v>
      </c>
      <c r="I134" s="177"/>
      <c r="L134" s="174"/>
      <c r="M134" s="178"/>
      <c r="N134" s="179"/>
      <c r="O134" s="179"/>
      <c r="P134" s="179"/>
      <c r="Q134" s="179"/>
      <c r="R134" s="179"/>
      <c r="S134" s="179"/>
      <c r="T134" s="180"/>
      <c r="AT134" s="175" t="s">
        <v>174</v>
      </c>
      <c r="AU134" s="175" t="s">
        <v>80</v>
      </c>
      <c r="AV134" s="13" t="s">
        <v>78</v>
      </c>
      <c r="AW134" s="13" t="s">
        <v>33</v>
      </c>
      <c r="AX134" s="13" t="s">
        <v>71</v>
      </c>
      <c r="AY134" s="175" t="s">
        <v>163</v>
      </c>
    </row>
    <row r="135" spans="2:51" s="14" customFormat="1" ht="12">
      <c r="B135" s="181"/>
      <c r="D135" s="170" t="s">
        <v>174</v>
      </c>
      <c r="E135" s="182" t="s">
        <v>3</v>
      </c>
      <c r="F135" s="183" t="s">
        <v>187</v>
      </c>
      <c r="H135" s="184">
        <v>1365</v>
      </c>
      <c r="I135" s="185"/>
      <c r="L135" s="181"/>
      <c r="M135" s="186"/>
      <c r="N135" s="187"/>
      <c r="O135" s="187"/>
      <c r="P135" s="187"/>
      <c r="Q135" s="187"/>
      <c r="R135" s="187"/>
      <c r="S135" s="187"/>
      <c r="T135" s="188"/>
      <c r="AT135" s="182" t="s">
        <v>174</v>
      </c>
      <c r="AU135" s="182" t="s">
        <v>80</v>
      </c>
      <c r="AV135" s="14" t="s">
        <v>80</v>
      </c>
      <c r="AW135" s="14" t="s">
        <v>33</v>
      </c>
      <c r="AX135" s="14" t="s">
        <v>78</v>
      </c>
      <c r="AY135" s="182" t="s">
        <v>163</v>
      </c>
    </row>
    <row r="136" spans="1:65" s="2" customFormat="1" ht="44.25" customHeight="1">
      <c r="A136" s="32"/>
      <c r="B136" s="156"/>
      <c r="C136" s="157" t="s">
        <v>201</v>
      </c>
      <c r="D136" s="157" t="s">
        <v>165</v>
      </c>
      <c r="E136" s="158" t="s">
        <v>202</v>
      </c>
      <c r="F136" s="159" t="s">
        <v>203</v>
      </c>
      <c r="G136" s="160" t="s">
        <v>168</v>
      </c>
      <c r="H136" s="161">
        <v>1365</v>
      </c>
      <c r="I136" s="162"/>
      <c r="J136" s="163">
        <f>ROUND(I136*H136,2)</f>
        <v>0</v>
      </c>
      <c r="K136" s="159" t="s">
        <v>169</v>
      </c>
      <c r="L136" s="33"/>
      <c r="M136" s="164" t="s">
        <v>3</v>
      </c>
      <c r="N136" s="165" t="s">
        <v>42</v>
      </c>
      <c r="O136" s="53"/>
      <c r="P136" s="166">
        <f>O136*H136</f>
        <v>0</v>
      </c>
      <c r="Q136" s="166">
        <v>0</v>
      </c>
      <c r="R136" s="166">
        <f>Q136*H136</f>
        <v>0</v>
      </c>
      <c r="S136" s="166">
        <v>0.45</v>
      </c>
      <c r="T136" s="167">
        <f>S136*H136</f>
        <v>614.25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8" t="s">
        <v>170</v>
      </c>
      <c r="AT136" s="168" t="s">
        <v>165</v>
      </c>
      <c r="AU136" s="168" t="s">
        <v>80</v>
      </c>
      <c r="AY136" s="17" t="s">
        <v>163</v>
      </c>
      <c r="BE136" s="169">
        <f>IF(N136="základní",J136,0)</f>
        <v>0</v>
      </c>
      <c r="BF136" s="169">
        <f>IF(N136="snížená",J136,0)</f>
        <v>0</v>
      </c>
      <c r="BG136" s="169">
        <f>IF(N136="zákl. přenesená",J136,0)</f>
        <v>0</v>
      </c>
      <c r="BH136" s="169">
        <f>IF(N136="sníž. přenesená",J136,0)</f>
        <v>0</v>
      </c>
      <c r="BI136" s="169">
        <f>IF(N136="nulová",J136,0)</f>
        <v>0</v>
      </c>
      <c r="BJ136" s="17" t="s">
        <v>78</v>
      </c>
      <c r="BK136" s="169">
        <f>ROUND(I136*H136,2)</f>
        <v>0</v>
      </c>
      <c r="BL136" s="17" t="s">
        <v>170</v>
      </c>
      <c r="BM136" s="168" t="s">
        <v>204</v>
      </c>
    </row>
    <row r="137" spans="2:51" s="13" customFormat="1" ht="12">
      <c r="B137" s="174"/>
      <c r="D137" s="170" t="s">
        <v>174</v>
      </c>
      <c r="E137" s="175" t="s">
        <v>3</v>
      </c>
      <c r="F137" s="176" t="s">
        <v>186</v>
      </c>
      <c r="H137" s="175" t="s">
        <v>3</v>
      </c>
      <c r="I137" s="177"/>
      <c r="L137" s="174"/>
      <c r="M137" s="178"/>
      <c r="N137" s="179"/>
      <c r="O137" s="179"/>
      <c r="P137" s="179"/>
      <c r="Q137" s="179"/>
      <c r="R137" s="179"/>
      <c r="S137" s="179"/>
      <c r="T137" s="180"/>
      <c r="AT137" s="175" t="s">
        <v>174</v>
      </c>
      <c r="AU137" s="175" t="s">
        <v>80</v>
      </c>
      <c r="AV137" s="13" t="s">
        <v>78</v>
      </c>
      <c r="AW137" s="13" t="s">
        <v>33</v>
      </c>
      <c r="AX137" s="13" t="s">
        <v>71</v>
      </c>
      <c r="AY137" s="175" t="s">
        <v>163</v>
      </c>
    </row>
    <row r="138" spans="2:51" s="14" customFormat="1" ht="12">
      <c r="B138" s="181"/>
      <c r="D138" s="170" t="s">
        <v>174</v>
      </c>
      <c r="E138" s="182" t="s">
        <v>3</v>
      </c>
      <c r="F138" s="183" t="s">
        <v>187</v>
      </c>
      <c r="H138" s="184">
        <v>1365</v>
      </c>
      <c r="I138" s="185"/>
      <c r="L138" s="181"/>
      <c r="M138" s="186"/>
      <c r="N138" s="187"/>
      <c r="O138" s="187"/>
      <c r="P138" s="187"/>
      <c r="Q138" s="187"/>
      <c r="R138" s="187"/>
      <c r="S138" s="187"/>
      <c r="T138" s="188"/>
      <c r="AT138" s="182" t="s">
        <v>174</v>
      </c>
      <c r="AU138" s="182" t="s">
        <v>80</v>
      </c>
      <c r="AV138" s="14" t="s">
        <v>80</v>
      </c>
      <c r="AW138" s="14" t="s">
        <v>33</v>
      </c>
      <c r="AX138" s="14" t="s">
        <v>78</v>
      </c>
      <c r="AY138" s="182" t="s">
        <v>163</v>
      </c>
    </row>
    <row r="139" spans="1:65" s="2" customFormat="1" ht="44.25" customHeight="1">
      <c r="A139" s="32"/>
      <c r="B139" s="156"/>
      <c r="C139" s="157" t="s">
        <v>205</v>
      </c>
      <c r="D139" s="157" t="s">
        <v>165</v>
      </c>
      <c r="E139" s="158" t="s">
        <v>206</v>
      </c>
      <c r="F139" s="159" t="s">
        <v>207</v>
      </c>
      <c r="G139" s="160" t="s">
        <v>168</v>
      </c>
      <c r="H139" s="161">
        <v>1365</v>
      </c>
      <c r="I139" s="162"/>
      <c r="J139" s="163">
        <f>ROUND(I139*H139,2)</f>
        <v>0</v>
      </c>
      <c r="K139" s="159" t="s">
        <v>169</v>
      </c>
      <c r="L139" s="33"/>
      <c r="M139" s="164" t="s">
        <v>3</v>
      </c>
      <c r="N139" s="165" t="s">
        <v>42</v>
      </c>
      <c r="O139" s="53"/>
      <c r="P139" s="166">
        <f>O139*H139</f>
        <v>0</v>
      </c>
      <c r="Q139" s="166">
        <v>4.795E-05</v>
      </c>
      <c r="R139" s="166">
        <f>Q139*H139</f>
        <v>0.06545175</v>
      </c>
      <c r="S139" s="166">
        <v>0.128</v>
      </c>
      <c r="T139" s="167">
        <f>S139*H139</f>
        <v>174.72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8" t="s">
        <v>170</v>
      </c>
      <c r="AT139" s="168" t="s">
        <v>165</v>
      </c>
      <c r="AU139" s="168" t="s">
        <v>80</v>
      </c>
      <c r="AY139" s="17" t="s">
        <v>163</v>
      </c>
      <c r="BE139" s="169">
        <f>IF(N139="základní",J139,0)</f>
        <v>0</v>
      </c>
      <c r="BF139" s="169">
        <f>IF(N139="snížená",J139,0)</f>
        <v>0</v>
      </c>
      <c r="BG139" s="169">
        <f>IF(N139="zákl. přenesená",J139,0)</f>
        <v>0</v>
      </c>
      <c r="BH139" s="169">
        <f>IF(N139="sníž. přenesená",J139,0)</f>
        <v>0</v>
      </c>
      <c r="BI139" s="169">
        <f>IF(N139="nulová",J139,0)</f>
        <v>0</v>
      </c>
      <c r="BJ139" s="17" t="s">
        <v>78</v>
      </c>
      <c r="BK139" s="169">
        <f>ROUND(I139*H139,2)</f>
        <v>0</v>
      </c>
      <c r="BL139" s="17" t="s">
        <v>170</v>
      </c>
      <c r="BM139" s="168" t="s">
        <v>208</v>
      </c>
    </row>
    <row r="140" spans="2:51" s="13" customFormat="1" ht="12">
      <c r="B140" s="174"/>
      <c r="D140" s="170" t="s">
        <v>174</v>
      </c>
      <c r="E140" s="175" t="s">
        <v>3</v>
      </c>
      <c r="F140" s="176" t="s">
        <v>186</v>
      </c>
      <c r="H140" s="175" t="s">
        <v>3</v>
      </c>
      <c r="I140" s="177"/>
      <c r="L140" s="174"/>
      <c r="M140" s="178"/>
      <c r="N140" s="179"/>
      <c r="O140" s="179"/>
      <c r="P140" s="179"/>
      <c r="Q140" s="179"/>
      <c r="R140" s="179"/>
      <c r="S140" s="179"/>
      <c r="T140" s="180"/>
      <c r="AT140" s="175" t="s">
        <v>174</v>
      </c>
      <c r="AU140" s="175" t="s">
        <v>80</v>
      </c>
      <c r="AV140" s="13" t="s">
        <v>78</v>
      </c>
      <c r="AW140" s="13" t="s">
        <v>33</v>
      </c>
      <c r="AX140" s="13" t="s">
        <v>71</v>
      </c>
      <c r="AY140" s="175" t="s">
        <v>163</v>
      </c>
    </row>
    <row r="141" spans="2:51" s="14" customFormat="1" ht="12">
      <c r="B141" s="181"/>
      <c r="D141" s="170" t="s">
        <v>174</v>
      </c>
      <c r="E141" s="182" t="s">
        <v>3</v>
      </c>
      <c r="F141" s="183" t="s">
        <v>187</v>
      </c>
      <c r="H141" s="184">
        <v>1365</v>
      </c>
      <c r="I141" s="185"/>
      <c r="L141" s="181"/>
      <c r="M141" s="186"/>
      <c r="N141" s="187"/>
      <c r="O141" s="187"/>
      <c r="P141" s="187"/>
      <c r="Q141" s="187"/>
      <c r="R141" s="187"/>
      <c r="S141" s="187"/>
      <c r="T141" s="188"/>
      <c r="AT141" s="182" t="s">
        <v>174</v>
      </c>
      <c r="AU141" s="182" t="s">
        <v>80</v>
      </c>
      <c r="AV141" s="14" t="s">
        <v>80</v>
      </c>
      <c r="AW141" s="14" t="s">
        <v>33</v>
      </c>
      <c r="AX141" s="14" t="s">
        <v>78</v>
      </c>
      <c r="AY141" s="182" t="s">
        <v>163</v>
      </c>
    </row>
    <row r="142" spans="1:65" s="2" customFormat="1" ht="33" customHeight="1">
      <c r="A142" s="32"/>
      <c r="B142" s="156"/>
      <c r="C142" s="157" t="s">
        <v>209</v>
      </c>
      <c r="D142" s="157" t="s">
        <v>165</v>
      </c>
      <c r="E142" s="158" t="s">
        <v>210</v>
      </c>
      <c r="F142" s="159" t="s">
        <v>211</v>
      </c>
      <c r="G142" s="160" t="s">
        <v>212</v>
      </c>
      <c r="H142" s="161">
        <v>1573</v>
      </c>
      <c r="I142" s="162"/>
      <c r="J142" s="163">
        <f>ROUND(I142*H142,2)</f>
        <v>0</v>
      </c>
      <c r="K142" s="159" t="s">
        <v>169</v>
      </c>
      <c r="L142" s="33"/>
      <c r="M142" s="164" t="s">
        <v>3</v>
      </c>
      <c r="N142" s="165" t="s">
        <v>42</v>
      </c>
      <c r="O142" s="53"/>
      <c r="P142" s="166">
        <f>O142*H142</f>
        <v>0</v>
      </c>
      <c r="Q142" s="166">
        <v>0</v>
      </c>
      <c r="R142" s="166">
        <f>Q142*H142</f>
        <v>0</v>
      </c>
      <c r="S142" s="166">
        <v>0.29</v>
      </c>
      <c r="T142" s="167">
        <f>S142*H142</f>
        <v>456.16999999999996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8" t="s">
        <v>170</v>
      </c>
      <c r="AT142" s="168" t="s">
        <v>165</v>
      </c>
      <c r="AU142" s="168" t="s">
        <v>80</v>
      </c>
      <c r="AY142" s="17" t="s">
        <v>163</v>
      </c>
      <c r="BE142" s="169">
        <f>IF(N142="základní",J142,0)</f>
        <v>0</v>
      </c>
      <c r="BF142" s="169">
        <f>IF(N142="snížená",J142,0)</f>
        <v>0</v>
      </c>
      <c r="BG142" s="169">
        <f>IF(N142="zákl. přenesená",J142,0)</f>
        <v>0</v>
      </c>
      <c r="BH142" s="169">
        <f>IF(N142="sníž. přenesená",J142,0)</f>
        <v>0</v>
      </c>
      <c r="BI142" s="169">
        <f>IF(N142="nulová",J142,0)</f>
        <v>0</v>
      </c>
      <c r="BJ142" s="17" t="s">
        <v>78</v>
      </c>
      <c r="BK142" s="169">
        <f>ROUND(I142*H142,2)</f>
        <v>0</v>
      </c>
      <c r="BL142" s="17" t="s">
        <v>170</v>
      </c>
      <c r="BM142" s="168" t="s">
        <v>213</v>
      </c>
    </row>
    <row r="143" spans="1:47" s="2" customFormat="1" ht="19.5">
      <c r="A143" s="32"/>
      <c r="B143" s="33"/>
      <c r="C143" s="32"/>
      <c r="D143" s="170" t="s">
        <v>172</v>
      </c>
      <c r="E143" s="32"/>
      <c r="F143" s="171" t="s">
        <v>173</v>
      </c>
      <c r="G143" s="32"/>
      <c r="H143" s="32"/>
      <c r="I143" s="96"/>
      <c r="J143" s="32"/>
      <c r="K143" s="32"/>
      <c r="L143" s="33"/>
      <c r="M143" s="172"/>
      <c r="N143" s="173"/>
      <c r="O143" s="53"/>
      <c r="P143" s="53"/>
      <c r="Q143" s="53"/>
      <c r="R143" s="53"/>
      <c r="S143" s="53"/>
      <c r="T143" s="54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T143" s="17" t="s">
        <v>172</v>
      </c>
      <c r="AU143" s="17" t="s">
        <v>80</v>
      </c>
    </row>
    <row r="144" spans="1:65" s="2" customFormat="1" ht="21.75" customHeight="1">
      <c r="A144" s="32"/>
      <c r="B144" s="156"/>
      <c r="C144" s="157" t="s">
        <v>214</v>
      </c>
      <c r="D144" s="157" t="s">
        <v>165</v>
      </c>
      <c r="E144" s="158" t="s">
        <v>215</v>
      </c>
      <c r="F144" s="159" t="s">
        <v>216</v>
      </c>
      <c r="G144" s="160" t="s">
        <v>217</v>
      </c>
      <c r="H144" s="161">
        <v>40</v>
      </c>
      <c r="I144" s="162"/>
      <c r="J144" s="163">
        <f>ROUND(I144*H144,2)</f>
        <v>0</v>
      </c>
      <c r="K144" s="159" t="s">
        <v>169</v>
      </c>
      <c r="L144" s="33"/>
      <c r="M144" s="164" t="s">
        <v>3</v>
      </c>
      <c r="N144" s="165" t="s">
        <v>42</v>
      </c>
      <c r="O144" s="53"/>
      <c r="P144" s="166">
        <f>O144*H144</f>
        <v>0</v>
      </c>
      <c r="Q144" s="166">
        <v>0</v>
      </c>
      <c r="R144" s="166">
        <f>Q144*H144</f>
        <v>0</v>
      </c>
      <c r="S144" s="166">
        <v>0</v>
      </c>
      <c r="T144" s="167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8" t="s">
        <v>170</v>
      </c>
      <c r="AT144" s="168" t="s">
        <v>165</v>
      </c>
      <c r="AU144" s="168" t="s">
        <v>80</v>
      </c>
      <c r="AY144" s="17" t="s">
        <v>163</v>
      </c>
      <c r="BE144" s="169">
        <f>IF(N144="základní",J144,0)</f>
        <v>0</v>
      </c>
      <c r="BF144" s="169">
        <f>IF(N144="snížená",J144,0)</f>
        <v>0</v>
      </c>
      <c r="BG144" s="169">
        <f>IF(N144="zákl. přenesená",J144,0)</f>
        <v>0</v>
      </c>
      <c r="BH144" s="169">
        <f>IF(N144="sníž. přenesená",J144,0)</f>
        <v>0</v>
      </c>
      <c r="BI144" s="169">
        <f>IF(N144="nulová",J144,0)</f>
        <v>0</v>
      </c>
      <c r="BJ144" s="17" t="s">
        <v>78</v>
      </c>
      <c r="BK144" s="169">
        <f>ROUND(I144*H144,2)</f>
        <v>0</v>
      </c>
      <c r="BL144" s="17" t="s">
        <v>170</v>
      </c>
      <c r="BM144" s="168" t="s">
        <v>218</v>
      </c>
    </row>
    <row r="145" spans="2:51" s="14" customFormat="1" ht="12">
      <c r="B145" s="181"/>
      <c r="D145" s="170" t="s">
        <v>174</v>
      </c>
      <c r="E145" s="182" t="s">
        <v>3</v>
      </c>
      <c r="F145" s="183" t="s">
        <v>219</v>
      </c>
      <c r="H145" s="184">
        <v>40</v>
      </c>
      <c r="I145" s="185"/>
      <c r="L145" s="181"/>
      <c r="M145" s="186"/>
      <c r="N145" s="187"/>
      <c r="O145" s="187"/>
      <c r="P145" s="187"/>
      <c r="Q145" s="187"/>
      <c r="R145" s="187"/>
      <c r="S145" s="187"/>
      <c r="T145" s="188"/>
      <c r="AT145" s="182" t="s">
        <v>174</v>
      </c>
      <c r="AU145" s="182" t="s">
        <v>80</v>
      </c>
      <c r="AV145" s="14" t="s">
        <v>80</v>
      </c>
      <c r="AW145" s="14" t="s">
        <v>33</v>
      </c>
      <c r="AX145" s="14" t="s">
        <v>78</v>
      </c>
      <c r="AY145" s="182" t="s">
        <v>163</v>
      </c>
    </row>
    <row r="146" spans="1:65" s="2" customFormat="1" ht="33" customHeight="1">
      <c r="A146" s="32"/>
      <c r="B146" s="156"/>
      <c r="C146" s="157" t="s">
        <v>220</v>
      </c>
      <c r="D146" s="157" t="s">
        <v>165</v>
      </c>
      <c r="E146" s="158" t="s">
        <v>221</v>
      </c>
      <c r="F146" s="159" t="s">
        <v>222</v>
      </c>
      <c r="G146" s="160" t="s">
        <v>223</v>
      </c>
      <c r="H146" s="161">
        <v>30</v>
      </c>
      <c r="I146" s="162"/>
      <c r="J146" s="163">
        <f>ROUND(I146*H146,2)</f>
        <v>0</v>
      </c>
      <c r="K146" s="159" t="s">
        <v>169</v>
      </c>
      <c r="L146" s="33"/>
      <c r="M146" s="164" t="s">
        <v>3</v>
      </c>
      <c r="N146" s="165" t="s">
        <v>42</v>
      </c>
      <c r="O146" s="53"/>
      <c r="P146" s="166">
        <f>O146*H146</f>
        <v>0</v>
      </c>
      <c r="Q146" s="166">
        <v>0</v>
      </c>
      <c r="R146" s="166">
        <f>Q146*H146</f>
        <v>0</v>
      </c>
      <c r="S146" s="166">
        <v>0</v>
      </c>
      <c r="T146" s="167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8" t="s">
        <v>170</v>
      </c>
      <c r="AT146" s="168" t="s">
        <v>165</v>
      </c>
      <c r="AU146" s="168" t="s">
        <v>80</v>
      </c>
      <c r="AY146" s="17" t="s">
        <v>163</v>
      </c>
      <c r="BE146" s="169">
        <f>IF(N146="základní",J146,0)</f>
        <v>0</v>
      </c>
      <c r="BF146" s="169">
        <f>IF(N146="snížená",J146,0)</f>
        <v>0</v>
      </c>
      <c r="BG146" s="169">
        <f>IF(N146="zákl. přenesená",J146,0)</f>
        <v>0</v>
      </c>
      <c r="BH146" s="169">
        <f>IF(N146="sníž. přenesená",J146,0)</f>
        <v>0</v>
      </c>
      <c r="BI146" s="169">
        <f>IF(N146="nulová",J146,0)</f>
        <v>0</v>
      </c>
      <c r="BJ146" s="17" t="s">
        <v>78</v>
      </c>
      <c r="BK146" s="169">
        <f>ROUND(I146*H146,2)</f>
        <v>0</v>
      </c>
      <c r="BL146" s="17" t="s">
        <v>170</v>
      </c>
      <c r="BM146" s="168" t="s">
        <v>224</v>
      </c>
    </row>
    <row r="147" spans="1:65" s="2" customFormat="1" ht="78" customHeight="1">
      <c r="A147" s="32"/>
      <c r="B147" s="156"/>
      <c r="C147" s="157" t="s">
        <v>225</v>
      </c>
      <c r="D147" s="157" t="s">
        <v>165</v>
      </c>
      <c r="E147" s="158" t="s">
        <v>226</v>
      </c>
      <c r="F147" s="159" t="s">
        <v>227</v>
      </c>
      <c r="G147" s="160" t="s">
        <v>212</v>
      </c>
      <c r="H147" s="161">
        <v>20</v>
      </c>
      <c r="I147" s="162"/>
      <c r="J147" s="163">
        <f>ROUND(I147*H147,2)</f>
        <v>0</v>
      </c>
      <c r="K147" s="159" t="s">
        <v>169</v>
      </c>
      <c r="L147" s="33"/>
      <c r="M147" s="164" t="s">
        <v>3</v>
      </c>
      <c r="N147" s="165" t="s">
        <v>42</v>
      </c>
      <c r="O147" s="53"/>
      <c r="P147" s="166">
        <f>O147*H147</f>
        <v>0</v>
      </c>
      <c r="Q147" s="166">
        <v>0.0369043</v>
      </c>
      <c r="R147" s="166">
        <f>Q147*H147</f>
        <v>0.738086</v>
      </c>
      <c r="S147" s="166">
        <v>0</v>
      </c>
      <c r="T147" s="167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8" t="s">
        <v>170</v>
      </c>
      <c r="AT147" s="168" t="s">
        <v>165</v>
      </c>
      <c r="AU147" s="168" t="s">
        <v>80</v>
      </c>
      <c r="AY147" s="17" t="s">
        <v>163</v>
      </c>
      <c r="BE147" s="169">
        <f>IF(N147="základní",J147,0)</f>
        <v>0</v>
      </c>
      <c r="BF147" s="169">
        <f>IF(N147="snížená",J147,0)</f>
        <v>0</v>
      </c>
      <c r="BG147" s="169">
        <f>IF(N147="zákl. přenesená",J147,0)</f>
        <v>0</v>
      </c>
      <c r="BH147" s="169">
        <f>IF(N147="sníž. přenesená",J147,0)</f>
        <v>0</v>
      </c>
      <c r="BI147" s="169">
        <f>IF(N147="nulová",J147,0)</f>
        <v>0</v>
      </c>
      <c r="BJ147" s="17" t="s">
        <v>78</v>
      </c>
      <c r="BK147" s="169">
        <f>ROUND(I147*H147,2)</f>
        <v>0</v>
      </c>
      <c r="BL147" s="17" t="s">
        <v>170</v>
      </c>
      <c r="BM147" s="168" t="s">
        <v>228</v>
      </c>
    </row>
    <row r="148" spans="2:51" s="14" customFormat="1" ht="12">
      <c r="B148" s="181"/>
      <c r="D148" s="170" t="s">
        <v>174</v>
      </c>
      <c r="E148" s="182" t="s">
        <v>3</v>
      </c>
      <c r="F148" s="183" t="s">
        <v>229</v>
      </c>
      <c r="H148" s="184">
        <v>20</v>
      </c>
      <c r="I148" s="185"/>
      <c r="L148" s="181"/>
      <c r="M148" s="186"/>
      <c r="N148" s="187"/>
      <c r="O148" s="187"/>
      <c r="P148" s="187"/>
      <c r="Q148" s="187"/>
      <c r="R148" s="187"/>
      <c r="S148" s="187"/>
      <c r="T148" s="188"/>
      <c r="AT148" s="182" t="s">
        <v>174</v>
      </c>
      <c r="AU148" s="182" t="s">
        <v>80</v>
      </c>
      <c r="AV148" s="14" t="s">
        <v>80</v>
      </c>
      <c r="AW148" s="14" t="s">
        <v>33</v>
      </c>
      <c r="AX148" s="14" t="s">
        <v>78</v>
      </c>
      <c r="AY148" s="182" t="s">
        <v>163</v>
      </c>
    </row>
    <row r="149" spans="1:65" s="2" customFormat="1" ht="78" customHeight="1">
      <c r="A149" s="32"/>
      <c r="B149" s="156"/>
      <c r="C149" s="157" t="s">
        <v>230</v>
      </c>
      <c r="D149" s="157" t="s">
        <v>165</v>
      </c>
      <c r="E149" s="158" t="s">
        <v>231</v>
      </c>
      <c r="F149" s="159" t="s">
        <v>232</v>
      </c>
      <c r="G149" s="160" t="s">
        <v>212</v>
      </c>
      <c r="H149" s="161">
        <v>16</v>
      </c>
      <c r="I149" s="162"/>
      <c r="J149" s="163">
        <f>ROUND(I149*H149,2)</f>
        <v>0</v>
      </c>
      <c r="K149" s="159" t="s">
        <v>169</v>
      </c>
      <c r="L149" s="33"/>
      <c r="M149" s="164" t="s">
        <v>3</v>
      </c>
      <c r="N149" s="165" t="s">
        <v>42</v>
      </c>
      <c r="O149" s="53"/>
      <c r="P149" s="166">
        <f>O149*H149</f>
        <v>0</v>
      </c>
      <c r="Q149" s="166">
        <v>0.0369043</v>
      </c>
      <c r="R149" s="166">
        <f>Q149*H149</f>
        <v>0.5904688</v>
      </c>
      <c r="S149" s="166">
        <v>0</v>
      </c>
      <c r="T149" s="167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8" t="s">
        <v>170</v>
      </c>
      <c r="AT149" s="168" t="s">
        <v>165</v>
      </c>
      <c r="AU149" s="168" t="s">
        <v>80</v>
      </c>
      <c r="AY149" s="17" t="s">
        <v>163</v>
      </c>
      <c r="BE149" s="169">
        <f>IF(N149="základní",J149,0)</f>
        <v>0</v>
      </c>
      <c r="BF149" s="169">
        <f>IF(N149="snížená",J149,0)</f>
        <v>0</v>
      </c>
      <c r="BG149" s="169">
        <f>IF(N149="zákl. přenesená",J149,0)</f>
        <v>0</v>
      </c>
      <c r="BH149" s="169">
        <f>IF(N149="sníž. přenesená",J149,0)</f>
        <v>0</v>
      </c>
      <c r="BI149" s="169">
        <f>IF(N149="nulová",J149,0)</f>
        <v>0</v>
      </c>
      <c r="BJ149" s="17" t="s">
        <v>78</v>
      </c>
      <c r="BK149" s="169">
        <f>ROUND(I149*H149,2)</f>
        <v>0</v>
      </c>
      <c r="BL149" s="17" t="s">
        <v>170</v>
      </c>
      <c r="BM149" s="168" t="s">
        <v>233</v>
      </c>
    </row>
    <row r="150" spans="2:51" s="14" customFormat="1" ht="12">
      <c r="B150" s="181"/>
      <c r="D150" s="170" t="s">
        <v>174</v>
      </c>
      <c r="E150" s="182" t="s">
        <v>3</v>
      </c>
      <c r="F150" s="183" t="s">
        <v>234</v>
      </c>
      <c r="H150" s="184">
        <v>16</v>
      </c>
      <c r="I150" s="185"/>
      <c r="L150" s="181"/>
      <c r="M150" s="186"/>
      <c r="N150" s="187"/>
      <c r="O150" s="187"/>
      <c r="P150" s="187"/>
      <c r="Q150" s="187"/>
      <c r="R150" s="187"/>
      <c r="S150" s="187"/>
      <c r="T150" s="188"/>
      <c r="AT150" s="182" t="s">
        <v>174</v>
      </c>
      <c r="AU150" s="182" t="s">
        <v>80</v>
      </c>
      <c r="AV150" s="14" t="s">
        <v>80</v>
      </c>
      <c r="AW150" s="14" t="s">
        <v>33</v>
      </c>
      <c r="AX150" s="14" t="s">
        <v>78</v>
      </c>
      <c r="AY150" s="182" t="s">
        <v>163</v>
      </c>
    </row>
    <row r="151" spans="1:65" s="2" customFormat="1" ht="78" customHeight="1">
      <c r="A151" s="32"/>
      <c r="B151" s="156"/>
      <c r="C151" s="157" t="s">
        <v>235</v>
      </c>
      <c r="D151" s="157" t="s">
        <v>165</v>
      </c>
      <c r="E151" s="158" t="s">
        <v>236</v>
      </c>
      <c r="F151" s="159" t="s">
        <v>237</v>
      </c>
      <c r="G151" s="160" t="s">
        <v>212</v>
      </c>
      <c r="H151" s="161">
        <v>22</v>
      </c>
      <c r="I151" s="162"/>
      <c r="J151" s="163">
        <f>ROUND(I151*H151,2)</f>
        <v>0</v>
      </c>
      <c r="K151" s="159" t="s">
        <v>169</v>
      </c>
      <c r="L151" s="33"/>
      <c r="M151" s="164" t="s">
        <v>3</v>
      </c>
      <c r="N151" s="165" t="s">
        <v>42</v>
      </c>
      <c r="O151" s="53"/>
      <c r="P151" s="166">
        <f>O151*H151</f>
        <v>0</v>
      </c>
      <c r="Q151" s="166">
        <v>0.0605267</v>
      </c>
      <c r="R151" s="166">
        <f>Q151*H151</f>
        <v>1.3315874</v>
      </c>
      <c r="S151" s="166">
        <v>0</v>
      </c>
      <c r="T151" s="167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8" t="s">
        <v>170</v>
      </c>
      <c r="AT151" s="168" t="s">
        <v>165</v>
      </c>
      <c r="AU151" s="168" t="s">
        <v>80</v>
      </c>
      <c r="AY151" s="17" t="s">
        <v>163</v>
      </c>
      <c r="BE151" s="169">
        <f>IF(N151="základní",J151,0)</f>
        <v>0</v>
      </c>
      <c r="BF151" s="169">
        <f>IF(N151="snížená",J151,0)</f>
        <v>0</v>
      </c>
      <c r="BG151" s="169">
        <f>IF(N151="zákl. přenesená",J151,0)</f>
        <v>0</v>
      </c>
      <c r="BH151" s="169">
        <f>IF(N151="sníž. přenesená",J151,0)</f>
        <v>0</v>
      </c>
      <c r="BI151" s="169">
        <f>IF(N151="nulová",J151,0)</f>
        <v>0</v>
      </c>
      <c r="BJ151" s="17" t="s">
        <v>78</v>
      </c>
      <c r="BK151" s="169">
        <f>ROUND(I151*H151,2)</f>
        <v>0</v>
      </c>
      <c r="BL151" s="17" t="s">
        <v>170</v>
      </c>
      <c r="BM151" s="168" t="s">
        <v>238</v>
      </c>
    </row>
    <row r="152" spans="2:51" s="14" customFormat="1" ht="12">
      <c r="B152" s="181"/>
      <c r="D152" s="170" t="s">
        <v>174</v>
      </c>
      <c r="E152" s="182" t="s">
        <v>3</v>
      </c>
      <c r="F152" s="183" t="s">
        <v>239</v>
      </c>
      <c r="H152" s="184">
        <v>22</v>
      </c>
      <c r="I152" s="185"/>
      <c r="L152" s="181"/>
      <c r="M152" s="186"/>
      <c r="N152" s="187"/>
      <c r="O152" s="187"/>
      <c r="P152" s="187"/>
      <c r="Q152" s="187"/>
      <c r="R152" s="187"/>
      <c r="S152" s="187"/>
      <c r="T152" s="188"/>
      <c r="AT152" s="182" t="s">
        <v>174</v>
      </c>
      <c r="AU152" s="182" t="s">
        <v>80</v>
      </c>
      <c r="AV152" s="14" t="s">
        <v>80</v>
      </c>
      <c r="AW152" s="14" t="s">
        <v>33</v>
      </c>
      <c r="AX152" s="14" t="s">
        <v>78</v>
      </c>
      <c r="AY152" s="182" t="s">
        <v>163</v>
      </c>
    </row>
    <row r="153" spans="1:65" s="2" customFormat="1" ht="44.25" customHeight="1">
      <c r="A153" s="32"/>
      <c r="B153" s="156"/>
      <c r="C153" s="157" t="s">
        <v>9</v>
      </c>
      <c r="D153" s="157" t="s">
        <v>165</v>
      </c>
      <c r="E153" s="158" t="s">
        <v>240</v>
      </c>
      <c r="F153" s="159" t="s">
        <v>241</v>
      </c>
      <c r="G153" s="160" t="s">
        <v>242</v>
      </c>
      <c r="H153" s="161">
        <v>86</v>
      </c>
      <c r="I153" s="162"/>
      <c r="J153" s="163">
        <f>ROUND(I153*H153,2)</f>
        <v>0</v>
      </c>
      <c r="K153" s="159" t="s">
        <v>169</v>
      </c>
      <c r="L153" s="33"/>
      <c r="M153" s="164" t="s">
        <v>3</v>
      </c>
      <c r="N153" s="165" t="s">
        <v>42</v>
      </c>
      <c r="O153" s="53"/>
      <c r="P153" s="166">
        <f>O153*H153</f>
        <v>0</v>
      </c>
      <c r="Q153" s="166">
        <v>0</v>
      </c>
      <c r="R153" s="166">
        <f>Q153*H153</f>
        <v>0</v>
      </c>
      <c r="S153" s="166">
        <v>0</v>
      </c>
      <c r="T153" s="167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8" t="s">
        <v>170</v>
      </c>
      <c r="AT153" s="168" t="s">
        <v>165</v>
      </c>
      <c r="AU153" s="168" t="s">
        <v>80</v>
      </c>
      <c r="AY153" s="17" t="s">
        <v>163</v>
      </c>
      <c r="BE153" s="169">
        <f>IF(N153="základní",J153,0)</f>
        <v>0</v>
      </c>
      <c r="BF153" s="169">
        <f>IF(N153="snížená",J153,0)</f>
        <v>0</v>
      </c>
      <c r="BG153" s="169">
        <f>IF(N153="zákl. přenesená",J153,0)</f>
        <v>0</v>
      </c>
      <c r="BH153" s="169">
        <f>IF(N153="sníž. přenesená",J153,0)</f>
        <v>0</v>
      </c>
      <c r="BI153" s="169">
        <f>IF(N153="nulová",J153,0)</f>
        <v>0</v>
      </c>
      <c r="BJ153" s="17" t="s">
        <v>78</v>
      </c>
      <c r="BK153" s="169">
        <f>ROUND(I153*H153,2)</f>
        <v>0</v>
      </c>
      <c r="BL153" s="17" t="s">
        <v>170</v>
      </c>
      <c r="BM153" s="168" t="s">
        <v>243</v>
      </c>
    </row>
    <row r="154" spans="1:47" s="2" customFormat="1" ht="29.25">
      <c r="A154" s="32"/>
      <c r="B154" s="33"/>
      <c r="C154" s="32"/>
      <c r="D154" s="170" t="s">
        <v>172</v>
      </c>
      <c r="E154" s="32"/>
      <c r="F154" s="171" t="s">
        <v>244</v>
      </c>
      <c r="G154" s="32"/>
      <c r="H154" s="32"/>
      <c r="I154" s="96"/>
      <c r="J154" s="32"/>
      <c r="K154" s="32"/>
      <c r="L154" s="33"/>
      <c r="M154" s="172"/>
      <c r="N154" s="173"/>
      <c r="O154" s="53"/>
      <c r="P154" s="53"/>
      <c r="Q154" s="53"/>
      <c r="R154" s="53"/>
      <c r="S154" s="53"/>
      <c r="T154" s="54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T154" s="17" t="s">
        <v>172</v>
      </c>
      <c r="AU154" s="17" t="s">
        <v>80</v>
      </c>
    </row>
    <row r="155" spans="2:51" s="14" customFormat="1" ht="12">
      <c r="B155" s="181"/>
      <c r="D155" s="170" t="s">
        <v>174</v>
      </c>
      <c r="E155" s="182" t="s">
        <v>3</v>
      </c>
      <c r="F155" s="183" t="s">
        <v>245</v>
      </c>
      <c r="H155" s="184">
        <v>75</v>
      </c>
      <c r="I155" s="185"/>
      <c r="L155" s="181"/>
      <c r="M155" s="186"/>
      <c r="N155" s="187"/>
      <c r="O155" s="187"/>
      <c r="P155" s="187"/>
      <c r="Q155" s="187"/>
      <c r="R155" s="187"/>
      <c r="S155" s="187"/>
      <c r="T155" s="188"/>
      <c r="AT155" s="182" t="s">
        <v>174</v>
      </c>
      <c r="AU155" s="182" t="s">
        <v>80</v>
      </c>
      <c r="AV155" s="14" t="s">
        <v>80</v>
      </c>
      <c r="AW155" s="14" t="s">
        <v>33</v>
      </c>
      <c r="AX155" s="14" t="s">
        <v>71</v>
      </c>
      <c r="AY155" s="182" t="s">
        <v>163</v>
      </c>
    </row>
    <row r="156" spans="2:51" s="14" customFormat="1" ht="12">
      <c r="B156" s="181"/>
      <c r="D156" s="170" t="s">
        <v>174</v>
      </c>
      <c r="E156" s="182" t="s">
        <v>3</v>
      </c>
      <c r="F156" s="183" t="s">
        <v>246</v>
      </c>
      <c r="H156" s="184">
        <v>11</v>
      </c>
      <c r="I156" s="185"/>
      <c r="L156" s="181"/>
      <c r="M156" s="186"/>
      <c r="N156" s="187"/>
      <c r="O156" s="187"/>
      <c r="P156" s="187"/>
      <c r="Q156" s="187"/>
      <c r="R156" s="187"/>
      <c r="S156" s="187"/>
      <c r="T156" s="188"/>
      <c r="AT156" s="182" t="s">
        <v>174</v>
      </c>
      <c r="AU156" s="182" t="s">
        <v>80</v>
      </c>
      <c r="AV156" s="14" t="s">
        <v>80</v>
      </c>
      <c r="AW156" s="14" t="s">
        <v>33</v>
      </c>
      <c r="AX156" s="14" t="s">
        <v>71</v>
      </c>
      <c r="AY156" s="182" t="s">
        <v>163</v>
      </c>
    </row>
    <row r="157" spans="2:51" s="15" customFormat="1" ht="12">
      <c r="B157" s="189"/>
      <c r="D157" s="170" t="s">
        <v>174</v>
      </c>
      <c r="E157" s="190" t="s">
        <v>3</v>
      </c>
      <c r="F157" s="191" t="s">
        <v>188</v>
      </c>
      <c r="H157" s="192">
        <v>86</v>
      </c>
      <c r="I157" s="193"/>
      <c r="L157" s="189"/>
      <c r="M157" s="194"/>
      <c r="N157" s="195"/>
      <c r="O157" s="195"/>
      <c r="P157" s="195"/>
      <c r="Q157" s="195"/>
      <c r="R157" s="195"/>
      <c r="S157" s="195"/>
      <c r="T157" s="196"/>
      <c r="AT157" s="190" t="s">
        <v>174</v>
      </c>
      <c r="AU157" s="190" t="s">
        <v>80</v>
      </c>
      <c r="AV157" s="15" t="s">
        <v>170</v>
      </c>
      <c r="AW157" s="15" t="s">
        <v>33</v>
      </c>
      <c r="AX157" s="15" t="s">
        <v>78</v>
      </c>
      <c r="AY157" s="190" t="s">
        <v>163</v>
      </c>
    </row>
    <row r="158" spans="1:65" s="2" customFormat="1" ht="44.25" customHeight="1">
      <c r="A158" s="32"/>
      <c r="B158" s="156"/>
      <c r="C158" s="157" t="s">
        <v>247</v>
      </c>
      <c r="D158" s="157" t="s">
        <v>165</v>
      </c>
      <c r="E158" s="158" t="s">
        <v>248</v>
      </c>
      <c r="F158" s="159" t="s">
        <v>249</v>
      </c>
      <c r="G158" s="160" t="s">
        <v>242</v>
      </c>
      <c r="H158" s="161">
        <v>344</v>
      </c>
      <c r="I158" s="162"/>
      <c r="J158" s="163">
        <f>ROUND(I158*H158,2)</f>
        <v>0</v>
      </c>
      <c r="K158" s="159" t="s">
        <v>169</v>
      </c>
      <c r="L158" s="33"/>
      <c r="M158" s="164" t="s">
        <v>3</v>
      </c>
      <c r="N158" s="165" t="s">
        <v>42</v>
      </c>
      <c r="O158" s="53"/>
      <c r="P158" s="166">
        <f>O158*H158</f>
        <v>0</v>
      </c>
      <c r="Q158" s="166">
        <v>0</v>
      </c>
      <c r="R158" s="166">
        <f>Q158*H158</f>
        <v>0</v>
      </c>
      <c r="S158" s="166">
        <v>0</v>
      </c>
      <c r="T158" s="167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8" t="s">
        <v>170</v>
      </c>
      <c r="AT158" s="168" t="s">
        <v>165</v>
      </c>
      <c r="AU158" s="168" t="s">
        <v>80</v>
      </c>
      <c r="AY158" s="17" t="s">
        <v>163</v>
      </c>
      <c r="BE158" s="169">
        <f>IF(N158="základní",J158,0)</f>
        <v>0</v>
      </c>
      <c r="BF158" s="169">
        <f>IF(N158="snížená",J158,0)</f>
        <v>0</v>
      </c>
      <c r="BG158" s="169">
        <f>IF(N158="zákl. přenesená",J158,0)</f>
        <v>0</v>
      </c>
      <c r="BH158" s="169">
        <f>IF(N158="sníž. přenesená",J158,0)</f>
        <v>0</v>
      </c>
      <c r="BI158" s="169">
        <f>IF(N158="nulová",J158,0)</f>
        <v>0</v>
      </c>
      <c r="BJ158" s="17" t="s">
        <v>78</v>
      </c>
      <c r="BK158" s="169">
        <f>ROUND(I158*H158,2)</f>
        <v>0</v>
      </c>
      <c r="BL158" s="17" t="s">
        <v>170</v>
      </c>
      <c r="BM158" s="168" t="s">
        <v>250</v>
      </c>
    </row>
    <row r="159" spans="1:47" s="2" customFormat="1" ht="19.5">
      <c r="A159" s="32"/>
      <c r="B159" s="33"/>
      <c r="C159" s="32"/>
      <c r="D159" s="170" t="s">
        <v>172</v>
      </c>
      <c r="E159" s="32"/>
      <c r="F159" s="171" t="s">
        <v>173</v>
      </c>
      <c r="G159" s="32"/>
      <c r="H159" s="32"/>
      <c r="I159" s="96"/>
      <c r="J159" s="32"/>
      <c r="K159" s="32"/>
      <c r="L159" s="33"/>
      <c r="M159" s="172"/>
      <c r="N159" s="173"/>
      <c r="O159" s="53"/>
      <c r="P159" s="53"/>
      <c r="Q159" s="53"/>
      <c r="R159" s="53"/>
      <c r="S159" s="53"/>
      <c r="T159" s="54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T159" s="17" t="s">
        <v>172</v>
      </c>
      <c r="AU159" s="17" t="s">
        <v>80</v>
      </c>
    </row>
    <row r="160" spans="2:51" s="14" customFormat="1" ht="12">
      <c r="B160" s="181"/>
      <c r="D160" s="170" t="s">
        <v>174</v>
      </c>
      <c r="E160" s="182" t="s">
        <v>3</v>
      </c>
      <c r="F160" s="183" t="s">
        <v>251</v>
      </c>
      <c r="H160" s="184">
        <v>44</v>
      </c>
      <c r="I160" s="185"/>
      <c r="L160" s="181"/>
      <c r="M160" s="186"/>
      <c r="N160" s="187"/>
      <c r="O160" s="187"/>
      <c r="P160" s="187"/>
      <c r="Q160" s="187"/>
      <c r="R160" s="187"/>
      <c r="S160" s="187"/>
      <c r="T160" s="188"/>
      <c r="AT160" s="182" t="s">
        <v>174</v>
      </c>
      <c r="AU160" s="182" t="s">
        <v>80</v>
      </c>
      <c r="AV160" s="14" t="s">
        <v>80</v>
      </c>
      <c r="AW160" s="14" t="s">
        <v>33</v>
      </c>
      <c r="AX160" s="14" t="s">
        <v>71</v>
      </c>
      <c r="AY160" s="182" t="s">
        <v>163</v>
      </c>
    </row>
    <row r="161" spans="2:51" s="14" customFormat="1" ht="12">
      <c r="B161" s="181"/>
      <c r="D161" s="170" t="s">
        <v>174</v>
      </c>
      <c r="E161" s="182" t="s">
        <v>3</v>
      </c>
      <c r="F161" s="183" t="s">
        <v>252</v>
      </c>
      <c r="H161" s="184">
        <v>300</v>
      </c>
      <c r="I161" s="185"/>
      <c r="L161" s="181"/>
      <c r="M161" s="186"/>
      <c r="N161" s="187"/>
      <c r="O161" s="187"/>
      <c r="P161" s="187"/>
      <c r="Q161" s="187"/>
      <c r="R161" s="187"/>
      <c r="S161" s="187"/>
      <c r="T161" s="188"/>
      <c r="AT161" s="182" t="s">
        <v>174</v>
      </c>
      <c r="AU161" s="182" t="s">
        <v>80</v>
      </c>
      <c r="AV161" s="14" t="s">
        <v>80</v>
      </c>
      <c r="AW161" s="14" t="s">
        <v>33</v>
      </c>
      <c r="AX161" s="14" t="s">
        <v>71</v>
      </c>
      <c r="AY161" s="182" t="s">
        <v>163</v>
      </c>
    </row>
    <row r="162" spans="2:51" s="15" customFormat="1" ht="12">
      <c r="B162" s="189"/>
      <c r="D162" s="170" t="s">
        <v>174</v>
      </c>
      <c r="E162" s="190" t="s">
        <v>3</v>
      </c>
      <c r="F162" s="191" t="s">
        <v>188</v>
      </c>
      <c r="H162" s="192">
        <v>344</v>
      </c>
      <c r="I162" s="193"/>
      <c r="L162" s="189"/>
      <c r="M162" s="194"/>
      <c r="N162" s="195"/>
      <c r="O162" s="195"/>
      <c r="P162" s="195"/>
      <c r="Q162" s="195"/>
      <c r="R162" s="195"/>
      <c r="S162" s="195"/>
      <c r="T162" s="196"/>
      <c r="AT162" s="190" t="s">
        <v>174</v>
      </c>
      <c r="AU162" s="190" t="s">
        <v>80</v>
      </c>
      <c r="AV162" s="15" t="s">
        <v>170</v>
      </c>
      <c r="AW162" s="15" t="s">
        <v>33</v>
      </c>
      <c r="AX162" s="15" t="s">
        <v>78</v>
      </c>
      <c r="AY162" s="190" t="s">
        <v>163</v>
      </c>
    </row>
    <row r="163" spans="1:65" s="2" customFormat="1" ht="44.25" customHeight="1">
      <c r="A163" s="32"/>
      <c r="B163" s="156"/>
      <c r="C163" s="157" t="s">
        <v>253</v>
      </c>
      <c r="D163" s="157" t="s">
        <v>165</v>
      </c>
      <c r="E163" s="158" t="s">
        <v>254</v>
      </c>
      <c r="F163" s="159" t="s">
        <v>255</v>
      </c>
      <c r="G163" s="160" t="s">
        <v>242</v>
      </c>
      <c r="H163" s="161">
        <v>103.2</v>
      </c>
      <c r="I163" s="162"/>
      <c r="J163" s="163">
        <f>ROUND(I163*H163,2)</f>
        <v>0</v>
      </c>
      <c r="K163" s="159" t="s">
        <v>169</v>
      </c>
      <c r="L163" s="33"/>
      <c r="M163" s="164" t="s">
        <v>3</v>
      </c>
      <c r="N163" s="165" t="s">
        <v>42</v>
      </c>
      <c r="O163" s="53"/>
      <c r="P163" s="166">
        <f>O163*H163</f>
        <v>0</v>
      </c>
      <c r="Q163" s="166">
        <v>0</v>
      </c>
      <c r="R163" s="166">
        <f>Q163*H163</f>
        <v>0</v>
      </c>
      <c r="S163" s="166">
        <v>0</v>
      </c>
      <c r="T163" s="167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8" t="s">
        <v>170</v>
      </c>
      <c r="AT163" s="168" t="s">
        <v>165</v>
      </c>
      <c r="AU163" s="168" t="s">
        <v>80</v>
      </c>
      <c r="AY163" s="17" t="s">
        <v>163</v>
      </c>
      <c r="BE163" s="169">
        <f>IF(N163="základní",J163,0)</f>
        <v>0</v>
      </c>
      <c r="BF163" s="169">
        <f>IF(N163="snížená",J163,0)</f>
        <v>0</v>
      </c>
      <c r="BG163" s="169">
        <f>IF(N163="zákl. přenesená",J163,0)</f>
        <v>0</v>
      </c>
      <c r="BH163" s="169">
        <f>IF(N163="sníž. přenesená",J163,0)</f>
        <v>0</v>
      </c>
      <c r="BI163" s="169">
        <f>IF(N163="nulová",J163,0)</f>
        <v>0</v>
      </c>
      <c r="BJ163" s="17" t="s">
        <v>78</v>
      </c>
      <c r="BK163" s="169">
        <f>ROUND(I163*H163,2)</f>
        <v>0</v>
      </c>
      <c r="BL163" s="17" t="s">
        <v>170</v>
      </c>
      <c r="BM163" s="168" t="s">
        <v>256</v>
      </c>
    </row>
    <row r="164" spans="1:47" s="2" customFormat="1" ht="19.5">
      <c r="A164" s="32"/>
      <c r="B164" s="33"/>
      <c r="C164" s="32"/>
      <c r="D164" s="170" t="s">
        <v>172</v>
      </c>
      <c r="E164" s="32"/>
      <c r="F164" s="171" t="s">
        <v>257</v>
      </c>
      <c r="G164" s="32"/>
      <c r="H164" s="32"/>
      <c r="I164" s="96"/>
      <c r="J164" s="32"/>
      <c r="K164" s="32"/>
      <c r="L164" s="33"/>
      <c r="M164" s="172"/>
      <c r="N164" s="173"/>
      <c r="O164" s="53"/>
      <c r="P164" s="53"/>
      <c r="Q164" s="53"/>
      <c r="R164" s="53"/>
      <c r="S164" s="53"/>
      <c r="T164" s="54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T164" s="17" t="s">
        <v>172</v>
      </c>
      <c r="AU164" s="17" t="s">
        <v>80</v>
      </c>
    </row>
    <row r="165" spans="2:51" s="14" customFormat="1" ht="12">
      <c r="B165" s="181"/>
      <c r="D165" s="170" t="s">
        <v>174</v>
      </c>
      <c r="F165" s="183" t="s">
        <v>258</v>
      </c>
      <c r="H165" s="184">
        <v>103.2</v>
      </c>
      <c r="I165" s="185"/>
      <c r="L165" s="181"/>
      <c r="M165" s="186"/>
      <c r="N165" s="187"/>
      <c r="O165" s="187"/>
      <c r="P165" s="187"/>
      <c r="Q165" s="187"/>
      <c r="R165" s="187"/>
      <c r="S165" s="187"/>
      <c r="T165" s="188"/>
      <c r="AT165" s="182" t="s">
        <v>174</v>
      </c>
      <c r="AU165" s="182" t="s">
        <v>80</v>
      </c>
      <c r="AV165" s="14" t="s">
        <v>80</v>
      </c>
      <c r="AW165" s="14" t="s">
        <v>4</v>
      </c>
      <c r="AX165" s="14" t="s">
        <v>78</v>
      </c>
      <c r="AY165" s="182" t="s">
        <v>163</v>
      </c>
    </row>
    <row r="166" spans="1:65" s="2" customFormat="1" ht="44.25" customHeight="1">
      <c r="A166" s="32"/>
      <c r="B166" s="156"/>
      <c r="C166" s="157" t="s">
        <v>259</v>
      </c>
      <c r="D166" s="157" t="s">
        <v>165</v>
      </c>
      <c r="E166" s="158" t="s">
        <v>260</v>
      </c>
      <c r="F166" s="159" t="s">
        <v>261</v>
      </c>
      <c r="G166" s="160" t="s">
        <v>242</v>
      </c>
      <c r="H166" s="161">
        <v>50</v>
      </c>
      <c r="I166" s="162"/>
      <c r="J166" s="163">
        <f>ROUND(I166*H166,2)</f>
        <v>0</v>
      </c>
      <c r="K166" s="159" t="s">
        <v>169</v>
      </c>
      <c r="L166" s="33"/>
      <c r="M166" s="164" t="s">
        <v>3</v>
      </c>
      <c r="N166" s="165" t="s">
        <v>42</v>
      </c>
      <c r="O166" s="53"/>
      <c r="P166" s="166">
        <f>O166*H166</f>
        <v>0</v>
      </c>
      <c r="Q166" s="166">
        <v>0</v>
      </c>
      <c r="R166" s="166">
        <f>Q166*H166</f>
        <v>0</v>
      </c>
      <c r="S166" s="166">
        <v>0</v>
      </c>
      <c r="T166" s="167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8" t="s">
        <v>170</v>
      </c>
      <c r="AT166" s="168" t="s">
        <v>165</v>
      </c>
      <c r="AU166" s="168" t="s">
        <v>80</v>
      </c>
      <c r="AY166" s="17" t="s">
        <v>163</v>
      </c>
      <c r="BE166" s="169">
        <f>IF(N166="základní",J166,0)</f>
        <v>0</v>
      </c>
      <c r="BF166" s="169">
        <f>IF(N166="snížená",J166,0)</f>
        <v>0</v>
      </c>
      <c r="BG166" s="169">
        <f>IF(N166="zákl. přenesená",J166,0)</f>
        <v>0</v>
      </c>
      <c r="BH166" s="169">
        <f>IF(N166="sníž. přenesená",J166,0)</f>
        <v>0</v>
      </c>
      <c r="BI166" s="169">
        <f>IF(N166="nulová",J166,0)</f>
        <v>0</v>
      </c>
      <c r="BJ166" s="17" t="s">
        <v>78</v>
      </c>
      <c r="BK166" s="169">
        <f>ROUND(I166*H166,2)</f>
        <v>0</v>
      </c>
      <c r="BL166" s="17" t="s">
        <v>170</v>
      </c>
      <c r="BM166" s="168" t="s">
        <v>262</v>
      </c>
    </row>
    <row r="167" spans="1:47" s="2" customFormat="1" ht="19.5">
      <c r="A167" s="32"/>
      <c r="B167" s="33"/>
      <c r="C167" s="32"/>
      <c r="D167" s="170" t="s">
        <v>172</v>
      </c>
      <c r="E167" s="32"/>
      <c r="F167" s="171" t="s">
        <v>173</v>
      </c>
      <c r="G167" s="32"/>
      <c r="H167" s="32"/>
      <c r="I167" s="96"/>
      <c r="J167" s="32"/>
      <c r="K167" s="32"/>
      <c r="L167" s="33"/>
      <c r="M167" s="172"/>
      <c r="N167" s="173"/>
      <c r="O167" s="53"/>
      <c r="P167" s="53"/>
      <c r="Q167" s="53"/>
      <c r="R167" s="53"/>
      <c r="S167" s="53"/>
      <c r="T167" s="54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T167" s="17" t="s">
        <v>172</v>
      </c>
      <c r="AU167" s="17" t="s">
        <v>80</v>
      </c>
    </row>
    <row r="168" spans="2:51" s="13" customFormat="1" ht="12">
      <c r="B168" s="174"/>
      <c r="D168" s="170" t="s">
        <v>174</v>
      </c>
      <c r="E168" s="175" t="s">
        <v>3</v>
      </c>
      <c r="F168" s="176" t="s">
        <v>263</v>
      </c>
      <c r="H168" s="175" t="s">
        <v>3</v>
      </c>
      <c r="I168" s="177"/>
      <c r="L168" s="174"/>
      <c r="M168" s="178"/>
      <c r="N168" s="179"/>
      <c r="O168" s="179"/>
      <c r="P168" s="179"/>
      <c r="Q168" s="179"/>
      <c r="R168" s="179"/>
      <c r="S168" s="179"/>
      <c r="T168" s="180"/>
      <c r="AT168" s="175" t="s">
        <v>174</v>
      </c>
      <c r="AU168" s="175" t="s">
        <v>80</v>
      </c>
      <c r="AV168" s="13" t="s">
        <v>78</v>
      </c>
      <c r="AW168" s="13" t="s">
        <v>33</v>
      </c>
      <c r="AX168" s="13" t="s">
        <v>71</v>
      </c>
      <c r="AY168" s="175" t="s">
        <v>163</v>
      </c>
    </row>
    <row r="169" spans="2:51" s="14" customFormat="1" ht="12">
      <c r="B169" s="181"/>
      <c r="D169" s="170" t="s">
        <v>174</v>
      </c>
      <c r="E169" s="182" t="s">
        <v>3</v>
      </c>
      <c r="F169" s="183" t="s">
        <v>264</v>
      </c>
      <c r="H169" s="184">
        <v>50</v>
      </c>
      <c r="I169" s="185"/>
      <c r="L169" s="181"/>
      <c r="M169" s="186"/>
      <c r="N169" s="187"/>
      <c r="O169" s="187"/>
      <c r="P169" s="187"/>
      <c r="Q169" s="187"/>
      <c r="R169" s="187"/>
      <c r="S169" s="187"/>
      <c r="T169" s="188"/>
      <c r="AT169" s="182" t="s">
        <v>174</v>
      </c>
      <c r="AU169" s="182" t="s">
        <v>80</v>
      </c>
      <c r="AV169" s="14" t="s">
        <v>80</v>
      </c>
      <c r="AW169" s="14" t="s">
        <v>33</v>
      </c>
      <c r="AX169" s="14" t="s">
        <v>78</v>
      </c>
      <c r="AY169" s="182" t="s">
        <v>163</v>
      </c>
    </row>
    <row r="170" spans="1:65" s="2" customFormat="1" ht="44.25" customHeight="1">
      <c r="A170" s="32"/>
      <c r="B170" s="156"/>
      <c r="C170" s="157" t="s">
        <v>265</v>
      </c>
      <c r="D170" s="157" t="s">
        <v>165</v>
      </c>
      <c r="E170" s="158" t="s">
        <v>266</v>
      </c>
      <c r="F170" s="159" t="s">
        <v>267</v>
      </c>
      <c r="G170" s="160" t="s">
        <v>242</v>
      </c>
      <c r="H170" s="161">
        <v>15</v>
      </c>
      <c r="I170" s="162"/>
      <c r="J170" s="163">
        <f>ROUND(I170*H170,2)</f>
        <v>0</v>
      </c>
      <c r="K170" s="159" t="s">
        <v>169</v>
      </c>
      <c r="L170" s="33"/>
      <c r="M170" s="164" t="s">
        <v>3</v>
      </c>
      <c r="N170" s="165" t="s">
        <v>42</v>
      </c>
      <c r="O170" s="53"/>
      <c r="P170" s="166">
        <f>O170*H170</f>
        <v>0</v>
      </c>
      <c r="Q170" s="166">
        <v>0</v>
      </c>
      <c r="R170" s="166">
        <f>Q170*H170</f>
        <v>0</v>
      </c>
      <c r="S170" s="166">
        <v>0</v>
      </c>
      <c r="T170" s="167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8" t="s">
        <v>170</v>
      </c>
      <c r="AT170" s="168" t="s">
        <v>165</v>
      </c>
      <c r="AU170" s="168" t="s">
        <v>80</v>
      </c>
      <c r="AY170" s="17" t="s">
        <v>163</v>
      </c>
      <c r="BE170" s="169">
        <f>IF(N170="základní",J170,0)</f>
        <v>0</v>
      </c>
      <c r="BF170" s="169">
        <f>IF(N170="snížená",J170,0)</f>
        <v>0</v>
      </c>
      <c r="BG170" s="169">
        <f>IF(N170="zákl. přenesená",J170,0)</f>
        <v>0</v>
      </c>
      <c r="BH170" s="169">
        <f>IF(N170="sníž. přenesená",J170,0)</f>
        <v>0</v>
      </c>
      <c r="BI170" s="169">
        <f>IF(N170="nulová",J170,0)</f>
        <v>0</v>
      </c>
      <c r="BJ170" s="17" t="s">
        <v>78</v>
      </c>
      <c r="BK170" s="169">
        <f>ROUND(I170*H170,2)</f>
        <v>0</v>
      </c>
      <c r="BL170" s="17" t="s">
        <v>170</v>
      </c>
      <c r="BM170" s="168" t="s">
        <v>268</v>
      </c>
    </row>
    <row r="171" spans="1:47" s="2" customFormat="1" ht="19.5">
      <c r="A171" s="32"/>
      <c r="B171" s="33"/>
      <c r="C171" s="32"/>
      <c r="D171" s="170" t="s">
        <v>172</v>
      </c>
      <c r="E171" s="32"/>
      <c r="F171" s="171" t="s">
        <v>269</v>
      </c>
      <c r="G171" s="32"/>
      <c r="H171" s="32"/>
      <c r="I171" s="96"/>
      <c r="J171" s="32"/>
      <c r="K171" s="32"/>
      <c r="L171" s="33"/>
      <c r="M171" s="172"/>
      <c r="N171" s="173"/>
      <c r="O171" s="53"/>
      <c r="P171" s="53"/>
      <c r="Q171" s="53"/>
      <c r="R171" s="53"/>
      <c r="S171" s="53"/>
      <c r="T171" s="54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T171" s="17" t="s">
        <v>172</v>
      </c>
      <c r="AU171" s="17" t="s">
        <v>80</v>
      </c>
    </row>
    <row r="172" spans="2:51" s="14" customFormat="1" ht="12">
      <c r="B172" s="181"/>
      <c r="D172" s="170" t="s">
        <v>174</v>
      </c>
      <c r="F172" s="183" t="s">
        <v>270</v>
      </c>
      <c r="H172" s="184">
        <v>15</v>
      </c>
      <c r="I172" s="185"/>
      <c r="L172" s="181"/>
      <c r="M172" s="186"/>
      <c r="N172" s="187"/>
      <c r="O172" s="187"/>
      <c r="P172" s="187"/>
      <c r="Q172" s="187"/>
      <c r="R172" s="187"/>
      <c r="S172" s="187"/>
      <c r="T172" s="188"/>
      <c r="AT172" s="182" t="s">
        <v>174</v>
      </c>
      <c r="AU172" s="182" t="s">
        <v>80</v>
      </c>
      <c r="AV172" s="14" t="s">
        <v>80</v>
      </c>
      <c r="AW172" s="14" t="s">
        <v>4</v>
      </c>
      <c r="AX172" s="14" t="s">
        <v>78</v>
      </c>
      <c r="AY172" s="182" t="s">
        <v>163</v>
      </c>
    </row>
    <row r="173" spans="1:65" s="2" customFormat="1" ht="33" customHeight="1">
      <c r="A173" s="32"/>
      <c r="B173" s="156"/>
      <c r="C173" s="157" t="s">
        <v>271</v>
      </c>
      <c r="D173" s="157" t="s">
        <v>165</v>
      </c>
      <c r="E173" s="158" t="s">
        <v>272</v>
      </c>
      <c r="F173" s="159" t="s">
        <v>273</v>
      </c>
      <c r="G173" s="160" t="s">
        <v>242</v>
      </c>
      <c r="H173" s="161">
        <v>72.33</v>
      </c>
      <c r="I173" s="162"/>
      <c r="J173" s="163">
        <f>ROUND(I173*H173,2)</f>
        <v>0</v>
      </c>
      <c r="K173" s="159" t="s">
        <v>169</v>
      </c>
      <c r="L173" s="33"/>
      <c r="M173" s="164" t="s">
        <v>3</v>
      </c>
      <c r="N173" s="165" t="s">
        <v>42</v>
      </c>
      <c r="O173" s="53"/>
      <c r="P173" s="166">
        <f>O173*H173</f>
        <v>0</v>
      </c>
      <c r="Q173" s="166">
        <v>0</v>
      </c>
      <c r="R173" s="166">
        <f>Q173*H173</f>
        <v>0</v>
      </c>
      <c r="S173" s="166">
        <v>0</v>
      </c>
      <c r="T173" s="167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68" t="s">
        <v>170</v>
      </c>
      <c r="AT173" s="168" t="s">
        <v>165</v>
      </c>
      <c r="AU173" s="168" t="s">
        <v>80</v>
      </c>
      <c r="AY173" s="17" t="s">
        <v>163</v>
      </c>
      <c r="BE173" s="169">
        <f>IF(N173="základní",J173,0)</f>
        <v>0</v>
      </c>
      <c r="BF173" s="169">
        <f>IF(N173="snížená",J173,0)</f>
        <v>0</v>
      </c>
      <c r="BG173" s="169">
        <f>IF(N173="zákl. přenesená",J173,0)</f>
        <v>0</v>
      </c>
      <c r="BH173" s="169">
        <f>IF(N173="sníž. přenesená",J173,0)</f>
        <v>0</v>
      </c>
      <c r="BI173" s="169">
        <f>IF(N173="nulová",J173,0)</f>
        <v>0</v>
      </c>
      <c r="BJ173" s="17" t="s">
        <v>78</v>
      </c>
      <c r="BK173" s="169">
        <f>ROUND(I173*H173,2)</f>
        <v>0</v>
      </c>
      <c r="BL173" s="17" t="s">
        <v>170</v>
      </c>
      <c r="BM173" s="168" t="s">
        <v>274</v>
      </c>
    </row>
    <row r="174" spans="1:47" s="2" customFormat="1" ht="19.5">
      <c r="A174" s="32"/>
      <c r="B174" s="33"/>
      <c r="C174" s="32"/>
      <c r="D174" s="170" t="s">
        <v>172</v>
      </c>
      <c r="E174" s="32"/>
      <c r="F174" s="171" t="s">
        <v>173</v>
      </c>
      <c r="G174" s="32"/>
      <c r="H174" s="32"/>
      <c r="I174" s="96"/>
      <c r="J174" s="32"/>
      <c r="K174" s="32"/>
      <c r="L174" s="33"/>
      <c r="M174" s="172"/>
      <c r="N174" s="173"/>
      <c r="O174" s="53"/>
      <c r="P174" s="53"/>
      <c r="Q174" s="53"/>
      <c r="R174" s="53"/>
      <c r="S174" s="53"/>
      <c r="T174" s="54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T174" s="17" t="s">
        <v>172</v>
      </c>
      <c r="AU174" s="17" t="s">
        <v>80</v>
      </c>
    </row>
    <row r="175" spans="2:51" s="13" customFormat="1" ht="12">
      <c r="B175" s="174"/>
      <c r="D175" s="170" t="s">
        <v>174</v>
      </c>
      <c r="E175" s="175" t="s">
        <v>3</v>
      </c>
      <c r="F175" s="176" t="s">
        <v>275</v>
      </c>
      <c r="H175" s="175" t="s">
        <v>3</v>
      </c>
      <c r="I175" s="177"/>
      <c r="L175" s="174"/>
      <c r="M175" s="178"/>
      <c r="N175" s="179"/>
      <c r="O175" s="179"/>
      <c r="P175" s="179"/>
      <c r="Q175" s="179"/>
      <c r="R175" s="179"/>
      <c r="S175" s="179"/>
      <c r="T175" s="180"/>
      <c r="AT175" s="175" t="s">
        <v>174</v>
      </c>
      <c r="AU175" s="175" t="s">
        <v>80</v>
      </c>
      <c r="AV175" s="13" t="s">
        <v>78</v>
      </c>
      <c r="AW175" s="13" t="s">
        <v>33</v>
      </c>
      <c r="AX175" s="13" t="s">
        <v>71</v>
      </c>
      <c r="AY175" s="175" t="s">
        <v>163</v>
      </c>
    </row>
    <row r="176" spans="2:51" s="14" customFormat="1" ht="12">
      <c r="B176" s="181"/>
      <c r="D176" s="170" t="s">
        <v>174</v>
      </c>
      <c r="E176" s="182" t="s">
        <v>3</v>
      </c>
      <c r="F176" s="183" t="s">
        <v>276</v>
      </c>
      <c r="H176" s="184">
        <v>47.58</v>
      </c>
      <c r="I176" s="185"/>
      <c r="L176" s="181"/>
      <c r="M176" s="186"/>
      <c r="N176" s="187"/>
      <c r="O176" s="187"/>
      <c r="P176" s="187"/>
      <c r="Q176" s="187"/>
      <c r="R176" s="187"/>
      <c r="S176" s="187"/>
      <c r="T176" s="188"/>
      <c r="AT176" s="182" t="s">
        <v>174</v>
      </c>
      <c r="AU176" s="182" t="s">
        <v>80</v>
      </c>
      <c r="AV176" s="14" t="s">
        <v>80</v>
      </c>
      <c r="AW176" s="14" t="s">
        <v>33</v>
      </c>
      <c r="AX176" s="14" t="s">
        <v>71</v>
      </c>
      <c r="AY176" s="182" t="s">
        <v>163</v>
      </c>
    </row>
    <row r="177" spans="2:51" s="13" customFormat="1" ht="12">
      <c r="B177" s="174"/>
      <c r="D177" s="170" t="s">
        <v>174</v>
      </c>
      <c r="E177" s="175" t="s">
        <v>3</v>
      </c>
      <c r="F177" s="176" t="s">
        <v>277</v>
      </c>
      <c r="H177" s="175" t="s">
        <v>3</v>
      </c>
      <c r="I177" s="177"/>
      <c r="L177" s="174"/>
      <c r="M177" s="178"/>
      <c r="N177" s="179"/>
      <c r="O177" s="179"/>
      <c r="P177" s="179"/>
      <c r="Q177" s="179"/>
      <c r="R177" s="179"/>
      <c r="S177" s="179"/>
      <c r="T177" s="180"/>
      <c r="AT177" s="175" t="s">
        <v>174</v>
      </c>
      <c r="AU177" s="175" t="s">
        <v>80</v>
      </c>
      <c r="AV177" s="13" t="s">
        <v>78</v>
      </c>
      <c r="AW177" s="13" t="s">
        <v>33</v>
      </c>
      <c r="AX177" s="13" t="s">
        <v>71</v>
      </c>
      <c r="AY177" s="175" t="s">
        <v>163</v>
      </c>
    </row>
    <row r="178" spans="2:51" s="14" customFormat="1" ht="12">
      <c r="B178" s="181"/>
      <c r="D178" s="170" t="s">
        <v>174</v>
      </c>
      <c r="E178" s="182" t="s">
        <v>3</v>
      </c>
      <c r="F178" s="183" t="s">
        <v>278</v>
      </c>
      <c r="H178" s="184">
        <v>12.375</v>
      </c>
      <c r="I178" s="185"/>
      <c r="L178" s="181"/>
      <c r="M178" s="186"/>
      <c r="N178" s="187"/>
      <c r="O178" s="187"/>
      <c r="P178" s="187"/>
      <c r="Q178" s="187"/>
      <c r="R178" s="187"/>
      <c r="S178" s="187"/>
      <c r="T178" s="188"/>
      <c r="AT178" s="182" t="s">
        <v>174</v>
      </c>
      <c r="AU178" s="182" t="s">
        <v>80</v>
      </c>
      <c r="AV178" s="14" t="s">
        <v>80</v>
      </c>
      <c r="AW178" s="14" t="s">
        <v>33</v>
      </c>
      <c r="AX178" s="14" t="s">
        <v>71</v>
      </c>
      <c r="AY178" s="182" t="s">
        <v>163</v>
      </c>
    </row>
    <row r="179" spans="2:51" s="13" customFormat="1" ht="12">
      <c r="B179" s="174"/>
      <c r="D179" s="170" t="s">
        <v>174</v>
      </c>
      <c r="E179" s="175" t="s">
        <v>3</v>
      </c>
      <c r="F179" s="176" t="s">
        <v>279</v>
      </c>
      <c r="H179" s="175" t="s">
        <v>3</v>
      </c>
      <c r="I179" s="177"/>
      <c r="L179" s="174"/>
      <c r="M179" s="178"/>
      <c r="N179" s="179"/>
      <c r="O179" s="179"/>
      <c r="P179" s="179"/>
      <c r="Q179" s="179"/>
      <c r="R179" s="179"/>
      <c r="S179" s="179"/>
      <c r="T179" s="180"/>
      <c r="AT179" s="175" t="s">
        <v>174</v>
      </c>
      <c r="AU179" s="175" t="s">
        <v>80</v>
      </c>
      <c r="AV179" s="13" t="s">
        <v>78</v>
      </c>
      <c r="AW179" s="13" t="s">
        <v>33</v>
      </c>
      <c r="AX179" s="13" t="s">
        <v>71</v>
      </c>
      <c r="AY179" s="175" t="s">
        <v>163</v>
      </c>
    </row>
    <row r="180" spans="2:51" s="14" customFormat="1" ht="12">
      <c r="B180" s="181"/>
      <c r="D180" s="170" t="s">
        <v>174</v>
      </c>
      <c r="E180" s="182" t="s">
        <v>3</v>
      </c>
      <c r="F180" s="183" t="s">
        <v>280</v>
      </c>
      <c r="H180" s="184">
        <v>9</v>
      </c>
      <c r="I180" s="185"/>
      <c r="L180" s="181"/>
      <c r="M180" s="186"/>
      <c r="N180" s="187"/>
      <c r="O180" s="187"/>
      <c r="P180" s="187"/>
      <c r="Q180" s="187"/>
      <c r="R180" s="187"/>
      <c r="S180" s="187"/>
      <c r="T180" s="188"/>
      <c r="AT180" s="182" t="s">
        <v>174</v>
      </c>
      <c r="AU180" s="182" t="s">
        <v>80</v>
      </c>
      <c r="AV180" s="14" t="s">
        <v>80</v>
      </c>
      <c r="AW180" s="14" t="s">
        <v>33</v>
      </c>
      <c r="AX180" s="14" t="s">
        <v>71</v>
      </c>
      <c r="AY180" s="182" t="s">
        <v>163</v>
      </c>
    </row>
    <row r="181" spans="2:51" s="13" customFormat="1" ht="12">
      <c r="B181" s="174"/>
      <c r="D181" s="170" t="s">
        <v>174</v>
      </c>
      <c r="E181" s="175" t="s">
        <v>3</v>
      </c>
      <c r="F181" s="176" t="s">
        <v>281</v>
      </c>
      <c r="H181" s="175" t="s">
        <v>3</v>
      </c>
      <c r="I181" s="177"/>
      <c r="L181" s="174"/>
      <c r="M181" s="178"/>
      <c r="N181" s="179"/>
      <c r="O181" s="179"/>
      <c r="P181" s="179"/>
      <c r="Q181" s="179"/>
      <c r="R181" s="179"/>
      <c r="S181" s="179"/>
      <c r="T181" s="180"/>
      <c r="AT181" s="175" t="s">
        <v>174</v>
      </c>
      <c r="AU181" s="175" t="s">
        <v>80</v>
      </c>
      <c r="AV181" s="13" t="s">
        <v>78</v>
      </c>
      <c r="AW181" s="13" t="s">
        <v>33</v>
      </c>
      <c r="AX181" s="13" t="s">
        <v>71</v>
      </c>
      <c r="AY181" s="175" t="s">
        <v>163</v>
      </c>
    </row>
    <row r="182" spans="2:51" s="14" customFormat="1" ht="12">
      <c r="B182" s="181"/>
      <c r="D182" s="170" t="s">
        <v>174</v>
      </c>
      <c r="E182" s="182" t="s">
        <v>3</v>
      </c>
      <c r="F182" s="183" t="s">
        <v>282</v>
      </c>
      <c r="H182" s="184">
        <v>3.375</v>
      </c>
      <c r="I182" s="185"/>
      <c r="L182" s="181"/>
      <c r="M182" s="186"/>
      <c r="N182" s="187"/>
      <c r="O182" s="187"/>
      <c r="P182" s="187"/>
      <c r="Q182" s="187"/>
      <c r="R182" s="187"/>
      <c r="S182" s="187"/>
      <c r="T182" s="188"/>
      <c r="AT182" s="182" t="s">
        <v>174</v>
      </c>
      <c r="AU182" s="182" t="s">
        <v>80</v>
      </c>
      <c r="AV182" s="14" t="s">
        <v>80</v>
      </c>
      <c r="AW182" s="14" t="s">
        <v>33</v>
      </c>
      <c r="AX182" s="14" t="s">
        <v>71</v>
      </c>
      <c r="AY182" s="182" t="s">
        <v>163</v>
      </c>
    </row>
    <row r="183" spans="2:51" s="15" customFormat="1" ht="12">
      <c r="B183" s="189"/>
      <c r="D183" s="170" t="s">
        <v>174</v>
      </c>
      <c r="E183" s="190" t="s">
        <v>3</v>
      </c>
      <c r="F183" s="191" t="s">
        <v>188</v>
      </c>
      <c r="H183" s="192">
        <v>72.33</v>
      </c>
      <c r="I183" s="193"/>
      <c r="L183" s="189"/>
      <c r="M183" s="194"/>
      <c r="N183" s="195"/>
      <c r="O183" s="195"/>
      <c r="P183" s="195"/>
      <c r="Q183" s="195"/>
      <c r="R183" s="195"/>
      <c r="S183" s="195"/>
      <c r="T183" s="196"/>
      <c r="AT183" s="190" t="s">
        <v>174</v>
      </c>
      <c r="AU183" s="190" t="s">
        <v>80</v>
      </c>
      <c r="AV183" s="15" t="s">
        <v>170</v>
      </c>
      <c r="AW183" s="15" t="s">
        <v>33</v>
      </c>
      <c r="AX183" s="15" t="s">
        <v>78</v>
      </c>
      <c r="AY183" s="190" t="s">
        <v>163</v>
      </c>
    </row>
    <row r="184" spans="1:65" s="2" customFormat="1" ht="44.25" customHeight="1">
      <c r="A184" s="32"/>
      <c r="B184" s="156"/>
      <c r="C184" s="157" t="s">
        <v>8</v>
      </c>
      <c r="D184" s="157" t="s">
        <v>165</v>
      </c>
      <c r="E184" s="158" t="s">
        <v>283</v>
      </c>
      <c r="F184" s="159" t="s">
        <v>284</v>
      </c>
      <c r="G184" s="160" t="s">
        <v>242</v>
      </c>
      <c r="H184" s="161">
        <v>20.687</v>
      </c>
      <c r="I184" s="162"/>
      <c r="J184" s="163">
        <f>ROUND(I184*H184,2)</f>
        <v>0</v>
      </c>
      <c r="K184" s="159" t="s">
        <v>169</v>
      </c>
      <c r="L184" s="33"/>
      <c r="M184" s="164" t="s">
        <v>3</v>
      </c>
      <c r="N184" s="165" t="s">
        <v>42</v>
      </c>
      <c r="O184" s="53"/>
      <c r="P184" s="166">
        <f>O184*H184</f>
        <v>0</v>
      </c>
      <c r="Q184" s="166">
        <v>0</v>
      </c>
      <c r="R184" s="166">
        <f>Q184*H184</f>
        <v>0</v>
      </c>
      <c r="S184" s="166">
        <v>0</v>
      </c>
      <c r="T184" s="167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68" t="s">
        <v>170</v>
      </c>
      <c r="AT184" s="168" t="s">
        <v>165</v>
      </c>
      <c r="AU184" s="168" t="s">
        <v>80</v>
      </c>
      <c r="AY184" s="17" t="s">
        <v>163</v>
      </c>
      <c r="BE184" s="169">
        <f>IF(N184="základní",J184,0)</f>
        <v>0</v>
      </c>
      <c r="BF184" s="169">
        <f>IF(N184="snížená",J184,0)</f>
        <v>0</v>
      </c>
      <c r="BG184" s="169">
        <f>IF(N184="zákl. přenesená",J184,0)</f>
        <v>0</v>
      </c>
      <c r="BH184" s="169">
        <f>IF(N184="sníž. přenesená",J184,0)</f>
        <v>0</v>
      </c>
      <c r="BI184" s="169">
        <f>IF(N184="nulová",J184,0)</f>
        <v>0</v>
      </c>
      <c r="BJ184" s="17" t="s">
        <v>78</v>
      </c>
      <c r="BK184" s="169">
        <f>ROUND(I184*H184,2)</f>
        <v>0</v>
      </c>
      <c r="BL184" s="17" t="s">
        <v>170</v>
      </c>
      <c r="BM184" s="168" t="s">
        <v>285</v>
      </c>
    </row>
    <row r="185" spans="1:47" s="2" customFormat="1" ht="19.5">
      <c r="A185" s="32"/>
      <c r="B185" s="33"/>
      <c r="C185" s="32"/>
      <c r="D185" s="170" t="s">
        <v>172</v>
      </c>
      <c r="E185" s="32"/>
      <c r="F185" s="171" t="s">
        <v>269</v>
      </c>
      <c r="G185" s="32"/>
      <c r="H185" s="32"/>
      <c r="I185" s="96"/>
      <c r="J185" s="32"/>
      <c r="K185" s="32"/>
      <c r="L185" s="33"/>
      <c r="M185" s="172"/>
      <c r="N185" s="173"/>
      <c r="O185" s="53"/>
      <c r="P185" s="53"/>
      <c r="Q185" s="53"/>
      <c r="R185" s="53"/>
      <c r="S185" s="53"/>
      <c r="T185" s="54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T185" s="17" t="s">
        <v>172</v>
      </c>
      <c r="AU185" s="17" t="s">
        <v>80</v>
      </c>
    </row>
    <row r="186" spans="2:51" s="14" customFormat="1" ht="12">
      <c r="B186" s="181"/>
      <c r="D186" s="170" t="s">
        <v>174</v>
      </c>
      <c r="F186" s="183" t="s">
        <v>286</v>
      </c>
      <c r="H186" s="184">
        <v>20.687</v>
      </c>
      <c r="I186" s="185"/>
      <c r="L186" s="181"/>
      <c r="M186" s="186"/>
      <c r="N186" s="187"/>
      <c r="O186" s="187"/>
      <c r="P186" s="187"/>
      <c r="Q186" s="187"/>
      <c r="R186" s="187"/>
      <c r="S186" s="187"/>
      <c r="T186" s="188"/>
      <c r="AT186" s="182" t="s">
        <v>174</v>
      </c>
      <c r="AU186" s="182" t="s">
        <v>80</v>
      </c>
      <c r="AV186" s="14" t="s">
        <v>80</v>
      </c>
      <c r="AW186" s="14" t="s">
        <v>4</v>
      </c>
      <c r="AX186" s="14" t="s">
        <v>78</v>
      </c>
      <c r="AY186" s="182" t="s">
        <v>163</v>
      </c>
    </row>
    <row r="187" spans="1:65" s="2" customFormat="1" ht="33" customHeight="1">
      <c r="A187" s="32"/>
      <c r="B187" s="156"/>
      <c r="C187" s="157" t="s">
        <v>287</v>
      </c>
      <c r="D187" s="157" t="s">
        <v>165</v>
      </c>
      <c r="E187" s="158" t="s">
        <v>288</v>
      </c>
      <c r="F187" s="159" t="s">
        <v>289</v>
      </c>
      <c r="G187" s="160" t="s">
        <v>242</v>
      </c>
      <c r="H187" s="161">
        <v>124.716</v>
      </c>
      <c r="I187" s="162"/>
      <c r="J187" s="163">
        <f>ROUND(I187*H187,2)</f>
        <v>0</v>
      </c>
      <c r="K187" s="159" t="s">
        <v>169</v>
      </c>
      <c r="L187" s="33"/>
      <c r="M187" s="164" t="s">
        <v>3</v>
      </c>
      <c r="N187" s="165" t="s">
        <v>42</v>
      </c>
      <c r="O187" s="53"/>
      <c r="P187" s="166">
        <f>O187*H187</f>
        <v>0</v>
      </c>
      <c r="Q187" s="166">
        <v>0</v>
      </c>
      <c r="R187" s="166">
        <f>Q187*H187</f>
        <v>0</v>
      </c>
      <c r="S187" s="166">
        <v>0</v>
      </c>
      <c r="T187" s="167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68" t="s">
        <v>170</v>
      </c>
      <c r="AT187" s="168" t="s">
        <v>165</v>
      </c>
      <c r="AU187" s="168" t="s">
        <v>80</v>
      </c>
      <c r="AY187" s="17" t="s">
        <v>163</v>
      </c>
      <c r="BE187" s="169">
        <f>IF(N187="základní",J187,0)</f>
        <v>0</v>
      </c>
      <c r="BF187" s="169">
        <f>IF(N187="snížená",J187,0)</f>
        <v>0</v>
      </c>
      <c r="BG187" s="169">
        <f>IF(N187="zákl. přenesená",J187,0)</f>
        <v>0</v>
      </c>
      <c r="BH187" s="169">
        <f>IF(N187="sníž. přenesená",J187,0)</f>
        <v>0</v>
      </c>
      <c r="BI187" s="169">
        <f>IF(N187="nulová",J187,0)</f>
        <v>0</v>
      </c>
      <c r="BJ187" s="17" t="s">
        <v>78</v>
      </c>
      <c r="BK187" s="169">
        <f>ROUND(I187*H187,2)</f>
        <v>0</v>
      </c>
      <c r="BL187" s="17" t="s">
        <v>170</v>
      </c>
      <c r="BM187" s="168" t="s">
        <v>290</v>
      </c>
    </row>
    <row r="188" spans="1:47" s="2" customFormat="1" ht="19.5">
      <c r="A188" s="32"/>
      <c r="B188" s="33"/>
      <c r="C188" s="32"/>
      <c r="D188" s="170" t="s">
        <v>172</v>
      </c>
      <c r="E188" s="32"/>
      <c r="F188" s="171" t="s">
        <v>173</v>
      </c>
      <c r="G188" s="32"/>
      <c r="H188" s="32"/>
      <c r="I188" s="96"/>
      <c r="J188" s="32"/>
      <c r="K188" s="32"/>
      <c r="L188" s="33"/>
      <c r="M188" s="172"/>
      <c r="N188" s="173"/>
      <c r="O188" s="53"/>
      <c r="P188" s="53"/>
      <c r="Q188" s="53"/>
      <c r="R188" s="53"/>
      <c r="S188" s="53"/>
      <c r="T188" s="54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T188" s="17" t="s">
        <v>172</v>
      </c>
      <c r="AU188" s="17" t="s">
        <v>80</v>
      </c>
    </row>
    <row r="189" spans="2:51" s="13" customFormat="1" ht="12">
      <c r="B189" s="174"/>
      <c r="D189" s="170" t="s">
        <v>174</v>
      </c>
      <c r="E189" s="175" t="s">
        <v>3</v>
      </c>
      <c r="F189" s="176" t="s">
        <v>291</v>
      </c>
      <c r="H189" s="175" t="s">
        <v>3</v>
      </c>
      <c r="I189" s="177"/>
      <c r="L189" s="174"/>
      <c r="M189" s="178"/>
      <c r="N189" s="179"/>
      <c r="O189" s="179"/>
      <c r="P189" s="179"/>
      <c r="Q189" s="179"/>
      <c r="R189" s="179"/>
      <c r="S189" s="179"/>
      <c r="T189" s="180"/>
      <c r="AT189" s="175" t="s">
        <v>174</v>
      </c>
      <c r="AU189" s="175" t="s">
        <v>80</v>
      </c>
      <c r="AV189" s="13" t="s">
        <v>78</v>
      </c>
      <c r="AW189" s="13" t="s">
        <v>33</v>
      </c>
      <c r="AX189" s="13" t="s">
        <v>71</v>
      </c>
      <c r="AY189" s="175" t="s">
        <v>163</v>
      </c>
    </row>
    <row r="190" spans="2:51" s="14" customFormat="1" ht="22.5">
      <c r="B190" s="181"/>
      <c r="D190" s="170" t="s">
        <v>174</v>
      </c>
      <c r="E190" s="182" t="s">
        <v>3</v>
      </c>
      <c r="F190" s="183" t="s">
        <v>292</v>
      </c>
      <c r="H190" s="184">
        <v>102.372</v>
      </c>
      <c r="I190" s="185"/>
      <c r="L190" s="181"/>
      <c r="M190" s="186"/>
      <c r="N190" s="187"/>
      <c r="O190" s="187"/>
      <c r="P190" s="187"/>
      <c r="Q190" s="187"/>
      <c r="R190" s="187"/>
      <c r="S190" s="187"/>
      <c r="T190" s="188"/>
      <c r="AT190" s="182" t="s">
        <v>174</v>
      </c>
      <c r="AU190" s="182" t="s">
        <v>80</v>
      </c>
      <c r="AV190" s="14" t="s">
        <v>80</v>
      </c>
      <c r="AW190" s="14" t="s">
        <v>33</v>
      </c>
      <c r="AX190" s="14" t="s">
        <v>71</v>
      </c>
      <c r="AY190" s="182" t="s">
        <v>163</v>
      </c>
    </row>
    <row r="191" spans="2:51" s="14" customFormat="1" ht="12">
      <c r="B191" s="181"/>
      <c r="D191" s="170" t="s">
        <v>174</v>
      </c>
      <c r="E191" s="182" t="s">
        <v>3</v>
      </c>
      <c r="F191" s="183" t="s">
        <v>293</v>
      </c>
      <c r="H191" s="184">
        <v>22.344</v>
      </c>
      <c r="I191" s="185"/>
      <c r="L191" s="181"/>
      <c r="M191" s="186"/>
      <c r="N191" s="187"/>
      <c r="O191" s="187"/>
      <c r="P191" s="187"/>
      <c r="Q191" s="187"/>
      <c r="R191" s="187"/>
      <c r="S191" s="187"/>
      <c r="T191" s="188"/>
      <c r="AT191" s="182" t="s">
        <v>174</v>
      </c>
      <c r="AU191" s="182" t="s">
        <v>80</v>
      </c>
      <c r="AV191" s="14" t="s">
        <v>80</v>
      </c>
      <c r="AW191" s="14" t="s">
        <v>33</v>
      </c>
      <c r="AX191" s="14" t="s">
        <v>71</v>
      </c>
      <c r="AY191" s="182" t="s">
        <v>163</v>
      </c>
    </row>
    <row r="192" spans="2:51" s="15" customFormat="1" ht="12">
      <c r="B192" s="189"/>
      <c r="D192" s="170" t="s">
        <v>174</v>
      </c>
      <c r="E192" s="190" t="s">
        <v>3</v>
      </c>
      <c r="F192" s="191" t="s">
        <v>188</v>
      </c>
      <c r="H192" s="192">
        <v>124.716</v>
      </c>
      <c r="I192" s="193"/>
      <c r="L192" s="189"/>
      <c r="M192" s="194"/>
      <c r="N192" s="195"/>
      <c r="O192" s="195"/>
      <c r="P192" s="195"/>
      <c r="Q192" s="195"/>
      <c r="R192" s="195"/>
      <c r="S192" s="195"/>
      <c r="T192" s="196"/>
      <c r="AT192" s="190" t="s">
        <v>174</v>
      </c>
      <c r="AU192" s="190" t="s">
        <v>80</v>
      </c>
      <c r="AV192" s="15" t="s">
        <v>170</v>
      </c>
      <c r="AW192" s="15" t="s">
        <v>33</v>
      </c>
      <c r="AX192" s="15" t="s">
        <v>78</v>
      </c>
      <c r="AY192" s="190" t="s">
        <v>163</v>
      </c>
    </row>
    <row r="193" spans="1:65" s="2" customFormat="1" ht="44.25" customHeight="1">
      <c r="A193" s="32"/>
      <c r="B193" s="156"/>
      <c r="C193" s="157" t="s">
        <v>294</v>
      </c>
      <c r="D193" s="157" t="s">
        <v>165</v>
      </c>
      <c r="E193" s="158" t="s">
        <v>295</v>
      </c>
      <c r="F193" s="159" t="s">
        <v>296</v>
      </c>
      <c r="G193" s="160" t="s">
        <v>242</v>
      </c>
      <c r="H193" s="161">
        <v>124.716</v>
      </c>
      <c r="I193" s="162"/>
      <c r="J193" s="163">
        <f>ROUND(I193*H193,2)</f>
        <v>0</v>
      </c>
      <c r="K193" s="159" t="s">
        <v>169</v>
      </c>
      <c r="L193" s="33"/>
      <c r="M193" s="164" t="s">
        <v>3</v>
      </c>
      <c r="N193" s="165" t="s">
        <v>42</v>
      </c>
      <c r="O193" s="53"/>
      <c r="P193" s="166">
        <f>O193*H193</f>
        <v>0</v>
      </c>
      <c r="Q193" s="166">
        <v>0</v>
      </c>
      <c r="R193" s="166">
        <f>Q193*H193</f>
        <v>0</v>
      </c>
      <c r="S193" s="166">
        <v>0</v>
      </c>
      <c r="T193" s="167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68" t="s">
        <v>170</v>
      </c>
      <c r="AT193" s="168" t="s">
        <v>165</v>
      </c>
      <c r="AU193" s="168" t="s">
        <v>80</v>
      </c>
      <c r="AY193" s="17" t="s">
        <v>163</v>
      </c>
      <c r="BE193" s="169">
        <f>IF(N193="základní",J193,0)</f>
        <v>0</v>
      </c>
      <c r="BF193" s="169">
        <f>IF(N193="snížená",J193,0)</f>
        <v>0</v>
      </c>
      <c r="BG193" s="169">
        <f>IF(N193="zákl. přenesená",J193,0)</f>
        <v>0</v>
      </c>
      <c r="BH193" s="169">
        <f>IF(N193="sníž. přenesená",J193,0)</f>
        <v>0</v>
      </c>
      <c r="BI193" s="169">
        <f>IF(N193="nulová",J193,0)</f>
        <v>0</v>
      </c>
      <c r="BJ193" s="17" t="s">
        <v>78</v>
      </c>
      <c r="BK193" s="169">
        <f>ROUND(I193*H193,2)</f>
        <v>0</v>
      </c>
      <c r="BL193" s="17" t="s">
        <v>170</v>
      </c>
      <c r="BM193" s="168" t="s">
        <v>297</v>
      </c>
    </row>
    <row r="194" spans="1:65" s="2" customFormat="1" ht="33" customHeight="1">
      <c r="A194" s="32"/>
      <c r="B194" s="156"/>
      <c r="C194" s="157" t="s">
        <v>298</v>
      </c>
      <c r="D194" s="157" t="s">
        <v>165</v>
      </c>
      <c r="E194" s="158" t="s">
        <v>299</v>
      </c>
      <c r="F194" s="159" t="s">
        <v>300</v>
      </c>
      <c r="G194" s="160" t="s">
        <v>168</v>
      </c>
      <c r="H194" s="161">
        <v>367.86</v>
      </c>
      <c r="I194" s="162"/>
      <c r="J194" s="163">
        <f>ROUND(I194*H194,2)</f>
        <v>0</v>
      </c>
      <c r="K194" s="159" t="s">
        <v>169</v>
      </c>
      <c r="L194" s="33"/>
      <c r="M194" s="164" t="s">
        <v>3</v>
      </c>
      <c r="N194" s="165" t="s">
        <v>42</v>
      </c>
      <c r="O194" s="53"/>
      <c r="P194" s="166">
        <f>O194*H194</f>
        <v>0</v>
      </c>
      <c r="Q194" s="166">
        <v>0.00058136</v>
      </c>
      <c r="R194" s="166">
        <f>Q194*H194</f>
        <v>0.2138590896</v>
      </c>
      <c r="S194" s="166">
        <v>0</v>
      </c>
      <c r="T194" s="167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68" t="s">
        <v>170</v>
      </c>
      <c r="AT194" s="168" t="s">
        <v>165</v>
      </c>
      <c r="AU194" s="168" t="s">
        <v>80</v>
      </c>
      <c r="AY194" s="17" t="s">
        <v>163</v>
      </c>
      <c r="BE194" s="169">
        <f>IF(N194="základní",J194,0)</f>
        <v>0</v>
      </c>
      <c r="BF194" s="169">
        <f>IF(N194="snížená",J194,0)</f>
        <v>0</v>
      </c>
      <c r="BG194" s="169">
        <f>IF(N194="zákl. přenesená",J194,0)</f>
        <v>0</v>
      </c>
      <c r="BH194" s="169">
        <f>IF(N194="sníž. přenesená",J194,0)</f>
        <v>0</v>
      </c>
      <c r="BI194" s="169">
        <f>IF(N194="nulová",J194,0)</f>
        <v>0</v>
      </c>
      <c r="BJ194" s="17" t="s">
        <v>78</v>
      </c>
      <c r="BK194" s="169">
        <f>ROUND(I194*H194,2)</f>
        <v>0</v>
      </c>
      <c r="BL194" s="17" t="s">
        <v>170</v>
      </c>
      <c r="BM194" s="168" t="s">
        <v>301</v>
      </c>
    </row>
    <row r="195" spans="2:51" s="13" customFormat="1" ht="12">
      <c r="B195" s="174"/>
      <c r="D195" s="170" t="s">
        <v>174</v>
      </c>
      <c r="E195" s="175" t="s">
        <v>3</v>
      </c>
      <c r="F195" s="176" t="s">
        <v>263</v>
      </c>
      <c r="H195" s="175" t="s">
        <v>3</v>
      </c>
      <c r="I195" s="177"/>
      <c r="L195" s="174"/>
      <c r="M195" s="178"/>
      <c r="N195" s="179"/>
      <c r="O195" s="179"/>
      <c r="P195" s="179"/>
      <c r="Q195" s="179"/>
      <c r="R195" s="179"/>
      <c r="S195" s="179"/>
      <c r="T195" s="180"/>
      <c r="AT195" s="175" t="s">
        <v>174</v>
      </c>
      <c r="AU195" s="175" t="s">
        <v>80</v>
      </c>
      <c r="AV195" s="13" t="s">
        <v>78</v>
      </c>
      <c r="AW195" s="13" t="s">
        <v>33</v>
      </c>
      <c r="AX195" s="13" t="s">
        <v>71</v>
      </c>
      <c r="AY195" s="175" t="s">
        <v>163</v>
      </c>
    </row>
    <row r="196" spans="2:51" s="14" customFormat="1" ht="12">
      <c r="B196" s="181"/>
      <c r="D196" s="170" t="s">
        <v>174</v>
      </c>
      <c r="E196" s="182" t="s">
        <v>3</v>
      </c>
      <c r="F196" s="183" t="s">
        <v>302</v>
      </c>
      <c r="H196" s="184">
        <v>160</v>
      </c>
      <c r="I196" s="185"/>
      <c r="L196" s="181"/>
      <c r="M196" s="186"/>
      <c r="N196" s="187"/>
      <c r="O196" s="187"/>
      <c r="P196" s="187"/>
      <c r="Q196" s="187"/>
      <c r="R196" s="187"/>
      <c r="S196" s="187"/>
      <c r="T196" s="188"/>
      <c r="AT196" s="182" t="s">
        <v>174</v>
      </c>
      <c r="AU196" s="182" t="s">
        <v>80</v>
      </c>
      <c r="AV196" s="14" t="s">
        <v>80</v>
      </c>
      <c r="AW196" s="14" t="s">
        <v>33</v>
      </c>
      <c r="AX196" s="14" t="s">
        <v>71</v>
      </c>
      <c r="AY196" s="182" t="s">
        <v>163</v>
      </c>
    </row>
    <row r="197" spans="2:51" s="13" customFormat="1" ht="12">
      <c r="B197" s="174"/>
      <c r="D197" s="170" t="s">
        <v>174</v>
      </c>
      <c r="E197" s="175" t="s">
        <v>3</v>
      </c>
      <c r="F197" s="176" t="s">
        <v>291</v>
      </c>
      <c r="H197" s="175" t="s">
        <v>3</v>
      </c>
      <c r="I197" s="177"/>
      <c r="L197" s="174"/>
      <c r="M197" s="178"/>
      <c r="N197" s="179"/>
      <c r="O197" s="179"/>
      <c r="P197" s="179"/>
      <c r="Q197" s="179"/>
      <c r="R197" s="179"/>
      <c r="S197" s="179"/>
      <c r="T197" s="180"/>
      <c r="AT197" s="175" t="s">
        <v>174</v>
      </c>
      <c r="AU197" s="175" t="s">
        <v>80</v>
      </c>
      <c r="AV197" s="13" t="s">
        <v>78</v>
      </c>
      <c r="AW197" s="13" t="s">
        <v>33</v>
      </c>
      <c r="AX197" s="13" t="s">
        <v>71</v>
      </c>
      <c r="AY197" s="175" t="s">
        <v>163</v>
      </c>
    </row>
    <row r="198" spans="2:51" s="14" customFormat="1" ht="22.5">
      <c r="B198" s="181"/>
      <c r="D198" s="170" t="s">
        <v>174</v>
      </c>
      <c r="E198" s="182" t="s">
        <v>3</v>
      </c>
      <c r="F198" s="183" t="s">
        <v>303</v>
      </c>
      <c r="H198" s="184">
        <v>170.62</v>
      </c>
      <c r="I198" s="185"/>
      <c r="L198" s="181"/>
      <c r="M198" s="186"/>
      <c r="N198" s="187"/>
      <c r="O198" s="187"/>
      <c r="P198" s="187"/>
      <c r="Q198" s="187"/>
      <c r="R198" s="187"/>
      <c r="S198" s="187"/>
      <c r="T198" s="188"/>
      <c r="AT198" s="182" t="s">
        <v>174</v>
      </c>
      <c r="AU198" s="182" t="s">
        <v>80</v>
      </c>
      <c r="AV198" s="14" t="s">
        <v>80</v>
      </c>
      <c r="AW198" s="14" t="s">
        <v>33</v>
      </c>
      <c r="AX198" s="14" t="s">
        <v>71</v>
      </c>
      <c r="AY198" s="182" t="s">
        <v>163</v>
      </c>
    </row>
    <row r="199" spans="2:51" s="14" customFormat="1" ht="12">
      <c r="B199" s="181"/>
      <c r="D199" s="170" t="s">
        <v>174</v>
      </c>
      <c r="E199" s="182" t="s">
        <v>3</v>
      </c>
      <c r="F199" s="183" t="s">
        <v>304</v>
      </c>
      <c r="H199" s="184">
        <v>37.24</v>
      </c>
      <c r="I199" s="185"/>
      <c r="L199" s="181"/>
      <c r="M199" s="186"/>
      <c r="N199" s="187"/>
      <c r="O199" s="187"/>
      <c r="P199" s="187"/>
      <c r="Q199" s="187"/>
      <c r="R199" s="187"/>
      <c r="S199" s="187"/>
      <c r="T199" s="188"/>
      <c r="AT199" s="182" t="s">
        <v>174</v>
      </c>
      <c r="AU199" s="182" t="s">
        <v>80</v>
      </c>
      <c r="AV199" s="14" t="s">
        <v>80</v>
      </c>
      <c r="AW199" s="14" t="s">
        <v>33</v>
      </c>
      <c r="AX199" s="14" t="s">
        <v>71</v>
      </c>
      <c r="AY199" s="182" t="s">
        <v>163</v>
      </c>
    </row>
    <row r="200" spans="2:51" s="15" customFormat="1" ht="12">
      <c r="B200" s="189"/>
      <c r="D200" s="170" t="s">
        <v>174</v>
      </c>
      <c r="E200" s="190" t="s">
        <v>3</v>
      </c>
      <c r="F200" s="191" t="s">
        <v>188</v>
      </c>
      <c r="H200" s="192">
        <v>367.86</v>
      </c>
      <c r="I200" s="193"/>
      <c r="L200" s="189"/>
      <c r="M200" s="194"/>
      <c r="N200" s="195"/>
      <c r="O200" s="195"/>
      <c r="P200" s="195"/>
      <c r="Q200" s="195"/>
      <c r="R200" s="195"/>
      <c r="S200" s="195"/>
      <c r="T200" s="196"/>
      <c r="AT200" s="190" t="s">
        <v>174</v>
      </c>
      <c r="AU200" s="190" t="s">
        <v>80</v>
      </c>
      <c r="AV200" s="15" t="s">
        <v>170</v>
      </c>
      <c r="AW200" s="15" t="s">
        <v>33</v>
      </c>
      <c r="AX200" s="15" t="s">
        <v>78</v>
      </c>
      <c r="AY200" s="190" t="s">
        <v>163</v>
      </c>
    </row>
    <row r="201" spans="1:65" s="2" customFormat="1" ht="33" customHeight="1">
      <c r="A201" s="32"/>
      <c r="B201" s="156"/>
      <c r="C201" s="157" t="s">
        <v>305</v>
      </c>
      <c r="D201" s="157" t="s">
        <v>165</v>
      </c>
      <c r="E201" s="158" t="s">
        <v>306</v>
      </c>
      <c r="F201" s="159" t="s">
        <v>307</v>
      </c>
      <c r="G201" s="160" t="s">
        <v>168</v>
      </c>
      <c r="H201" s="161">
        <v>367.86</v>
      </c>
      <c r="I201" s="162"/>
      <c r="J201" s="163">
        <f>ROUND(I201*H201,2)</f>
        <v>0</v>
      </c>
      <c r="K201" s="159" t="s">
        <v>169</v>
      </c>
      <c r="L201" s="33"/>
      <c r="M201" s="164" t="s">
        <v>3</v>
      </c>
      <c r="N201" s="165" t="s">
        <v>42</v>
      </c>
      <c r="O201" s="53"/>
      <c r="P201" s="166">
        <f>O201*H201</f>
        <v>0</v>
      </c>
      <c r="Q201" s="166">
        <v>0</v>
      </c>
      <c r="R201" s="166">
        <f>Q201*H201</f>
        <v>0</v>
      </c>
      <c r="S201" s="166">
        <v>0</v>
      </c>
      <c r="T201" s="167">
        <f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68" t="s">
        <v>170</v>
      </c>
      <c r="AT201" s="168" t="s">
        <v>165</v>
      </c>
      <c r="AU201" s="168" t="s">
        <v>80</v>
      </c>
      <c r="AY201" s="17" t="s">
        <v>163</v>
      </c>
      <c r="BE201" s="169">
        <f>IF(N201="základní",J201,0)</f>
        <v>0</v>
      </c>
      <c r="BF201" s="169">
        <f>IF(N201="snížená",J201,0)</f>
        <v>0</v>
      </c>
      <c r="BG201" s="169">
        <f>IF(N201="zákl. přenesená",J201,0)</f>
        <v>0</v>
      </c>
      <c r="BH201" s="169">
        <f>IF(N201="sníž. přenesená",J201,0)</f>
        <v>0</v>
      </c>
      <c r="BI201" s="169">
        <f>IF(N201="nulová",J201,0)</f>
        <v>0</v>
      </c>
      <c r="BJ201" s="17" t="s">
        <v>78</v>
      </c>
      <c r="BK201" s="169">
        <f>ROUND(I201*H201,2)</f>
        <v>0</v>
      </c>
      <c r="BL201" s="17" t="s">
        <v>170</v>
      </c>
      <c r="BM201" s="168" t="s">
        <v>308</v>
      </c>
    </row>
    <row r="202" spans="1:65" s="2" customFormat="1" ht="44.25" customHeight="1">
      <c r="A202" s="32"/>
      <c r="B202" s="156"/>
      <c r="C202" s="157" t="s">
        <v>309</v>
      </c>
      <c r="D202" s="157" t="s">
        <v>165</v>
      </c>
      <c r="E202" s="158" t="s">
        <v>310</v>
      </c>
      <c r="F202" s="159" t="s">
        <v>311</v>
      </c>
      <c r="G202" s="160" t="s">
        <v>242</v>
      </c>
      <c r="H202" s="161">
        <v>591.046</v>
      </c>
      <c r="I202" s="162"/>
      <c r="J202" s="163">
        <f>ROUND(I202*H202,2)</f>
        <v>0</v>
      </c>
      <c r="K202" s="159" t="s">
        <v>169</v>
      </c>
      <c r="L202" s="33"/>
      <c r="M202" s="164" t="s">
        <v>3</v>
      </c>
      <c r="N202" s="165" t="s">
        <v>42</v>
      </c>
      <c r="O202" s="53"/>
      <c r="P202" s="166">
        <f>O202*H202</f>
        <v>0</v>
      </c>
      <c r="Q202" s="166">
        <v>0</v>
      </c>
      <c r="R202" s="166">
        <f>Q202*H202</f>
        <v>0</v>
      </c>
      <c r="S202" s="166">
        <v>0</v>
      </c>
      <c r="T202" s="167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68" t="s">
        <v>170</v>
      </c>
      <c r="AT202" s="168" t="s">
        <v>165</v>
      </c>
      <c r="AU202" s="168" t="s">
        <v>80</v>
      </c>
      <c r="AY202" s="17" t="s">
        <v>163</v>
      </c>
      <c r="BE202" s="169">
        <f>IF(N202="základní",J202,0)</f>
        <v>0</v>
      </c>
      <c r="BF202" s="169">
        <f>IF(N202="snížená",J202,0)</f>
        <v>0</v>
      </c>
      <c r="BG202" s="169">
        <f>IF(N202="zákl. přenesená",J202,0)</f>
        <v>0</v>
      </c>
      <c r="BH202" s="169">
        <f>IF(N202="sníž. přenesená",J202,0)</f>
        <v>0</v>
      </c>
      <c r="BI202" s="169">
        <f>IF(N202="nulová",J202,0)</f>
        <v>0</v>
      </c>
      <c r="BJ202" s="17" t="s">
        <v>78</v>
      </c>
      <c r="BK202" s="169">
        <f>ROUND(I202*H202,2)</f>
        <v>0</v>
      </c>
      <c r="BL202" s="17" t="s">
        <v>170</v>
      </c>
      <c r="BM202" s="168" t="s">
        <v>312</v>
      </c>
    </row>
    <row r="203" spans="2:51" s="14" customFormat="1" ht="12">
      <c r="B203" s="181"/>
      <c r="D203" s="170" t="s">
        <v>174</v>
      </c>
      <c r="E203" s="182" t="s">
        <v>3</v>
      </c>
      <c r="F203" s="183" t="s">
        <v>313</v>
      </c>
      <c r="H203" s="184">
        <v>591.046</v>
      </c>
      <c r="I203" s="185"/>
      <c r="L203" s="181"/>
      <c r="M203" s="186"/>
      <c r="N203" s="187"/>
      <c r="O203" s="187"/>
      <c r="P203" s="187"/>
      <c r="Q203" s="187"/>
      <c r="R203" s="187"/>
      <c r="S203" s="187"/>
      <c r="T203" s="188"/>
      <c r="AT203" s="182" t="s">
        <v>174</v>
      </c>
      <c r="AU203" s="182" t="s">
        <v>80</v>
      </c>
      <c r="AV203" s="14" t="s">
        <v>80</v>
      </c>
      <c r="AW203" s="14" t="s">
        <v>33</v>
      </c>
      <c r="AX203" s="14" t="s">
        <v>78</v>
      </c>
      <c r="AY203" s="182" t="s">
        <v>163</v>
      </c>
    </row>
    <row r="204" spans="1:65" s="2" customFormat="1" ht="55.5" customHeight="1">
      <c r="A204" s="32"/>
      <c r="B204" s="156"/>
      <c r="C204" s="157" t="s">
        <v>314</v>
      </c>
      <c r="D204" s="157" t="s">
        <v>165</v>
      </c>
      <c r="E204" s="158" t="s">
        <v>315</v>
      </c>
      <c r="F204" s="159" t="s">
        <v>316</v>
      </c>
      <c r="G204" s="160" t="s">
        <v>242</v>
      </c>
      <c r="H204" s="161">
        <v>5910.46</v>
      </c>
      <c r="I204" s="162"/>
      <c r="J204" s="163">
        <f>ROUND(I204*H204,2)</f>
        <v>0</v>
      </c>
      <c r="K204" s="159" t="s">
        <v>169</v>
      </c>
      <c r="L204" s="33"/>
      <c r="M204" s="164" t="s">
        <v>3</v>
      </c>
      <c r="N204" s="165" t="s">
        <v>42</v>
      </c>
      <c r="O204" s="53"/>
      <c r="P204" s="166">
        <f>O204*H204</f>
        <v>0</v>
      </c>
      <c r="Q204" s="166">
        <v>0</v>
      </c>
      <c r="R204" s="166">
        <f>Q204*H204</f>
        <v>0</v>
      </c>
      <c r="S204" s="166">
        <v>0</v>
      </c>
      <c r="T204" s="167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68" t="s">
        <v>170</v>
      </c>
      <c r="AT204" s="168" t="s">
        <v>165</v>
      </c>
      <c r="AU204" s="168" t="s">
        <v>80</v>
      </c>
      <c r="AY204" s="17" t="s">
        <v>163</v>
      </c>
      <c r="BE204" s="169">
        <f>IF(N204="základní",J204,0)</f>
        <v>0</v>
      </c>
      <c r="BF204" s="169">
        <f>IF(N204="snížená",J204,0)</f>
        <v>0</v>
      </c>
      <c r="BG204" s="169">
        <f>IF(N204="zákl. přenesená",J204,0)</f>
        <v>0</v>
      </c>
      <c r="BH204" s="169">
        <f>IF(N204="sníž. přenesená",J204,0)</f>
        <v>0</v>
      </c>
      <c r="BI204" s="169">
        <f>IF(N204="nulová",J204,0)</f>
        <v>0</v>
      </c>
      <c r="BJ204" s="17" t="s">
        <v>78</v>
      </c>
      <c r="BK204" s="169">
        <f>ROUND(I204*H204,2)</f>
        <v>0</v>
      </c>
      <c r="BL204" s="17" t="s">
        <v>170</v>
      </c>
      <c r="BM204" s="168" t="s">
        <v>317</v>
      </c>
    </row>
    <row r="205" spans="1:47" s="2" customFormat="1" ht="19.5">
      <c r="A205" s="32"/>
      <c r="B205" s="33"/>
      <c r="C205" s="32"/>
      <c r="D205" s="170" t="s">
        <v>172</v>
      </c>
      <c r="E205" s="32"/>
      <c r="F205" s="171" t="s">
        <v>318</v>
      </c>
      <c r="G205" s="32"/>
      <c r="H205" s="32"/>
      <c r="I205" s="96"/>
      <c r="J205" s="32"/>
      <c r="K205" s="32"/>
      <c r="L205" s="33"/>
      <c r="M205" s="172"/>
      <c r="N205" s="173"/>
      <c r="O205" s="53"/>
      <c r="P205" s="53"/>
      <c r="Q205" s="53"/>
      <c r="R205" s="53"/>
      <c r="S205" s="53"/>
      <c r="T205" s="54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T205" s="17" t="s">
        <v>172</v>
      </c>
      <c r="AU205" s="17" t="s">
        <v>80</v>
      </c>
    </row>
    <row r="206" spans="2:51" s="14" customFormat="1" ht="12">
      <c r="B206" s="181"/>
      <c r="D206" s="170" t="s">
        <v>174</v>
      </c>
      <c r="F206" s="183" t="s">
        <v>319</v>
      </c>
      <c r="H206" s="184">
        <v>5910.46</v>
      </c>
      <c r="I206" s="185"/>
      <c r="L206" s="181"/>
      <c r="M206" s="186"/>
      <c r="N206" s="187"/>
      <c r="O206" s="187"/>
      <c r="P206" s="187"/>
      <c r="Q206" s="187"/>
      <c r="R206" s="187"/>
      <c r="S206" s="187"/>
      <c r="T206" s="188"/>
      <c r="AT206" s="182" t="s">
        <v>174</v>
      </c>
      <c r="AU206" s="182" t="s">
        <v>80</v>
      </c>
      <c r="AV206" s="14" t="s">
        <v>80</v>
      </c>
      <c r="AW206" s="14" t="s">
        <v>4</v>
      </c>
      <c r="AX206" s="14" t="s">
        <v>78</v>
      </c>
      <c r="AY206" s="182" t="s">
        <v>163</v>
      </c>
    </row>
    <row r="207" spans="1:65" s="2" customFormat="1" ht="33" customHeight="1">
      <c r="A207" s="32"/>
      <c r="B207" s="156"/>
      <c r="C207" s="157" t="s">
        <v>320</v>
      </c>
      <c r="D207" s="157" t="s">
        <v>165</v>
      </c>
      <c r="E207" s="158" t="s">
        <v>321</v>
      </c>
      <c r="F207" s="159" t="s">
        <v>322</v>
      </c>
      <c r="G207" s="160" t="s">
        <v>242</v>
      </c>
      <c r="H207" s="161">
        <v>591.046</v>
      </c>
      <c r="I207" s="162"/>
      <c r="J207" s="163">
        <f>ROUND(I207*H207,2)</f>
        <v>0</v>
      </c>
      <c r="K207" s="159" t="s">
        <v>169</v>
      </c>
      <c r="L207" s="33"/>
      <c r="M207" s="164" t="s">
        <v>3</v>
      </c>
      <c r="N207" s="165" t="s">
        <v>42</v>
      </c>
      <c r="O207" s="53"/>
      <c r="P207" s="166">
        <f>O207*H207</f>
        <v>0</v>
      </c>
      <c r="Q207" s="166">
        <v>0</v>
      </c>
      <c r="R207" s="166">
        <f>Q207*H207</f>
        <v>0</v>
      </c>
      <c r="S207" s="166">
        <v>0</v>
      </c>
      <c r="T207" s="167">
        <f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68" t="s">
        <v>170</v>
      </c>
      <c r="AT207" s="168" t="s">
        <v>165</v>
      </c>
      <c r="AU207" s="168" t="s">
        <v>80</v>
      </c>
      <c r="AY207" s="17" t="s">
        <v>163</v>
      </c>
      <c r="BE207" s="169">
        <f>IF(N207="základní",J207,0)</f>
        <v>0</v>
      </c>
      <c r="BF207" s="169">
        <f>IF(N207="snížená",J207,0)</f>
        <v>0</v>
      </c>
      <c r="BG207" s="169">
        <f>IF(N207="zákl. přenesená",J207,0)</f>
        <v>0</v>
      </c>
      <c r="BH207" s="169">
        <f>IF(N207="sníž. přenesená",J207,0)</f>
        <v>0</v>
      </c>
      <c r="BI207" s="169">
        <f>IF(N207="nulová",J207,0)</f>
        <v>0</v>
      </c>
      <c r="BJ207" s="17" t="s">
        <v>78</v>
      </c>
      <c r="BK207" s="169">
        <f>ROUND(I207*H207,2)</f>
        <v>0</v>
      </c>
      <c r="BL207" s="17" t="s">
        <v>170</v>
      </c>
      <c r="BM207" s="168" t="s">
        <v>323</v>
      </c>
    </row>
    <row r="208" spans="1:65" s="2" customFormat="1" ht="16.5" customHeight="1">
      <c r="A208" s="32"/>
      <c r="B208" s="156"/>
      <c r="C208" s="157" t="s">
        <v>324</v>
      </c>
      <c r="D208" s="157" t="s">
        <v>165</v>
      </c>
      <c r="E208" s="158" t="s">
        <v>325</v>
      </c>
      <c r="F208" s="159" t="s">
        <v>326</v>
      </c>
      <c r="G208" s="160" t="s">
        <v>242</v>
      </c>
      <c r="H208" s="161">
        <v>591.046</v>
      </c>
      <c r="I208" s="162"/>
      <c r="J208" s="163">
        <f>ROUND(I208*H208,2)</f>
        <v>0</v>
      </c>
      <c r="K208" s="159" t="s">
        <v>169</v>
      </c>
      <c r="L208" s="33"/>
      <c r="M208" s="164" t="s">
        <v>3</v>
      </c>
      <c r="N208" s="165" t="s">
        <v>42</v>
      </c>
      <c r="O208" s="53"/>
      <c r="P208" s="166">
        <f>O208*H208</f>
        <v>0</v>
      </c>
      <c r="Q208" s="166">
        <v>0</v>
      </c>
      <c r="R208" s="166">
        <f>Q208*H208</f>
        <v>0</v>
      </c>
      <c r="S208" s="166">
        <v>0</v>
      </c>
      <c r="T208" s="167">
        <f>S208*H208</f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68" t="s">
        <v>170</v>
      </c>
      <c r="AT208" s="168" t="s">
        <v>165</v>
      </c>
      <c r="AU208" s="168" t="s">
        <v>80</v>
      </c>
      <c r="AY208" s="17" t="s">
        <v>163</v>
      </c>
      <c r="BE208" s="169">
        <f>IF(N208="základní",J208,0)</f>
        <v>0</v>
      </c>
      <c r="BF208" s="169">
        <f>IF(N208="snížená",J208,0)</f>
        <v>0</v>
      </c>
      <c r="BG208" s="169">
        <f>IF(N208="zákl. přenesená",J208,0)</f>
        <v>0</v>
      </c>
      <c r="BH208" s="169">
        <f>IF(N208="sníž. přenesená",J208,0)</f>
        <v>0</v>
      </c>
      <c r="BI208" s="169">
        <f>IF(N208="nulová",J208,0)</f>
        <v>0</v>
      </c>
      <c r="BJ208" s="17" t="s">
        <v>78</v>
      </c>
      <c r="BK208" s="169">
        <f>ROUND(I208*H208,2)</f>
        <v>0</v>
      </c>
      <c r="BL208" s="17" t="s">
        <v>170</v>
      </c>
      <c r="BM208" s="168" t="s">
        <v>327</v>
      </c>
    </row>
    <row r="209" spans="1:65" s="2" customFormat="1" ht="33" customHeight="1">
      <c r="A209" s="32"/>
      <c r="B209" s="156"/>
      <c r="C209" s="157" t="s">
        <v>328</v>
      </c>
      <c r="D209" s="157" t="s">
        <v>165</v>
      </c>
      <c r="E209" s="158" t="s">
        <v>329</v>
      </c>
      <c r="F209" s="159" t="s">
        <v>330</v>
      </c>
      <c r="G209" s="160" t="s">
        <v>331</v>
      </c>
      <c r="H209" s="161">
        <v>1167.316</v>
      </c>
      <c r="I209" s="162"/>
      <c r="J209" s="163">
        <f>ROUND(I209*H209,2)</f>
        <v>0</v>
      </c>
      <c r="K209" s="159" t="s">
        <v>169</v>
      </c>
      <c r="L209" s="33"/>
      <c r="M209" s="164" t="s">
        <v>3</v>
      </c>
      <c r="N209" s="165" t="s">
        <v>42</v>
      </c>
      <c r="O209" s="53"/>
      <c r="P209" s="166">
        <f>O209*H209</f>
        <v>0</v>
      </c>
      <c r="Q209" s="166">
        <v>0</v>
      </c>
      <c r="R209" s="166">
        <f>Q209*H209</f>
        <v>0</v>
      </c>
      <c r="S209" s="166">
        <v>0</v>
      </c>
      <c r="T209" s="167">
        <f>S209*H209</f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68" t="s">
        <v>170</v>
      </c>
      <c r="AT209" s="168" t="s">
        <v>165</v>
      </c>
      <c r="AU209" s="168" t="s">
        <v>80</v>
      </c>
      <c r="AY209" s="17" t="s">
        <v>163</v>
      </c>
      <c r="BE209" s="169">
        <f>IF(N209="základní",J209,0)</f>
        <v>0</v>
      </c>
      <c r="BF209" s="169">
        <f>IF(N209="snížená",J209,0)</f>
        <v>0</v>
      </c>
      <c r="BG209" s="169">
        <f>IF(N209="zákl. přenesená",J209,0)</f>
        <v>0</v>
      </c>
      <c r="BH209" s="169">
        <f>IF(N209="sníž. přenesená",J209,0)</f>
        <v>0</v>
      </c>
      <c r="BI209" s="169">
        <f>IF(N209="nulová",J209,0)</f>
        <v>0</v>
      </c>
      <c r="BJ209" s="17" t="s">
        <v>78</v>
      </c>
      <c r="BK209" s="169">
        <f>ROUND(I209*H209,2)</f>
        <v>0</v>
      </c>
      <c r="BL209" s="17" t="s">
        <v>170</v>
      </c>
      <c r="BM209" s="168" t="s">
        <v>332</v>
      </c>
    </row>
    <row r="210" spans="2:51" s="14" customFormat="1" ht="12">
      <c r="B210" s="181"/>
      <c r="D210" s="170" t="s">
        <v>174</v>
      </c>
      <c r="E210" s="182" t="s">
        <v>3</v>
      </c>
      <c r="F210" s="183" t="s">
        <v>333</v>
      </c>
      <c r="H210" s="184">
        <v>1167.316</v>
      </c>
      <c r="I210" s="185"/>
      <c r="L210" s="181"/>
      <c r="M210" s="186"/>
      <c r="N210" s="187"/>
      <c r="O210" s="187"/>
      <c r="P210" s="187"/>
      <c r="Q210" s="187"/>
      <c r="R210" s="187"/>
      <c r="S210" s="187"/>
      <c r="T210" s="188"/>
      <c r="AT210" s="182" t="s">
        <v>174</v>
      </c>
      <c r="AU210" s="182" t="s">
        <v>80</v>
      </c>
      <c r="AV210" s="14" t="s">
        <v>80</v>
      </c>
      <c r="AW210" s="14" t="s">
        <v>33</v>
      </c>
      <c r="AX210" s="14" t="s">
        <v>78</v>
      </c>
      <c r="AY210" s="182" t="s">
        <v>163</v>
      </c>
    </row>
    <row r="211" spans="1:65" s="2" customFormat="1" ht="33" customHeight="1">
      <c r="A211" s="32"/>
      <c r="B211" s="156"/>
      <c r="C211" s="157" t="s">
        <v>334</v>
      </c>
      <c r="D211" s="157" t="s">
        <v>165</v>
      </c>
      <c r="E211" s="158" t="s">
        <v>335</v>
      </c>
      <c r="F211" s="159" t="s">
        <v>336</v>
      </c>
      <c r="G211" s="160" t="s">
        <v>242</v>
      </c>
      <c r="H211" s="161">
        <v>125.534</v>
      </c>
      <c r="I211" s="162"/>
      <c r="J211" s="163">
        <f>ROUND(I211*H211,2)</f>
        <v>0</v>
      </c>
      <c r="K211" s="159" t="s">
        <v>169</v>
      </c>
      <c r="L211" s="33"/>
      <c r="M211" s="164" t="s">
        <v>3</v>
      </c>
      <c r="N211" s="165" t="s">
        <v>42</v>
      </c>
      <c r="O211" s="53"/>
      <c r="P211" s="166">
        <f>O211*H211</f>
        <v>0</v>
      </c>
      <c r="Q211" s="166">
        <v>0</v>
      </c>
      <c r="R211" s="166">
        <f>Q211*H211</f>
        <v>0</v>
      </c>
      <c r="S211" s="166">
        <v>0</v>
      </c>
      <c r="T211" s="167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68" t="s">
        <v>170</v>
      </c>
      <c r="AT211" s="168" t="s">
        <v>165</v>
      </c>
      <c r="AU211" s="168" t="s">
        <v>80</v>
      </c>
      <c r="AY211" s="17" t="s">
        <v>163</v>
      </c>
      <c r="BE211" s="169">
        <f>IF(N211="základní",J211,0)</f>
        <v>0</v>
      </c>
      <c r="BF211" s="169">
        <f>IF(N211="snížená",J211,0)</f>
        <v>0</v>
      </c>
      <c r="BG211" s="169">
        <f>IF(N211="zákl. přenesená",J211,0)</f>
        <v>0</v>
      </c>
      <c r="BH211" s="169">
        <f>IF(N211="sníž. přenesená",J211,0)</f>
        <v>0</v>
      </c>
      <c r="BI211" s="169">
        <f>IF(N211="nulová",J211,0)</f>
        <v>0</v>
      </c>
      <c r="BJ211" s="17" t="s">
        <v>78</v>
      </c>
      <c r="BK211" s="169">
        <f>ROUND(I211*H211,2)</f>
        <v>0</v>
      </c>
      <c r="BL211" s="17" t="s">
        <v>170</v>
      </c>
      <c r="BM211" s="168" t="s">
        <v>337</v>
      </c>
    </row>
    <row r="212" spans="2:51" s="13" customFormat="1" ht="12">
      <c r="B212" s="174"/>
      <c r="D212" s="170" t="s">
        <v>174</v>
      </c>
      <c r="E212" s="175" t="s">
        <v>3</v>
      </c>
      <c r="F212" s="176" t="s">
        <v>263</v>
      </c>
      <c r="H212" s="175" t="s">
        <v>3</v>
      </c>
      <c r="I212" s="177"/>
      <c r="L212" s="174"/>
      <c r="M212" s="178"/>
      <c r="N212" s="179"/>
      <c r="O212" s="179"/>
      <c r="P212" s="179"/>
      <c r="Q212" s="179"/>
      <c r="R212" s="179"/>
      <c r="S212" s="179"/>
      <c r="T212" s="180"/>
      <c r="AT212" s="175" t="s">
        <v>174</v>
      </c>
      <c r="AU212" s="175" t="s">
        <v>80</v>
      </c>
      <c r="AV212" s="13" t="s">
        <v>78</v>
      </c>
      <c r="AW212" s="13" t="s">
        <v>33</v>
      </c>
      <c r="AX212" s="13" t="s">
        <v>71</v>
      </c>
      <c r="AY212" s="175" t="s">
        <v>163</v>
      </c>
    </row>
    <row r="213" spans="2:51" s="14" customFormat="1" ht="12">
      <c r="B213" s="181"/>
      <c r="D213" s="170" t="s">
        <v>174</v>
      </c>
      <c r="E213" s="182" t="s">
        <v>3</v>
      </c>
      <c r="F213" s="183" t="s">
        <v>338</v>
      </c>
      <c r="H213" s="184">
        <v>42.5</v>
      </c>
      <c r="I213" s="185"/>
      <c r="L213" s="181"/>
      <c r="M213" s="186"/>
      <c r="N213" s="187"/>
      <c r="O213" s="187"/>
      <c r="P213" s="187"/>
      <c r="Q213" s="187"/>
      <c r="R213" s="187"/>
      <c r="S213" s="187"/>
      <c r="T213" s="188"/>
      <c r="AT213" s="182" t="s">
        <v>174</v>
      </c>
      <c r="AU213" s="182" t="s">
        <v>80</v>
      </c>
      <c r="AV213" s="14" t="s">
        <v>80</v>
      </c>
      <c r="AW213" s="14" t="s">
        <v>33</v>
      </c>
      <c r="AX213" s="14" t="s">
        <v>71</v>
      </c>
      <c r="AY213" s="182" t="s">
        <v>163</v>
      </c>
    </row>
    <row r="214" spans="2:51" s="13" customFormat="1" ht="12">
      <c r="B214" s="174"/>
      <c r="D214" s="170" t="s">
        <v>174</v>
      </c>
      <c r="E214" s="175" t="s">
        <v>3</v>
      </c>
      <c r="F214" s="176" t="s">
        <v>291</v>
      </c>
      <c r="H214" s="175" t="s">
        <v>3</v>
      </c>
      <c r="I214" s="177"/>
      <c r="L214" s="174"/>
      <c r="M214" s="178"/>
      <c r="N214" s="179"/>
      <c r="O214" s="179"/>
      <c r="P214" s="179"/>
      <c r="Q214" s="179"/>
      <c r="R214" s="179"/>
      <c r="S214" s="179"/>
      <c r="T214" s="180"/>
      <c r="AT214" s="175" t="s">
        <v>174</v>
      </c>
      <c r="AU214" s="175" t="s">
        <v>80</v>
      </c>
      <c r="AV214" s="13" t="s">
        <v>78</v>
      </c>
      <c r="AW214" s="13" t="s">
        <v>33</v>
      </c>
      <c r="AX214" s="13" t="s">
        <v>71</v>
      </c>
      <c r="AY214" s="175" t="s">
        <v>163</v>
      </c>
    </row>
    <row r="215" spans="2:51" s="14" customFormat="1" ht="33.75">
      <c r="B215" s="181"/>
      <c r="D215" s="170" t="s">
        <v>174</v>
      </c>
      <c r="E215" s="182" t="s">
        <v>3</v>
      </c>
      <c r="F215" s="183" t="s">
        <v>339</v>
      </c>
      <c r="H215" s="184">
        <v>68.158</v>
      </c>
      <c r="I215" s="185"/>
      <c r="L215" s="181"/>
      <c r="M215" s="186"/>
      <c r="N215" s="187"/>
      <c r="O215" s="187"/>
      <c r="P215" s="187"/>
      <c r="Q215" s="187"/>
      <c r="R215" s="187"/>
      <c r="S215" s="187"/>
      <c r="T215" s="188"/>
      <c r="AT215" s="182" t="s">
        <v>174</v>
      </c>
      <c r="AU215" s="182" t="s">
        <v>80</v>
      </c>
      <c r="AV215" s="14" t="s">
        <v>80</v>
      </c>
      <c r="AW215" s="14" t="s">
        <v>33</v>
      </c>
      <c r="AX215" s="14" t="s">
        <v>71</v>
      </c>
      <c r="AY215" s="182" t="s">
        <v>163</v>
      </c>
    </row>
    <row r="216" spans="2:51" s="14" customFormat="1" ht="12">
      <c r="B216" s="181"/>
      <c r="D216" s="170" t="s">
        <v>174</v>
      </c>
      <c r="E216" s="182" t="s">
        <v>3</v>
      </c>
      <c r="F216" s="183" t="s">
        <v>340</v>
      </c>
      <c r="H216" s="184">
        <v>14.876</v>
      </c>
      <c r="I216" s="185"/>
      <c r="L216" s="181"/>
      <c r="M216" s="186"/>
      <c r="N216" s="187"/>
      <c r="O216" s="187"/>
      <c r="P216" s="187"/>
      <c r="Q216" s="187"/>
      <c r="R216" s="187"/>
      <c r="S216" s="187"/>
      <c r="T216" s="188"/>
      <c r="AT216" s="182" t="s">
        <v>174</v>
      </c>
      <c r="AU216" s="182" t="s">
        <v>80</v>
      </c>
      <c r="AV216" s="14" t="s">
        <v>80</v>
      </c>
      <c r="AW216" s="14" t="s">
        <v>33</v>
      </c>
      <c r="AX216" s="14" t="s">
        <v>71</v>
      </c>
      <c r="AY216" s="182" t="s">
        <v>163</v>
      </c>
    </row>
    <row r="217" spans="2:51" s="15" customFormat="1" ht="12">
      <c r="B217" s="189"/>
      <c r="D217" s="170" t="s">
        <v>174</v>
      </c>
      <c r="E217" s="190" t="s">
        <v>3</v>
      </c>
      <c r="F217" s="191" t="s">
        <v>188</v>
      </c>
      <c r="H217" s="192">
        <v>125.534</v>
      </c>
      <c r="I217" s="193"/>
      <c r="L217" s="189"/>
      <c r="M217" s="194"/>
      <c r="N217" s="195"/>
      <c r="O217" s="195"/>
      <c r="P217" s="195"/>
      <c r="Q217" s="195"/>
      <c r="R217" s="195"/>
      <c r="S217" s="195"/>
      <c r="T217" s="196"/>
      <c r="AT217" s="190" t="s">
        <v>174</v>
      </c>
      <c r="AU217" s="190" t="s">
        <v>80</v>
      </c>
      <c r="AV217" s="15" t="s">
        <v>170</v>
      </c>
      <c r="AW217" s="15" t="s">
        <v>33</v>
      </c>
      <c r="AX217" s="15" t="s">
        <v>78</v>
      </c>
      <c r="AY217" s="190" t="s">
        <v>163</v>
      </c>
    </row>
    <row r="218" spans="1:65" s="2" customFormat="1" ht="16.5" customHeight="1">
      <c r="A218" s="32"/>
      <c r="B218" s="156"/>
      <c r="C218" s="197" t="s">
        <v>341</v>
      </c>
      <c r="D218" s="197" t="s">
        <v>342</v>
      </c>
      <c r="E218" s="198" t="s">
        <v>343</v>
      </c>
      <c r="F218" s="199" t="s">
        <v>344</v>
      </c>
      <c r="G218" s="200" t="s">
        <v>331</v>
      </c>
      <c r="H218" s="201">
        <v>238.515</v>
      </c>
      <c r="I218" s="202"/>
      <c r="J218" s="203">
        <f>ROUND(I218*H218,2)</f>
        <v>0</v>
      </c>
      <c r="K218" s="199" t="s">
        <v>169</v>
      </c>
      <c r="L218" s="204"/>
      <c r="M218" s="205" t="s">
        <v>3</v>
      </c>
      <c r="N218" s="206" t="s">
        <v>42</v>
      </c>
      <c r="O218" s="53"/>
      <c r="P218" s="166">
        <f>O218*H218</f>
        <v>0</v>
      </c>
      <c r="Q218" s="166">
        <v>0</v>
      </c>
      <c r="R218" s="166">
        <f>Q218*H218</f>
        <v>0</v>
      </c>
      <c r="S218" s="166">
        <v>0</v>
      </c>
      <c r="T218" s="167">
        <f>S218*H218</f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68" t="s">
        <v>205</v>
      </c>
      <c r="AT218" s="168" t="s">
        <v>342</v>
      </c>
      <c r="AU218" s="168" t="s">
        <v>80</v>
      </c>
      <c r="AY218" s="17" t="s">
        <v>163</v>
      </c>
      <c r="BE218" s="169">
        <f>IF(N218="základní",J218,0)</f>
        <v>0</v>
      </c>
      <c r="BF218" s="169">
        <f>IF(N218="snížená",J218,0)</f>
        <v>0</v>
      </c>
      <c r="BG218" s="169">
        <f>IF(N218="zákl. přenesená",J218,0)</f>
        <v>0</v>
      </c>
      <c r="BH218" s="169">
        <f>IF(N218="sníž. přenesená",J218,0)</f>
        <v>0</v>
      </c>
      <c r="BI218" s="169">
        <f>IF(N218="nulová",J218,0)</f>
        <v>0</v>
      </c>
      <c r="BJ218" s="17" t="s">
        <v>78</v>
      </c>
      <c r="BK218" s="169">
        <f>ROUND(I218*H218,2)</f>
        <v>0</v>
      </c>
      <c r="BL218" s="17" t="s">
        <v>170</v>
      </c>
      <c r="BM218" s="168" t="s">
        <v>345</v>
      </c>
    </row>
    <row r="219" spans="1:47" s="2" customFormat="1" ht="29.25">
      <c r="A219" s="32"/>
      <c r="B219" s="33"/>
      <c r="C219" s="32"/>
      <c r="D219" s="170" t="s">
        <v>172</v>
      </c>
      <c r="E219" s="32"/>
      <c r="F219" s="171" t="s">
        <v>346</v>
      </c>
      <c r="G219" s="32"/>
      <c r="H219" s="32"/>
      <c r="I219" s="96"/>
      <c r="J219" s="32"/>
      <c r="K219" s="32"/>
      <c r="L219" s="33"/>
      <c r="M219" s="172"/>
      <c r="N219" s="173"/>
      <c r="O219" s="53"/>
      <c r="P219" s="53"/>
      <c r="Q219" s="53"/>
      <c r="R219" s="53"/>
      <c r="S219" s="53"/>
      <c r="T219" s="54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T219" s="17" t="s">
        <v>172</v>
      </c>
      <c r="AU219" s="17" t="s">
        <v>80</v>
      </c>
    </row>
    <row r="220" spans="2:51" s="14" customFormat="1" ht="12">
      <c r="B220" s="181"/>
      <c r="D220" s="170" t="s">
        <v>174</v>
      </c>
      <c r="E220" s="182" t="s">
        <v>3</v>
      </c>
      <c r="F220" s="183" t="s">
        <v>347</v>
      </c>
      <c r="H220" s="184">
        <v>238.515</v>
      </c>
      <c r="I220" s="185"/>
      <c r="L220" s="181"/>
      <c r="M220" s="186"/>
      <c r="N220" s="187"/>
      <c r="O220" s="187"/>
      <c r="P220" s="187"/>
      <c r="Q220" s="187"/>
      <c r="R220" s="187"/>
      <c r="S220" s="187"/>
      <c r="T220" s="188"/>
      <c r="AT220" s="182" t="s">
        <v>174</v>
      </c>
      <c r="AU220" s="182" t="s">
        <v>80</v>
      </c>
      <c r="AV220" s="14" t="s">
        <v>80</v>
      </c>
      <c r="AW220" s="14" t="s">
        <v>33</v>
      </c>
      <c r="AX220" s="14" t="s">
        <v>78</v>
      </c>
      <c r="AY220" s="182" t="s">
        <v>163</v>
      </c>
    </row>
    <row r="221" spans="1:65" s="2" customFormat="1" ht="55.5" customHeight="1">
      <c r="A221" s="32"/>
      <c r="B221" s="156"/>
      <c r="C221" s="157" t="s">
        <v>348</v>
      </c>
      <c r="D221" s="157" t="s">
        <v>165</v>
      </c>
      <c r="E221" s="158" t="s">
        <v>349</v>
      </c>
      <c r="F221" s="159" t="s">
        <v>350</v>
      </c>
      <c r="G221" s="160" t="s">
        <v>242</v>
      </c>
      <c r="H221" s="161">
        <v>37.038</v>
      </c>
      <c r="I221" s="162"/>
      <c r="J221" s="163">
        <f>ROUND(I221*H221,2)</f>
        <v>0</v>
      </c>
      <c r="K221" s="159" t="s">
        <v>169</v>
      </c>
      <c r="L221" s="33"/>
      <c r="M221" s="164" t="s">
        <v>3</v>
      </c>
      <c r="N221" s="165" t="s">
        <v>42</v>
      </c>
      <c r="O221" s="53"/>
      <c r="P221" s="166">
        <f>O221*H221</f>
        <v>0</v>
      </c>
      <c r="Q221" s="166">
        <v>0</v>
      </c>
      <c r="R221" s="166">
        <f>Q221*H221</f>
        <v>0</v>
      </c>
      <c r="S221" s="166">
        <v>0</v>
      </c>
      <c r="T221" s="167">
        <f>S221*H221</f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68" t="s">
        <v>170</v>
      </c>
      <c r="AT221" s="168" t="s">
        <v>165</v>
      </c>
      <c r="AU221" s="168" t="s">
        <v>80</v>
      </c>
      <c r="AY221" s="17" t="s">
        <v>163</v>
      </c>
      <c r="BE221" s="169">
        <f>IF(N221="základní",J221,0)</f>
        <v>0</v>
      </c>
      <c r="BF221" s="169">
        <f>IF(N221="snížená",J221,0)</f>
        <v>0</v>
      </c>
      <c r="BG221" s="169">
        <f>IF(N221="zákl. přenesená",J221,0)</f>
        <v>0</v>
      </c>
      <c r="BH221" s="169">
        <f>IF(N221="sníž. přenesená",J221,0)</f>
        <v>0</v>
      </c>
      <c r="BI221" s="169">
        <f>IF(N221="nulová",J221,0)</f>
        <v>0</v>
      </c>
      <c r="BJ221" s="17" t="s">
        <v>78</v>
      </c>
      <c r="BK221" s="169">
        <f>ROUND(I221*H221,2)</f>
        <v>0</v>
      </c>
      <c r="BL221" s="17" t="s">
        <v>170</v>
      </c>
      <c r="BM221" s="168" t="s">
        <v>351</v>
      </c>
    </row>
    <row r="222" spans="1:47" s="2" customFormat="1" ht="29.25">
      <c r="A222" s="32"/>
      <c r="B222" s="33"/>
      <c r="C222" s="32"/>
      <c r="D222" s="170" t="s">
        <v>172</v>
      </c>
      <c r="E222" s="32"/>
      <c r="F222" s="171" t="s">
        <v>352</v>
      </c>
      <c r="G222" s="32"/>
      <c r="H222" s="32"/>
      <c r="I222" s="96"/>
      <c r="J222" s="32"/>
      <c r="K222" s="32"/>
      <c r="L222" s="33"/>
      <c r="M222" s="172"/>
      <c r="N222" s="173"/>
      <c r="O222" s="53"/>
      <c r="P222" s="53"/>
      <c r="Q222" s="53"/>
      <c r="R222" s="53"/>
      <c r="S222" s="53"/>
      <c r="T222" s="54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T222" s="17" t="s">
        <v>172</v>
      </c>
      <c r="AU222" s="17" t="s">
        <v>80</v>
      </c>
    </row>
    <row r="223" spans="2:51" s="13" customFormat="1" ht="12">
      <c r="B223" s="174"/>
      <c r="D223" s="170" t="s">
        <v>174</v>
      </c>
      <c r="E223" s="175" t="s">
        <v>3</v>
      </c>
      <c r="F223" s="176" t="s">
        <v>263</v>
      </c>
      <c r="H223" s="175" t="s">
        <v>3</v>
      </c>
      <c r="I223" s="177"/>
      <c r="L223" s="174"/>
      <c r="M223" s="178"/>
      <c r="N223" s="179"/>
      <c r="O223" s="179"/>
      <c r="P223" s="179"/>
      <c r="Q223" s="179"/>
      <c r="R223" s="179"/>
      <c r="S223" s="179"/>
      <c r="T223" s="180"/>
      <c r="AT223" s="175" t="s">
        <v>174</v>
      </c>
      <c r="AU223" s="175" t="s">
        <v>80</v>
      </c>
      <c r="AV223" s="13" t="s">
        <v>78</v>
      </c>
      <c r="AW223" s="13" t="s">
        <v>33</v>
      </c>
      <c r="AX223" s="13" t="s">
        <v>71</v>
      </c>
      <c r="AY223" s="175" t="s">
        <v>163</v>
      </c>
    </row>
    <row r="224" spans="2:51" s="14" customFormat="1" ht="12">
      <c r="B224" s="181"/>
      <c r="D224" s="170" t="s">
        <v>174</v>
      </c>
      <c r="E224" s="182" t="s">
        <v>3</v>
      </c>
      <c r="F224" s="183" t="s">
        <v>353</v>
      </c>
      <c r="H224" s="184">
        <v>7.5</v>
      </c>
      <c r="I224" s="185"/>
      <c r="L224" s="181"/>
      <c r="M224" s="186"/>
      <c r="N224" s="187"/>
      <c r="O224" s="187"/>
      <c r="P224" s="187"/>
      <c r="Q224" s="187"/>
      <c r="R224" s="187"/>
      <c r="S224" s="187"/>
      <c r="T224" s="188"/>
      <c r="AT224" s="182" t="s">
        <v>174</v>
      </c>
      <c r="AU224" s="182" t="s">
        <v>80</v>
      </c>
      <c r="AV224" s="14" t="s">
        <v>80</v>
      </c>
      <c r="AW224" s="14" t="s">
        <v>33</v>
      </c>
      <c r="AX224" s="14" t="s">
        <v>71</v>
      </c>
      <c r="AY224" s="182" t="s">
        <v>163</v>
      </c>
    </row>
    <row r="225" spans="2:51" s="13" customFormat="1" ht="12">
      <c r="B225" s="174"/>
      <c r="D225" s="170" t="s">
        <v>174</v>
      </c>
      <c r="E225" s="175" t="s">
        <v>3</v>
      </c>
      <c r="F225" s="176" t="s">
        <v>291</v>
      </c>
      <c r="H225" s="175" t="s">
        <v>3</v>
      </c>
      <c r="I225" s="177"/>
      <c r="L225" s="174"/>
      <c r="M225" s="178"/>
      <c r="N225" s="179"/>
      <c r="O225" s="179"/>
      <c r="P225" s="179"/>
      <c r="Q225" s="179"/>
      <c r="R225" s="179"/>
      <c r="S225" s="179"/>
      <c r="T225" s="180"/>
      <c r="AT225" s="175" t="s">
        <v>174</v>
      </c>
      <c r="AU225" s="175" t="s">
        <v>80</v>
      </c>
      <c r="AV225" s="13" t="s">
        <v>78</v>
      </c>
      <c r="AW225" s="13" t="s">
        <v>33</v>
      </c>
      <c r="AX225" s="13" t="s">
        <v>71</v>
      </c>
      <c r="AY225" s="175" t="s">
        <v>163</v>
      </c>
    </row>
    <row r="226" spans="2:51" s="14" customFormat="1" ht="22.5">
      <c r="B226" s="181"/>
      <c r="D226" s="170" t="s">
        <v>174</v>
      </c>
      <c r="E226" s="182" t="s">
        <v>3</v>
      </c>
      <c r="F226" s="183" t="s">
        <v>354</v>
      </c>
      <c r="H226" s="184">
        <v>24.246</v>
      </c>
      <c r="I226" s="185"/>
      <c r="L226" s="181"/>
      <c r="M226" s="186"/>
      <c r="N226" s="187"/>
      <c r="O226" s="187"/>
      <c r="P226" s="187"/>
      <c r="Q226" s="187"/>
      <c r="R226" s="187"/>
      <c r="S226" s="187"/>
      <c r="T226" s="188"/>
      <c r="AT226" s="182" t="s">
        <v>174</v>
      </c>
      <c r="AU226" s="182" t="s">
        <v>80</v>
      </c>
      <c r="AV226" s="14" t="s">
        <v>80</v>
      </c>
      <c r="AW226" s="14" t="s">
        <v>33</v>
      </c>
      <c r="AX226" s="14" t="s">
        <v>71</v>
      </c>
      <c r="AY226" s="182" t="s">
        <v>163</v>
      </c>
    </row>
    <row r="227" spans="2:51" s="14" customFormat="1" ht="12">
      <c r="B227" s="181"/>
      <c r="D227" s="170" t="s">
        <v>174</v>
      </c>
      <c r="E227" s="182" t="s">
        <v>3</v>
      </c>
      <c r="F227" s="183" t="s">
        <v>355</v>
      </c>
      <c r="H227" s="184">
        <v>5.292</v>
      </c>
      <c r="I227" s="185"/>
      <c r="L227" s="181"/>
      <c r="M227" s="186"/>
      <c r="N227" s="187"/>
      <c r="O227" s="187"/>
      <c r="P227" s="187"/>
      <c r="Q227" s="187"/>
      <c r="R227" s="187"/>
      <c r="S227" s="187"/>
      <c r="T227" s="188"/>
      <c r="AT227" s="182" t="s">
        <v>174</v>
      </c>
      <c r="AU227" s="182" t="s">
        <v>80</v>
      </c>
      <c r="AV227" s="14" t="s">
        <v>80</v>
      </c>
      <c r="AW227" s="14" t="s">
        <v>33</v>
      </c>
      <c r="AX227" s="14" t="s">
        <v>71</v>
      </c>
      <c r="AY227" s="182" t="s">
        <v>163</v>
      </c>
    </row>
    <row r="228" spans="2:51" s="15" customFormat="1" ht="12">
      <c r="B228" s="189"/>
      <c r="D228" s="170" t="s">
        <v>174</v>
      </c>
      <c r="E228" s="190" t="s">
        <v>3</v>
      </c>
      <c r="F228" s="191" t="s">
        <v>188</v>
      </c>
      <c r="H228" s="192">
        <v>37.038</v>
      </c>
      <c r="I228" s="193"/>
      <c r="L228" s="189"/>
      <c r="M228" s="194"/>
      <c r="N228" s="195"/>
      <c r="O228" s="195"/>
      <c r="P228" s="195"/>
      <c r="Q228" s="195"/>
      <c r="R228" s="195"/>
      <c r="S228" s="195"/>
      <c r="T228" s="196"/>
      <c r="AT228" s="190" t="s">
        <v>174</v>
      </c>
      <c r="AU228" s="190" t="s">
        <v>80</v>
      </c>
      <c r="AV228" s="15" t="s">
        <v>170</v>
      </c>
      <c r="AW228" s="15" t="s">
        <v>33</v>
      </c>
      <c r="AX228" s="15" t="s">
        <v>78</v>
      </c>
      <c r="AY228" s="190" t="s">
        <v>163</v>
      </c>
    </row>
    <row r="229" spans="1:65" s="2" customFormat="1" ht="16.5" customHeight="1">
      <c r="A229" s="32"/>
      <c r="B229" s="156"/>
      <c r="C229" s="197" t="s">
        <v>356</v>
      </c>
      <c r="D229" s="197" t="s">
        <v>342</v>
      </c>
      <c r="E229" s="198" t="s">
        <v>357</v>
      </c>
      <c r="F229" s="199" t="s">
        <v>358</v>
      </c>
      <c r="G229" s="200" t="s">
        <v>331</v>
      </c>
      <c r="H229" s="201">
        <v>70.372</v>
      </c>
      <c r="I229" s="202"/>
      <c r="J229" s="203">
        <f>ROUND(I229*H229,2)</f>
        <v>0</v>
      </c>
      <c r="K229" s="199" t="s">
        <v>169</v>
      </c>
      <c r="L229" s="204"/>
      <c r="M229" s="205" t="s">
        <v>3</v>
      </c>
      <c r="N229" s="206" t="s">
        <v>42</v>
      </c>
      <c r="O229" s="53"/>
      <c r="P229" s="166">
        <f>O229*H229</f>
        <v>0</v>
      </c>
      <c r="Q229" s="166">
        <v>0</v>
      </c>
      <c r="R229" s="166">
        <f>Q229*H229</f>
        <v>0</v>
      </c>
      <c r="S229" s="166">
        <v>0</v>
      </c>
      <c r="T229" s="167">
        <f>S229*H229</f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68" t="s">
        <v>205</v>
      </c>
      <c r="AT229" s="168" t="s">
        <v>342</v>
      </c>
      <c r="AU229" s="168" t="s">
        <v>80</v>
      </c>
      <c r="AY229" s="17" t="s">
        <v>163</v>
      </c>
      <c r="BE229" s="169">
        <f>IF(N229="základní",J229,0)</f>
        <v>0</v>
      </c>
      <c r="BF229" s="169">
        <f>IF(N229="snížená",J229,0)</f>
        <v>0</v>
      </c>
      <c r="BG229" s="169">
        <f>IF(N229="zákl. přenesená",J229,0)</f>
        <v>0</v>
      </c>
      <c r="BH229" s="169">
        <f>IF(N229="sníž. přenesená",J229,0)</f>
        <v>0</v>
      </c>
      <c r="BI229" s="169">
        <f>IF(N229="nulová",J229,0)</f>
        <v>0</v>
      </c>
      <c r="BJ229" s="17" t="s">
        <v>78</v>
      </c>
      <c r="BK229" s="169">
        <f>ROUND(I229*H229,2)</f>
        <v>0</v>
      </c>
      <c r="BL229" s="17" t="s">
        <v>170</v>
      </c>
      <c r="BM229" s="168" t="s">
        <v>359</v>
      </c>
    </row>
    <row r="230" spans="1:47" s="2" customFormat="1" ht="29.25">
      <c r="A230" s="32"/>
      <c r="B230" s="33"/>
      <c r="C230" s="32"/>
      <c r="D230" s="170" t="s">
        <v>172</v>
      </c>
      <c r="E230" s="32"/>
      <c r="F230" s="171" t="s">
        <v>360</v>
      </c>
      <c r="G230" s="32"/>
      <c r="H230" s="32"/>
      <c r="I230" s="96"/>
      <c r="J230" s="32"/>
      <c r="K230" s="32"/>
      <c r="L230" s="33"/>
      <c r="M230" s="172"/>
      <c r="N230" s="173"/>
      <c r="O230" s="53"/>
      <c r="P230" s="53"/>
      <c r="Q230" s="53"/>
      <c r="R230" s="53"/>
      <c r="S230" s="53"/>
      <c r="T230" s="54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T230" s="17" t="s">
        <v>172</v>
      </c>
      <c r="AU230" s="17" t="s">
        <v>80</v>
      </c>
    </row>
    <row r="231" spans="2:51" s="14" customFormat="1" ht="12">
      <c r="B231" s="181"/>
      <c r="D231" s="170" t="s">
        <v>174</v>
      </c>
      <c r="E231" s="182" t="s">
        <v>3</v>
      </c>
      <c r="F231" s="183" t="s">
        <v>361</v>
      </c>
      <c r="H231" s="184">
        <v>70.372</v>
      </c>
      <c r="I231" s="185"/>
      <c r="L231" s="181"/>
      <c r="M231" s="186"/>
      <c r="N231" s="187"/>
      <c r="O231" s="187"/>
      <c r="P231" s="187"/>
      <c r="Q231" s="187"/>
      <c r="R231" s="187"/>
      <c r="S231" s="187"/>
      <c r="T231" s="188"/>
      <c r="AT231" s="182" t="s">
        <v>174</v>
      </c>
      <c r="AU231" s="182" t="s">
        <v>80</v>
      </c>
      <c r="AV231" s="14" t="s">
        <v>80</v>
      </c>
      <c r="AW231" s="14" t="s">
        <v>33</v>
      </c>
      <c r="AX231" s="14" t="s">
        <v>78</v>
      </c>
      <c r="AY231" s="182" t="s">
        <v>163</v>
      </c>
    </row>
    <row r="232" spans="1:65" s="2" customFormat="1" ht="21.75" customHeight="1">
      <c r="A232" s="32"/>
      <c r="B232" s="156"/>
      <c r="C232" s="157" t="s">
        <v>362</v>
      </c>
      <c r="D232" s="157" t="s">
        <v>165</v>
      </c>
      <c r="E232" s="158" t="s">
        <v>363</v>
      </c>
      <c r="F232" s="159" t="s">
        <v>364</v>
      </c>
      <c r="G232" s="160" t="s">
        <v>168</v>
      </c>
      <c r="H232" s="161">
        <v>6030</v>
      </c>
      <c r="I232" s="162"/>
      <c r="J232" s="163">
        <f>ROUND(I232*H232,2)</f>
        <v>0</v>
      </c>
      <c r="K232" s="159" t="s">
        <v>169</v>
      </c>
      <c r="L232" s="33"/>
      <c r="M232" s="164" t="s">
        <v>3</v>
      </c>
      <c r="N232" s="165" t="s">
        <v>42</v>
      </c>
      <c r="O232" s="53"/>
      <c r="P232" s="166">
        <f>O232*H232</f>
        <v>0</v>
      </c>
      <c r="Q232" s="166">
        <v>0</v>
      </c>
      <c r="R232" s="166">
        <f>Q232*H232</f>
        <v>0</v>
      </c>
      <c r="S232" s="166">
        <v>0</v>
      </c>
      <c r="T232" s="167">
        <f>S232*H232</f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68" t="s">
        <v>170</v>
      </c>
      <c r="AT232" s="168" t="s">
        <v>165</v>
      </c>
      <c r="AU232" s="168" t="s">
        <v>80</v>
      </c>
      <c r="AY232" s="17" t="s">
        <v>163</v>
      </c>
      <c r="BE232" s="169">
        <f>IF(N232="základní",J232,0)</f>
        <v>0</v>
      </c>
      <c r="BF232" s="169">
        <f>IF(N232="snížená",J232,0)</f>
        <v>0</v>
      </c>
      <c r="BG232" s="169">
        <f>IF(N232="zákl. přenesená",J232,0)</f>
        <v>0</v>
      </c>
      <c r="BH232" s="169">
        <f>IF(N232="sníž. přenesená",J232,0)</f>
        <v>0</v>
      </c>
      <c r="BI232" s="169">
        <f>IF(N232="nulová",J232,0)</f>
        <v>0</v>
      </c>
      <c r="BJ232" s="17" t="s">
        <v>78</v>
      </c>
      <c r="BK232" s="169">
        <f>ROUND(I232*H232,2)</f>
        <v>0</v>
      </c>
      <c r="BL232" s="17" t="s">
        <v>170</v>
      </c>
      <c r="BM232" s="168" t="s">
        <v>365</v>
      </c>
    </row>
    <row r="233" spans="1:47" s="2" customFormat="1" ht="19.5">
      <c r="A233" s="32"/>
      <c r="B233" s="33"/>
      <c r="C233" s="32"/>
      <c r="D233" s="170" t="s">
        <v>172</v>
      </c>
      <c r="E233" s="32"/>
      <c r="F233" s="171" t="s">
        <v>173</v>
      </c>
      <c r="G233" s="32"/>
      <c r="H233" s="32"/>
      <c r="I233" s="96"/>
      <c r="J233" s="32"/>
      <c r="K233" s="32"/>
      <c r="L233" s="33"/>
      <c r="M233" s="172"/>
      <c r="N233" s="173"/>
      <c r="O233" s="53"/>
      <c r="P233" s="53"/>
      <c r="Q233" s="53"/>
      <c r="R233" s="53"/>
      <c r="S233" s="53"/>
      <c r="T233" s="54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T233" s="17" t="s">
        <v>172</v>
      </c>
      <c r="AU233" s="17" t="s">
        <v>80</v>
      </c>
    </row>
    <row r="234" spans="2:51" s="14" customFormat="1" ht="12">
      <c r="B234" s="181"/>
      <c r="D234" s="170" t="s">
        <v>174</v>
      </c>
      <c r="E234" s="182" t="s">
        <v>3</v>
      </c>
      <c r="F234" s="183" t="s">
        <v>366</v>
      </c>
      <c r="H234" s="184">
        <v>6030</v>
      </c>
      <c r="I234" s="185"/>
      <c r="L234" s="181"/>
      <c r="M234" s="186"/>
      <c r="N234" s="187"/>
      <c r="O234" s="187"/>
      <c r="P234" s="187"/>
      <c r="Q234" s="187"/>
      <c r="R234" s="187"/>
      <c r="S234" s="187"/>
      <c r="T234" s="188"/>
      <c r="AT234" s="182" t="s">
        <v>174</v>
      </c>
      <c r="AU234" s="182" t="s">
        <v>80</v>
      </c>
      <c r="AV234" s="14" t="s">
        <v>80</v>
      </c>
      <c r="AW234" s="14" t="s">
        <v>33</v>
      </c>
      <c r="AX234" s="14" t="s">
        <v>78</v>
      </c>
      <c r="AY234" s="182" t="s">
        <v>163</v>
      </c>
    </row>
    <row r="235" spans="1:65" s="2" customFormat="1" ht="33" customHeight="1">
      <c r="A235" s="32"/>
      <c r="B235" s="156"/>
      <c r="C235" s="157" t="s">
        <v>367</v>
      </c>
      <c r="D235" s="157" t="s">
        <v>165</v>
      </c>
      <c r="E235" s="158" t="s">
        <v>368</v>
      </c>
      <c r="F235" s="159" t="s">
        <v>369</v>
      </c>
      <c r="G235" s="160" t="s">
        <v>168</v>
      </c>
      <c r="H235" s="161">
        <v>750</v>
      </c>
      <c r="I235" s="162"/>
      <c r="J235" s="163">
        <f>ROUND(I235*H235,2)</f>
        <v>0</v>
      </c>
      <c r="K235" s="159" t="s">
        <v>169</v>
      </c>
      <c r="L235" s="33"/>
      <c r="M235" s="164" t="s">
        <v>3</v>
      </c>
      <c r="N235" s="165" t="s">
        <v>42</v>
      </c>
      <c r="O235" s="53"/>
      <c r="P235" s="166">
        <f>O235*H235</f>
        <v>0</v>
      </c>
      <c r="Q235" s="166">
        <v>0</v>
      </c>
      <c r="R235" s="166">
        <f>Q235*H235</f>
        <v>0</v>
      </c>
      <c r="S235" s="166">
        <v>0</v>
      </c>
      <c r="T235" s="167">
        <f>S235*H235</f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68" t="s">
        <v>170</v>
      </c>
      <c r="AT235" s="168" t="s">
        <v>165</v>
      </c>
      <c r="AU235" s="168" t="s">
        <v>80</v>
      </c>
      <c r="AY235" s="17" t="s">
        <v>163</v>
      </c>
      <c r="BE235" s="169">
        <f>IF(N235="základní",J235,0)</f>
        <v>0</v>
      </c>
      <c r="BF235" s="169">
        <f>IF(N235="snížená",J235,0)</f>
        <v>0</v>
      </c>
      <c r="BG235" s="169">
        <f>IF(N235="zákl. přenesená",J235,0)</f>
        <v>0</v>
      </c>
      <c r="BH235" s="169">
        <f>IF(N235="sníž. přenesená",J235,0)</f>
        <v>0</v>
      </c>
      <c r="BI235" s="169">
        <f>IF(N235="nulová",J235,0)</f>
        <v>0</v>
      </c>
      <c r="BJ235" s="17" t="s">
        <v>78</v>
      </c>
      <c r="BK235" s="169">
        <f>ROUND(I235*H235,2)</f>
        <v>0</v>
      </c>
      <c r="BL235" s="17" t="s">
        <v>170</v>
      </c>
      <c r="BM235" s="168" t="s">
        <v>370</v>
      </c>
    </row>
    <row r="236" spans="1:65" s="2" customFormat="1" ht="33" customHeight="1">
      <c r="A236" s="32"/>
      <c r="B236" s="156"/>
      <c r="C236" s="157" t="s">
        <v>371</v>
      </c>
      <c r="D236" s="157" t="s">
        <v>165</v>
      </c>
      <c r="E236" s="158" t="s">
        <v>372</v>
      </c>
      <c r="F236" s="159" t="s">
        <v>373</v>
      </c>
      <c r="G236" s="160" t="s">
        <v>168</v>
      </c>
      <c r="H236" s="161">
        <v>750</v>
      </c>
      <c r="I236" s="162"/>
      <c r="J236" s="163">
        <f>ROUND(I236*H236,2)</f>
        <v>0</v>
      </c>
      <c r="K236" s="159" t="s">
        <v>169</v>
      </c>
      <c r="L236" s="33"/>
      <c r="M236" s="164" t="s">
        <v>3</v>
      </c>
      <c r="N236" s="165" t="s">
        <v>42</v>
      </c>
      <c r="O236" s="53"/>
      <c r="P236" s="166">
        <f>O236*H236</f>
        <v>0</v>
      </c>
      <c r="Q236" s="166">
        <v>0</v>
      </c>
      <c r="R236" s="166">
        <f>Q236*H236</f>
        <v>0</v>
      </c>
      <c r="S236" s="166">
        <v>0</v>
      </c>
      <c r="T236" s="167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68" t="s">
        <v>170</v>
      </c>
      <c r="AT236" s="168" t="s">
        <v>165</v>
      </c>
      <c r="AU236" s="168" t="s">
        <v>80</v>
      </c>
      <c r="AY236" s="17" t="s">
        <v>163</v>
      </c>
      <c r="BE236" s="169">
        <f>IF(N236="základní",J236,0)</f>
        <v>0</v>
      </c>
      <c r="BF236" s="169">
        <f>IF(N236="snížená",J236,0)</f>
        <v>0</v>
      </c>
      <c r="BG236" s="169">
        <f>IF(N236="zákl. přenesená",J236,0)</f>
        <v>0</v>
      </c>
      <c r="BH236" s="169">
        <f>IF(N236="sníž. přenesená",J236,0)</f>
        <v>0</v>
      </c>
      <c r="BI236" s="169">
        <f>IF(N236="nulová",J236,0)</f>
        <v>0</v>
      </c>
      <c r="BJ236" s="17" t="s">
        <v>78</v>
      </c>
      <c r="BK236" s="169">
        <f>ROUND(I236*H236,2)</f>
        <v>0</v>
      </c>
      <c r="BL236" s="17" t="s">
        <v>170</v>
      </c>
      <c r="BM236" s="168" t="s">
        <v>374</v>
      </c>
    </row>
    <row r="237" spans="1:65" s="2" customFormat="1" ht="16.5" customHeight="1">
      <c r="A237" s="32"/>
      <c r="B237" s="156"/>
      <c r="C237" s="197" t="s">
        <v>375</v>
      </c>
      <c r="D237" s="197" t="s">
        <v>342</v>
      </c>
      <c r="E237" s="198" t="s">
        <v>376</v>
      </c>
      <c r="F237" s="199" t="s">
        <v>377</v>
      </c>
      <c r="G237" s="200" t="s">
        <v>378</v>
      </c>
      <c r="H237" s="201">
        <v>11.25</v>
      </c>
      <c r="I237" s="202"/>
      <c r="J237" s="203">
        <f>ROUND(I237*H237,2)</f>
        <v>0</v>
      </c>
      <c r="K237" s="199" t="s">
        <v>169</v>
      </c>
      <c r="L237" s="204"/>
      <c r="M237" s="205" t="s">
        <v>3</v>
      </c>
      <c r="N237" s="206" t="s">
        <v>42</v>
      </c>
      <c r="O237" s="53"/>
      <c r="P237" s="166">
        <f>O237*H237</f>
        <v>0</v>
      </c>
      <c r="Q237" s="166">
        <v>0.001</v>
      </c>
      <c r="R237" s="166">
        <f>Q237*H237</f>
        <v>0.01125</v>
      </c>
      <c r="S237" s="166">
        <v>0</v>
      </c>
      <c r="T237" s="167">
        <f>S237*H237</f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68" t="s">
        <v>205</v>
      </c>
      <c r="AT237" s="168" t="s">
        <v>342</v>
      </c>
      <c r="AU237" s="168" t="s">
        <v>80</v>
      </c>
      <c r="AY237" s="17" t="s">
        <v>163</v>
      </c>
      <c r="BE237" s="169">
        <f>IF(N237="základní",J237,0)</f>
        <v>0</v>
      </c>
      <c r="BF237" s="169">
        <f>IF(N237="snížená",J237,0)</f>
        <v>0</v>
      </c>
      <c r="BG237" s="169">
        <f>IF(N237="zákl. přenesená",J237,0)</f>
        <v>0</v>
      </c>
      <c r="BH237" s="169">
        <f>IF(N237="sníž. přenesená",J237,0)</f>
        <v>0</v>
      </c>
      <c r="BI237" s="169">
        <f>IF(N237="nulová",J237,0)</f>
        <v>0</v>
      </c>
      <c r="BJ237" s="17" t="s">
        <v>78</v>
      </c>
      <c r="BK237" s="169">
        <f>ROUND(I237*H237,2)</f>
        <v>0</v>
      </c>
      <c r="BL237" s="17" t="s">
        <v>170</v>
      </c>
      <c r="BM237" s="168" t="s">
        <v>379</v>
      </c>
    </row>
    <row r="238" spans="2:51" s="14" customFormat="1" ht="12">
      <c r="B238" s="181"/>
      <c r="D238" s="170" t="s">
        <v>174</v>
      </c>
      <c r="F238" s="183" t="s">
        <v>380</v>
      </c>
      <c r="H238" s="184">
        <v>11.25</v>
      </c>
      <c r="I238" s="185"/>
      <c r="L238" s="181"/>
      <c r="M238" s="186"/>
      <c r="N238" s="187"/>
      <c r="O238" s="187"/>
      <c r="P238" s="187"/>
      <c r="Q238" s="187"/>
      <c r="R238" s="187"/>
      <c r="S238" s="187"/>
      <c r="T238" s="188"/>
      <c r="AT238" s="182" t="s">
        <v>174</v>
      </c>
      <c r="AU238" s="182" t="s">
        <v>80</v>
      </c>
      <c r="AV238" s="14" t="s">
        <v>80</v>
      </c>
      <c r="AW238" s="14" t="s">
        <v>4</v>
      </c>
      <c r="AX238" s="14" t="s">
        <v>78</v>
      </c>
      <c r="AY238" s="182" t="s">
        <v>163</v>
      </c>
    </row>
    <row r="239" spans="1:65" s="2" customFormat="1" ht="16.5" customHeight="1">
      <c r="A239" s="32"/>
      <c r="B239" s="156"/>
      <c r="C239" s="197" t="s">
        <v>381</v>
      </c>
      <c r="D239" s="197" t="s">
        <v>342</v>
      </c>
      <c r="E239" s="198" t="s">
        <v>382</v>
      </c>
      <c r="F239" s="199" t="s">
        <v>383</v>
      </c>
      <c r="G239" s="200" t="s">
        <v>242</v>
      </c>
      <c r="H239" s="201">
        <v>18.75</v>
      </c>
      <c r="I239" s="202"/>
      <c r="J239" s="203">
        <f>ROUND(I239*H239,2)</f>
        <v>0</v>
      </c>
      <c r="K239" s="199" t="s">
        <v>169</v>
      </c>
      <c r="L239" s="204"/>
      <c r="M239" s="205" t="s">
        <v>3</v>
      </c>
      <c r="N239" s="206" t="s">
        <v>42</v>
      </c>
      <c r="O239" s="53"/>
      <c r="P239" s="166">
        <f>O239*H239</f>
        <v>0</v>
      </c>
      <c r="Q239" s="166">
        <v>0.21</v>
      </c>
      <c r="R239" s="166">
        <f>Q239*H239</f>
        <v>3.9375</v>
      </c>
      <c r="S239" s="166">
        <v>0</v>
      </c>
      <c r="T239" s="167">
        <f>S239*H239</f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68" t="s">
        <v>205</v>
      </c>
      <c r="AT239" s="168" t="s">
        <v>342</v>
      </c>
      <c r="AU239" s="168" t="s">
        <v>80</v>
      </c>
      <c r="AY239" s="17" t="s">
        <v>163</v>
      </c>
      <c r="BE239" s="169">
        <f>IF(N239="základní",J239,0)</f>
        <v>0</v>
      </c>
      <c r="BF239" s="169">
        <f>IF(N239="snížená",J239,0)</f>
        <v>0</v>
      </c>
      <c r="BG239" s="169">
        <f>IF(N239="zákl. přenesená",J239,0)</f>
        <v>0</v>
      </c>
      <c r="BH239" s="169">
        <f>IF(N239="sníž. přenesená",J239,0)</f>
        <v>0</v>
      </c>
      <c r="BI239" s="169">
        <f>IF(N239="nulová",J239,0)</f>
        <v>0</v>
      </c>
      <c r="BJ239" s="17" t="s">
        <v>78</v>
      </c>
      <c r="BK239" s="169">
        <f>ROUND(I239*H239,2)</f>
        <v>0</v>
      </c>
      <c r="BL239" s="17" t="s">
        <v>170</v>
      </c>
      <c r="BM239" s="168" t="s">
        <v>384</v>
      </c>
    </row>
    <row r="240" spans="2:51" s="14" customFormat="1" ht="12">
      <c r="B240" s="181"/>
      <c r="D240" s="170" t="s">
        <v>174</v>
      </c>
      <c r="E240" s="182" t="s">
        <v>3</v>
      </c>
      <c r="F240" s="183" t="s">
        <v>385</v>
      </c>
      <c r="H240" s="184">
        <v>18.75</v>
      </c>
      <c r="I240" s="185"/>
      <c r="L240" s="181"/>
      <c r="M240" s="186"/>
      <c r="N240" s="187"/>
      <c r="O240" s="187"/>
      <c r="P240" s="187"/>
      <c r="Q240" s="187"/>
      <c r="R240" s="187"/>
      <c r="S240" s="187"/>
      <c r="T240" s="188"/>
      <c r="AT240" s="182" t="s">
        <v>174</v>
      </c>
      <c r="AU240" s="182" t="s">
        <v>80</v>
      </c>
      <c r="AV240" s="14" t="s">
        <v>80</v>
      </c>
      <c r="AW240" s="14" t="s">
        <v>33</v>
      </c>
      <c r="AX240" s="14" t="s">
        <v>78</v>
      </c>
      <c r="AY240" s="182" t="s">
        <v>163</v>
      </c>
    </row>
    <row r="241" spans="1:65" s="2" customFormat="1" ht="21.75" customHeight="1">
      <c r="A241" s="32"/>
      <c r="B241" s="156"/>
      <c r="C241" s="157" t="s">
        <v>386</v>
      </c>
      <c r="D241" s="157" t="s">
        <v>165</v>
      </c>
      <c r="E241" s="158" t="s">
        <v>387</v>
      </c>
      <c r="F241" s="159" t="s">
        <v>388</v>
      </c>
      <c r="G241" s="160" t="s">
        <v>168</v>
      </c>
      <c r="H241" s="161">
        <v>750</v>
      </c>
      <c r="I241" s="162"/>
      <c r="J241" s="163">
        <f>ROUND(I241*H241,2)</f>
        <v>0</v>
      </c>
      <c r="K241" s="159" t="s">
        <v>169</v>
      </c>
      <c r="L241" s="33"/>
      <c r="M241" s="164" t="s">
        <v>3</v>
      </c>
      <c r="N241" s="165" t="s">
        <v>42</v>
      </c>
      <c r="O241" s="53"/>
      <c r="P241" s="166">
        <f>O241*H241</f>
        <v>0</v>
      </c>
      <c r="Q241" s="166">
        <v>0</v>
      </c>
      <c r="R241" s="166">
        <f>Q241*H241</f>
        <v>0</v>
      </c>
      <c r="S241" s="166">
        <v>0</v>
      </c>
      <c r="T241" s="167">
        <f>S241*H241</f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68" t="s">
        <v>170</v>
      </c>
      <c r="AT241" s="168" t="s">
        <v>165</v>
      </c>
      <c r="AU241" s="168" t="s">
        <v>80</v>
      </c>
      <c r="AY241" s="17" t="s">
        <v>163</v>
      </c>
      <c r="BE241" s="169">
        <f>IF(N241="základní",J241,0)</f>
        <v>0</v>
      </c>
      <c r="BF241" s="169">
        <f>IF(N241="snížená",J241,0)</f>
        <v>0</v>
      </c>
      <c r="BG241" s="169">
        <f>IF(N241="zákl. přenesená",J241,0)</f>
        <v>0</v>
      </c>
      <c r="BH241" s="169">
        <f>IF(N241="sníž. přenesená",J241,0)</f>
        <v>0</v>
      </c>
      <c r="BI241" s="169">
        <f>IF(N241="nulová",J241,0)</f>
        <v>0</v>
      </c>
      <c r="BJ241" s="17" t="s">
        <v>78</v>
      </c>
      <c r="BK241" s="169">
        <f>ROUND(I241*H241,2)</f>
        <v>0</v>
      </c>
      <c r="BL241" s="17" t="s">
        <v>170</v>
      </c>
      <c r="BM241" s="168" t="s">
        <v>389</v>
      </c>
    </row>
    <row r="242" spans="1:65" s="2" customFormat="1" ht="16.5" customHeight="1">
      <c r="A242" s="32"/>
      <c r="B242" s="156"/>
      <c r="C242" s="157" t="s">
        <v>390</v>
      </c>
      <c r="D242" s="157" t="s">
        <v>165</v>
      </c>
      <c r="E242" s="158" t="s">
        <v>391</v>
      </c>
      <c r="F242" s="159" t="s">
        <v>392</v>
      </c>
      <c r="G242" s="160" t="s">
        <v>168</v>
      </c>
      <c r="H242" s="161">
        <v>750</v>
      </c>
      <c r="I242" s="162"/>
      <c r="J242" s="163">
        <f>ROUND(I242*H242,2)</f>
        <v>0</v>
      </c>
      <c r="K242" s="159" t="s">
        <v>169</v>
      </c>
      <c r="L242" s="33"/>
      <c r="M242" s="164" t="s">
        <v>3</v>
      </c>
      <c r="N242" s="165" t="s">
        <v>42</v>
      </c>
      <c r="O242" s="53"/>
      <c r="P242" s="166">
        <f>O242*H242</f>
        <v>0</v>
      </c>
      <c r="Q242" s="166">
        <v>0</v>
      </c>
      <c r="R242" s="166">
        <f>Q242*H242</f>
        <v>0</v>
      </c>
      <c r="S242" s="166">
        <v>0</v>
      </c>
      <c r="T242" s="167">
        <f>S242*H242</f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68" t="s">
        <v>170</v>
      </c>
      <c r="AT242" s="168" t="s">
        <v>165</v>
      </c>
      <c r="AU242" s="168" t="s">
        <v>80</v>
      </c>
      <c r="AY242" s="17" t="s">
        <v>163</v>
      </c>
      <c r="BE242" s="169">
        <f>IF(N242="základní",J242,0)</f>
        <v>0</v>
      </c>
      <c r="BF242" s="169">
        <f>IF(N242="snížená",J242,0)</f>
        <v>0</v>
      </c>
      <c r="BG242" s="169">
        <f>IF(N242="zákl. přenesená",J242,0)</f>
        <v>0</v>
      </c>
      <c r="BH242" s="169">
        <f>IF(N242="sníž. přenesená",J242,0)</f>
        <v>0</v>
      </c>
      <c r="BI242" s="169">
        <f>IF(N242="nulová",J242,0)</f>
        <v>0</v>
      </c>
      <c r="BJ242" s="17" t="s">
        <v>78</v>
      </c>
      <c r="BK242" s="169">
        <f>ROUND(I242*H242,2)</f>
        <v>0</v>
      </c>
      <c r="BL242" s="17" t="s">
        <v>170</v>
      </c>
      <c r="BM242" s="168" t="s">
        <v>393</v>
      </c>
    </row>
    <row r="243" spans="2:63" s="12" customFormat="1" ht="22.9" customHeight="1">
      <c r="B243" s="143"/>
      <c r="D243" s="144" t="s">
        <v>70</v>
      </c>
      <c r="E243" s="154" t="s">
        <v>80</v>
      </c>
      <c r="F243" s="154" t="s">
        <v>394</v>
      </c>
      <c r="I243" s="146"/>
      <c r="J243" s="155">
        <f>BK243</f>
        <v>0</v>
      </c>
      <c r="L243" s="143"/>
      <c r="M243" s="148"/>
      <c r="N243" s="149"/>
      <c r="O243" s="149"/>
      <c r="P243" s="150">
        <f>SUM(P244:P252)</f>
        <v>0</v>
      </c>
      <c r="Q243" s="149"/>
      <c r="R243" s="150">
        <f>SUM(R244:R252)</f>
        <v>119.31656156082</v>
      </c>
      <c r="S243" s="149"/>
      <c r="T243" s="151">
        <f>SUM(T244:T252)</f>
        <v>0</v>
      </c>
      <c r="AR243" s="144" t="s">
        <v>78</v>
      </c>
      <c r="AT243" s="152" t="s">
        <v>70</v>
      </c>
      <c r="AU243" s="152" t="s">
        <v>78</v>
      </c>
      <c r="AY243" s="144" t="s">
        <v>163</v>
      </c>
      <c r="BK243" s="153">
        <f>SUM(BK244:BK252)</f>
        <v>0</v>
      </c>
    </row>
    <row r="244" spans="1:65" s="2" customFormat="1" ht="21.75" customHeight="1">
      <c r="A244" s="32"/>
      <c r="B244" s="156"/>
      <c r="C244" s="157" t="s">
        <v>395</v>
      </c>
      <c r="D244" s="157" t="s">
        <v>165</v>
      </c>
      <c r="E244" s="158" t="s">
        <v>396</v>
      </c>
      <c r="F244" s="159" t="s">
        <v>397</v>
      </c>
      <c r="G244" s="160" t="s">
        <v>242</v>
      </c>
      <c r="H244" s="161">
        <v>47.58</v>
      </c>
      <c r="I244" s="162"/>
      <c r="J244" s="163">
        <f>ROUND(I244*H244,2)</f>
        <v>0</v>
      </c>
      <c r="K244" s="159" t="s">
        <v>169</v>
      </c>
      <c r="L244" s="33"/>
      <c r="M244" s="164" t="s">
        <v>3</v>
      </c>
      <c r="N244" s="165" t="s">
        <v>42</v>
      </c>
      <c r="O244" s="53"/>
      <c r="P244" s="166">
        <f>O244*H244</f>
        <v>0</v>
      </c>
      <c r="Q244" s="166">
        <v>2.256342204</v>
      </c>
      <c r="R244" s="166">
        <f>Q244*H244</f>
        <v>107.35676206632</v>
      </c>
      <c r="S244" s="166">
        <v>0</v>
      </c>
      <c r="T244" s="167">
        <f>S244*H244</f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68" t="s">
        <v>170</v>
      </c>
      <c r="AT244" s="168" t="s">
        <v>165</v>
      </c>
      <c r="AU244" s="168" t="s">
        <v>80</v>
      </c>
      <c r="AY244" s="17" t="s">
        <v>163</v>
      </c>
      <c r="BE244" s="169">
        <f>IF(N244="základní",J244,0)</f>
        <v>0</v>
      </c>
      <c r="BF244" s="169">
        <f>IF(N244="snížená",J244,0)</f>
        <v>0</v>
      </c>
      <c r="BG244" s="169">
        <f>IF(N244="zákl. přenesená",J244,0)</f>
        <v>0</v>
      </c>
      <c r="BH244" s="169">
        <f>IF(N244="sníž. přenesená",J244,0)</f>
        <v>0</v>
      </c>
      <c r="BI244" s="169">
        <f>IF(N244="nulová",J244,0)</f>
        <v>0</v>
      </c>
      <c r="BJ244" s="17" t="s">
        <v>78</v>
      </c>
      <c r="BK244" s="169">
        <f>ROUND(I244*H244,2)</f>
        <v>0</v>
      </c>
      <c r="BL244" s="17" t="s">
        <v>170</v>
      </c>
      <c r="BM244" s="168" t="s">
        <v>398</v>
      </c>
    </row>
    <row r="245" spans="2:51" s="13" customFormat="1" ht="12">
      <c r="B245" s="174"/>
      <c r="D245" s="170" t="s">
        <v>174</v>
      </c>
      <c r="E245" s="175" t="s">
        <v>3</v>
      </c>
      <c r="F245" s="176" t="s">
        <v>399</v>
      </c>
      <c r="H245" s="175" t="s">
        <v>3</v>
      </c>
      <c r="I245" s="177"/>
      <c r="L245" s="174"/>
      <c r="M245" s="178"/>
      <c r="N245" s="179"/>
      <c r="O245" s="179"/>
      <c r="P245" s="179"/>
      <c r="Q245" s="179"/>
      <c r="R245" s="179"/>
      <c r="S245" s="179"/>
      <c r="T245" s="180"/>
      <c r="AT245" s="175" t="s">
        <v>174</v>
      </c>
      <c r="AU245" s="175" t="s">
        <v>80</v>
      </c>
      <c r="AV245" s="13" t="s">
        <v>78</v>
      </c>
      <c r="AW245" s="13" t="s">
        <v>33</v>
      </c>
      <c r="AX245" s="13" t="s">
        <v>71</v>
      </c>
      <c r="AY245" s="175" t="s">
        <v>163</v>
      </c>
    </row>
    <row r="246" spans="2:51" s="14" customFormat="1" ht="12">
      <c r="B246" s="181"/>
      <c r="D246" s="170" t="s">
        <v>174</v>
      </c>
      <c r="E246" s="182" t="s">
        <v>3</v>
      </c>
      <c r="F246" s="183" t="s">
        <v>276</v>
      </c>
      <c r="H246" s="184">
        <v>47.58</v>
      </c>
      <c r="I246" s="185"/>
      <c r="L246" s="181"/>
      <c r="M246" s="186"/>
      <c r="N246" s="187"/>
      <c r="O246" s="187"/>
      <c r="P246" s="187"/>
      <c r="Q246" s="187"/>
      <c r="R246" s="187"/>
      <c r="S246" s="187"/>
      <c r="T246" s="188"/>
      <c r="AT246" s="182" t="s">
        <v>174</v>
      </c>
      <c r="AU246" s="182" t="s">
        <v>80</v>
      </c>
      <c r="AV246" s="14" t="s">
        <v>80</v>
      </c>
      <c r="AW246" s="14" t="s">
        <v>33</v>
      </c>
      <c r="AX246" s="14" t="s">
        <v>78</v>
      </c>
      <c r="AY246" s="182" t="s">
        <v>163</v>
      </c>
    </row>
    <row r="247" spans="1:65" s="2" customFormat="1" ht="21.75" customHeight="1">
      <c r="A247" s="32"/>
      <c r="B247" s="156"/>
      <c r="C247" s="157" t="s">
        <v>400</v>
      </c>
      <c r="D247" s="157" t="s">
        <v>165</v>
      </c>
      <c r="E247" s="158" t="s">
        <v>401</v>
      </c>
      <c r="F247" s="159" t="s">
        <v>402</v>
      </c>
      <c r="G247" s="160" t="s">
        <v>242</v>
      </c>
      <c r="H247" s="161">
        <v>4.875</v>
      </c>
      <c r="I247" s="162"/>
      <c r="J247" s="163">
        <f>ROUND(I247*H247,2)</f>
        <v>0</v>
      </c>
      <c r="K247" s="159" t="s">
        <v>169</v>
      </c>
      <c r="L247" s="33"/>
      <c r="M247" s="164" t="s">
        <v>3</v>
      </c>
      <c r="N247" s="165" t="s">
        <v>42</v>
      </c>
      <c r="O247" s="53"/>
      <c r="P247" s="166">
        <f>O247*H247</f>
        <v>0</v>
      </c>
      <c r="Q247" s="166">
        <v>2.453292204</v>
      </c>
      <c r="R247" s="166">
        <f>Q247*H247</f>
        <v>11.959799494499999</v>
      </c>
      <c r="S247" s="166">
        <v>0</v>
      </c>
      <c r="T247" s="167">
        <f>S247*H247</f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68" t="s">
        <v>170</v>
      </c>
      <c r="AT247" s="168" t="s">
        <v>165</v>
      </c>
      <c r="AU247" s="168" t="s">
        <v>80</v>
      </c>
      <c r="AY247" s="17" t="s">
        <v>163</v>
      </c>
      <c r="BE247" s="169">
        <f>IF(N247="základní",J247,0)</f>
        <v>0</v>
      </c>
      <c r="BF247" s="169">
        <f>IF(N247="snížená",J247,0)</f>
        <v>0</v>
      </c>
      <c r="BG247" s="169">
        <f>IF(N247="zákl. přenesená",J247,0)</f>
        <v>0</v>
      </c>
      <c r="BH247" s="169">
        <f>IF(N247="sníž. přenesená",J247,0)</f>
        <v>0</v>
      </c>
      <c r="BI247" s="169">
        <f>IF(N247="nulová",J247,0)</f>
        <v>0</v>
      </c>
      <c r="BJ247" s="17" t="s">
        <v>78</v>
      </c>
      <c r="BK247" s="169">
        <f>ROUND(I247*H247,2)</f>
        <v>0</v>
      </c>
      <c r="BL247" s="17" t="s">
        <v>170</v>
      </c>
      <c r="BM247" s="168" t="s">
        <v>403</v>
      </c>
    </row>
    <row r="248" spans="2:51" s="13" customFormat="1" ht="12">
      <c r="B248" s="174"/>
      <c r="D248" s="170" t="s">
        <v>174</v>
      </c>
      <c r="E248" s="175" t="s">
        <v>3</v>
      </c>
      <c r="F248" s="176" t="s">
        <v>277</v>
      </c>
      <c r="H248" s="175" t="s">
        <v>3</v>
      </c>
      <c r="I248" s="177"/>
      <c r="L248" s="174"/>
      <c r="M248" s="178"/>
      <c r="N248" s="179"/>
      <c r="O248" s="179"/>
      <c r="P248" s="179"/>
      <c r="Q248" s="179"/>
      <c r="R248" s="179"/>
      <c r="S248" s="179"/>
      <c r="T248" s="180"/>
      <c r="AT248" s="175" t="s">
        <v>174</v>
      </c>
      <c r="AU248" s="175" t="s">
        <v>80</v>
      </c>
      <c r="AV248" s="13" t="s">
        <v>78</v>
      </c>
      <c r="AW248" s="13" t="s">
        <v>33</v>
      </c>
      <c r="AX248" s="13" t="s">
        <v>71</v>
      </c>
      <c r="AY248" s="175" t="s">
        <v>163</v>
      </c>
    </row>
    <row r="249" spans="2:51" s="14" customFormat="1" ht="12">
      <c r="B249" s="181"/>
      <c r="D249" s="170" t="s">
        <v>174</v>
      </c>
      <c r="E249" s="182" t="s">
        <v>3</v>
      </c>
      <c r="F249" s="183" t="s">
        <v>404</v>
      </c>
      <c r="H249" s="184">
        <v>1.5</v>
      </c>
      <c r="I249" s="185"/>
      <c r="L249" s="181"/>
      <c r="M249" s="186"/>
      <c r="N249" s="187"/>
      <c r="O249" s="187"/>
      <c r="P249" s="187"/>
      <c r="Q249" s="187"/>
      <c r="R249" s="187"/>
      <c r="S249" s="187"/>
      <c r="T249" s="188"/>
      <c r="AT249" s="182" t="s">
        <v>174</v>
      </c>
      <c r="AU249" s="182" t="s">
        <v>80</v>
      </c>
      <c r="AV249" s="14" t="s">
        <v>80</v>
      </c>
      <c r="AW249" s="14" t="s">
        <v>33</v>
      </c>
      <c r="AX249" s="14" t="s">
        <v>71</v>
      </c>
      <c r="AY249" s="182" t="s">
        <v>163</v>
      </c>
    </row>
    <row r="250" spans="2:51" s="13" customFormat="1" ht="12">
      <c r="B250" s="174"/>
      <c r="D250" s="170" t="s">
        <v>174</v>
      </c>
      <c r="E250" s="175" t="s">
        <v>3</v>
      </c>
      <c r="F250" s="176" t="s">
        <v>281</v>
      </c>
      <c r="H250" s="175" t="s">
        <v>3</v>
      </c>
      <c r="I250" s="177"/>
      <c r="L250" s="174"/>
      <c r="M250" s="178"/>
      <c r="N250" s="179"/>
      <c r="O250" s="179"/>
      <c r="P250" s="179"/>
      <c r="Q250" s="179"/>
      <c r="R250" s="179"/>
      <c r="S250" s="179"/>
      <c r="T250" s="180"/>
      <c r="AT250" s="175" t="s">
        <v>174</v>
      </c>
      <c r="AU250" s="175" t="s">
        <v>80</v>
      </c>
      <c r="AV250" s="13" t="s">
        <v>78</v>
      </c>
      <c r="AW250" s="13" t="s">
        <v>33</v>
      </c>
      <c r="AX250" s="13" t="s">
        <v>71</v>
      </c>
      <c r="AY250" s="175" t="s">
        <v>163</v>
      </c>
    </row>
    <row r="251" spans="2:51" s="14" customFormat="1" ht="12">
      <c r="B251" s="181"/>
      <c r="D251" s="170" t="s">
        <v>174</v>
      </c>
      <c r="E251" s="182" t="s">
        <v>3</v>
      </c>
      <c r="F251" s="183" t="s">
        <v>282</v>
      </c>
      <c r="H251" s="184">
        <v>3.375</v>
      </c>
      <c r="I251" s="185"/>
      <c r="L251" s="181"/>
      <c r="M251" s="186"/>
      <c r="N251" s="187"/>
      <c r="O251" s="187"/>
      <c r="P251" s="187"/>
      <c r="Q251" s="187"/>
      <c r="R251" s="187"/>
      <c r="S251" s="187"/>
      <c r="T251" s="188"/>
      <c r="AT251" s="182" t="s">
        <v>174</v>
      </c>
      <c r="AU251" s="182" t="s">
        <v>80</v>
      </c>
      <c r="AV251" s="14" t="s">
        <v>80</v>
      </c>
      <c r="AW251" s="14" t="s">
        <v>33</v>
      </c>
      <c r="AX251" s="14" t="s">
        <v>71</v>
      </c>
      <c r="AY251" s="182" t="s">
        <v>163</v>
      </c>
    </row>
    <row r="252" spans="2:51" s="15" customFormat="1" ht="12">
      <c r="B252" s="189"/>
      <c r="D252" s="170" t="s">
        <v>174</v>
      </c>
      <c r="E252" s="190" t="s">
        <v>3</v>
      </c>
      <c r="F252" s="191" t="s">
        <v>188</v>
      </c>
      <c r="H252" s="192">
        <v>4.875</v>
      </c>
      <c r="I252" s="193"/>
      <c r="L252" s="189"/>
      <c r="M252" s="194"/>
      <c r="N252" s="195"/>
      <c r="O252" s="195"/>
      <c r="P252" s="195"/>
      <c r="Q252" s="195"/>
      <c r="R252" s="195"/>
      <c r="S252" s="195"/>
      <c r="T252" s="196"/>
      <c r="AT252" s="190" t="s">
        <v>174</v>
      </c>
      <c r="AU252" s="190" t="s">
        <v>80</v>
      </c>
      <c r="AV252" s="15" t="s">
        <v>170</v>
      </c>
      <c r="AW252" s="15" t="s">
        <v>33</v>
      </c>
      <c r="AX252" s="15" t="s">
        <v>78</v>
      </c>
      <c r="AY252" s="190" t="s">
        <v>163</v>
      </c>
    </row>
    <row r="253" spans="2:63" s="12" customFormat="1" ht="22.9" customHeight="1">
      <c r="B253" s="143"/>
      <c r="D253" s="144" t="s">
        <v>70</v>
      </c>
      <c r="E253" s="154" t="s">
        <v>182</v>
      </c>
      <c r="F253" s="154" t="s">
        <v>405</v>
      </c>
      <c r="I253" s="146"/>
      <c r="J253" s="155">
        <f>BK253</f>
        <v>0</v>
      </c>
      <c r="L253" s="143"/>
      <c r="M253" s="148"/>
      <c r="N253" s="149"/>
      <c r="O253" s="149"/>
      <c r="P253" s="150">
        <f>SUM(P254:P255)</f>
        <v>0</v>
      </c>
      <c r="Q253" s="149"/>
      <c r="R253" s="150">
        <f>SUM(R254:R255)</f>
        <v>0</v>
      </c>
      <c r="S253" s="149"/>
      <c r="T253" s="151">
        <f>SUM(T254:T255)</f>
        <v>0</v>
      </c>
      <c r="AR253" s="144" t="s">
        <v>78</v>
      </c>
      <c r="AT253" s="152" t="s">
        <v>70</v>
      </c>
      <c r="AU253" s="152" t="s">
        <v>78</v>
      </c>
      <c r="AY253" s="144" t="s">
        <v>163</v>
      </c>
      <c r="BK253" s="153">
        <f>SUM(BK254:BK255)</f>
        <v>0</v>
      </c>
    </row>
    <row r="254" spans="1:65" s="2" customFormat="1" ht="16.5" customHeight="1">
      <c r="A254" s="32"/>
      <c r="B254" s="156"/>
      <c r="C254" s="157" t="s">
        <v>406</v>
      </c>
      <c r="D254" s="157" t="s">
        <v>165</v>
      </c>
      <c r="E254" s="158" t="s">
        <v>407</v>
      </c>
      <c r="F254" s="159" t="s">
        <v>408</v>
      </c>
      <c r="G254" s="160" t="s">
        <v>212</v>
      </c>
      <c r="H254" s="161">
        <v>200</v>
      </c>
      <c r="I254" s="162"/>
      <c r="J254" s="163">
        <f>ROUND(I254*H254,2)</f>
        <v>0</v>
      </c>
      <c r="K254" s="159" t="s">
        <v>169</v>
      </c>
      <c r="L254" s="33"/>
      <c r="M254" s="164" t="s">
        <v>3</v>
      </c>
      <c r="N254" s="165" t="s">
        <v>42</v>
      </c>
      <c r="O254" s="53"/>
      <c r="P254" s="166">
        <f>O254*H254</f>
        <v>0</v>
      </c>
      <c r="Q254" s="166">
        <v>0</v>
      </c>
      <c r="R254" s="166">
        <f>Q254*H254</f>
        <v>0</v>
      </c>
      <c r="S254" s="166">
        <v>0</v>
      </c>
      <c r="T254" s="167">
        <f>S254*H254</f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68" t="s">
        <v>170</v>
      </c>
      <c r="AT254" s="168" t="s">
        <v>165</v>
      </c>
      <c r="AU254" s="168" t="s">
        <v>80</v>
      </c>
      <c r="AY254" s="17" t="s">
        <v>163</v>
      </c>
      <c r="BE254" s="169">
        <f>IF(N254="základní",J254,0)</f>
        <v>0</v>
      </c>
      <c r="BF254" s="169">
        <f>IF(N254="snížená",J254,0)</f>
        <v>0</v>
      </c>
      <c r="BG254" s="169">
        <f>IF(N254="zákl. přenesená",J254,0)</f>
        <v>0</v>
      </c>
      <c r="BH254" s="169">
        <f>IF(N254="sníž. přenesená",J254,0)</f>
        <v>0</v>
      </c>
      <c r="BI254" s="169">
        <f>IF(N254="nulová",J254,0)</f>
        <v>0</v>
      </c>
      <c r="BJ254" s="17" t="s">
        <v>78</v>
      </c>
      <c r="BK254" s="169">
        <f>ROUND(I254*H254,2)</f>
        <v>0</v>
      </c>
      <c r="BL254" s="17" t="s">
        <v>170</v>
      </c>
      <c r="BM254" s="168" t="s">
        <v>409</v>
      </c>
    </row>
    <row r="255" spans="1:65" s="2" customFormat="1" ht="21.75" customHeight="1">
      <c r="A255" s="32"/>
      <c r="B255" s="156"/>
      <c r="C255" s="157" t="s">
        <v>410</v>
      </c>
      <c r="D255" s="157" t="s">
        <v>165</v>
      </c>
      <c r="E255" s="158" t="s">
        <v>411</v>
      </c>
      <c r="F255" s="159" t="s">
        <v>412</v>
      </c>
      <c r="G255" s="160" t="s">
        <v>212</v>
      </c>
      <c r="H255" s="161">
        <v>54.7</v>
      </c>
      <c r="I255" s="162"/>
      <c r="J255" s="163">
        <f>ROUND(I255*H255,2)</f>
        <v>0</v>
      </c>
      <c r="K255" s="159" t="s">
        <v>169</v>
      </c>
      <c r="L255" s="33"/>
      <c r="M255" s="164" t="s">
        <v>3</v>
      </c>
      <c r="N255" s="165" t="s">
        <v>42</v>
      </c>
      <c r="O255" s="53"/>
      <c r="P255" s="166">
        <f>O255*H255</f>
        <v>0</v>
      </c>
      <c r="Q255" s="166">
        <v>0</v>
      </c>
      <c r="R255" s="166">
        <f>Q255*H255</f>
        <v>0</v>
      </c>
      <c r="S255" s="166">
        <v>0</v>
      </c>
      <c r="T255" s="167">
        <f>S255*H255</f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68" t="s">
        <v>170</v>
      </c>
      <c r="AT255" s="168" t="s">
        <v>165</v>
      </c>
      <c r="AU255" s="168" t="s">
        <v>80</v>
      </c>
      <c r="AY255" s="17" t="s">
        <v>163</v>
      </c>
      <c r="BE255" s="169">
        <f>IF(N255="základní",J255,0)</f>
        <v>0</v>
      </c>
      <c r="BF255" s="169">
        <f>IF(N255="snížená",J255,0)</f>
        <v>0</v>
      </c>
      <c r="BG255" s="169">
        <f>IF(N255="zákl. přenesená",J255,0)</f>
        <v>0</v>
      </c>
      <c r="BH255" s="169">
        <f>IF(N255="sníž. přenesená",J255,0)</f>
        <v>0</v>
      </c>
      <c r="BI255" s="169">
        <f>IF(N255="nulová",J255,0)</f>
        <v>0</v>
      </c>
      <c r="BJ255" s="17" t="s">
        <v>78</v>
      </c>
      <c r="BK255" s="169">
        <f>ROUND(I255*H255,2)</f>
        <v>0</v>
      </c>
      <c r="BL255" s="17" t="s">
        <v>170</v>
      </c>
      <c r="BM255" s="168" t="s">
        <v>413</v>
      </c>
    </row>
    <row r="256" spans="2:63" s="12" customFormat="1" ht="22.9" customHeight="1">
      <c r="B256" s="143"/>
      <c r="D256" s="144" t="s">
        <v>70</v>
      </c>
      <c r="E256" s="154" t="s">
        <v>170</v>
      </c>
      <c r="F256" s="154" t="s">
        <v>414</v>
      </c>
      <c r="I256" s="146"/>
      <c r="J256" s="155">
        <f>BK256</f>
        <v>0</v>
      </c>
      <c r="L256" s="143"/>
      <c r="M256" s="148"/>
      <c r="N256" s="149"/>
      <c r="O256" s="149"/>
      <c r="P256" s="150">
        <f>SUM(P257:P274)</f>
        <v>0</v>
      </c>
      <c r="Q256" s="149"/>
      <c r="R256" s="150">
        <f>SUM(R257:R274)</f>
        <v>17.05472514453</v>
      </c>
      <c r="S256" s="149"/>
      <c r="T256" s="151">
        <f>SUM(T257:T274)</f>
        <v>0</v>
      </c>
      <c r="AR256" s="144" t="s">
        <v>78</v>
      </c>
      <c r="AT256" s="152" t="s">
        <v>70</v>
      </c>
      <c r="AU256" s="152" t="s">
        <v>78</v>
      </c>
      <c r="AY256" s="144" t="s">
        <v>163</v>
      </c>
      <c r="BK256" s="153">
        <f>SUM(BK257:BK274)</f>
        <v>0</v>
      </c>
    </row>
    <row r="257" spans="1:65" s="2" customFormat="1" ht="33" customHeight="1">
      <c r="A257" s="32"/>
      <c r="B257" s="156"/>
      <c r="C257" s="157" t="s">
        <v>415</v>
      </c>
      <c r="D257" s="157" t="s">
        <v>165</v>
      </c>
      <c r="E257" s="158" t="s">
        <v>416</v>
      </c>
      <c r="F257" s="159" t="s">
        <v>417</v>
      </c>
      <c r="G257" s="160" t="s">
        <v>242</v>
      </c>
      <c r="H257" s="161">
        <v>6.8875</v>
      </c>
      <c r="I257" s="162"/>
      <c r="J257" s="163">
        <f>ROUND(I257*H257,2)</f>
        <v>0</v>
      </c>
      <c r="K257" s="159" t="s">
        <v>169</v>
      </c>
      <c r="L257" s="33"/>
      <c r="M257" s="164" t="s">
        <v>3</v>
      </c>
      <c r="N257" s="165" t="s">
        <v>42</v>
      </c>
      <c r="O257" s="53"/>
      <c r="P257" s="166">
        <f>O257*H257</f>
        <v>0</v>
      </c>
      <c r="Q257" s="166">
        <v>2.45336574</v>
      </c>
      <c r="R257" s="166">
        <f>Q257*H257</f>
        <v>16.89755653425</v>
      </c>
      <c r="S257" s="166">
        <v>0</v>
      </c>
      <c r="T257" s="167">
        <f>S257*H257</f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68" t="s">
        <v>170</v>
      </c>
      <c r="AT257" s="168" t="s">
        <v>165</v>
      </c>
      <c r="AU257" s="168" t="s">
        <v>80</v>
      </c>
      <c r="AY257" s="17" t="s">
        <v>163</v>
      </c>
      <c r="BE257" s="169">
        <f>IF(N257="základní",J257,0)</f>
        <v>0</v>
      </c>
      <c r="BF257" s="169">
        <f>IF(N257="snížená",J257,0)</f>
        <v>0</v>
      </c>
      <c r="BG257" s="169">
        <f>IF(N257="zákl. přenesená",J257,0)</f>
        <v>0</v>
      </c>
      <c r="BH257" s="169">
        <f>IF(N257="sníž. přenesená",J257,0)</f>
        <v>0</v>
      </c>
      <c r="BI257" s="169">
        <f>IF(N257="nulová",J257,0)</f>
        <v>0</v>
      </c>
      <c r="BJ257" s="17" t="s">
        <v>78</v>
      </c>
      <c r="BK257" s="169">
        <f>ROUND(I257*H257,2)</f>
        <v>0</v>
      </c>
      <c r="BL257" s="17" t="s">
        <v>170</v>
      </c>
      <c r="BM257" s="168" t="s">
        <v>418</v>
      </c>
    </row>
    <row r="258" spans="2:51" s="14" customFormat="1" ht="12">
      <c r="B258" s="181"/>
      <c r="D258" s="170" t="s">
        <v>174</v>
      </c>
      <c r="E258" s="182" t="s">
        <v>3</v>
      </c>
      <c r="F258" s="183" t="s">
        <v>1966</v>
      </c>
      <c r="H258" s="184">
        <v>6.8875</v>
      </c>
      <c r="I258" s="185"/>
      <c r="L258" s="181"/>
      <c r="M258" s="186"/>
      <c r="N258" s="187"/>
      <c r="O258" s="187"/>
      <c r="P258" s="187"/>
      <c r="Q258" s="187"/>
      <c r="R258" s="187"/>
      <c r="S258" s="187"/>
      <c r="T258" s="188"/>
      <c r="AT258" s="182" t="s">
        <v>174</v>
      </c>
      <c r="AU258" s="182" t="s">
        <v>80</v>
      </c>
      <c r="AV258" s="14" t="s">
        <v>80</v>
      </c>
      <c r="AW258" s="14" t="s">
        <v>33</v>
      </c>
      <c r="AX258" s="14" t="s">
        <v>78</v>
      </c>
      <c r="AY258" s="182" t="s">
        <v>163</v>
      </c>
    </row>
    <row r="259" spans="1:65" s="2" customFormat="1" ht="33" customHeight="1">
      <c r="A259" s="32"/>
      <c r="B259" s="156"/>
      <c r="C259" s="157" t="s">
        <v>419</v>
      </c>
      <c r="D259" s="157" t="s">
        <v>165</v>
      </c>
      <c r="E259" s="158" t="s">
        <v>420</v>
      </c>
      <c r="F259" s="159" t="s">
        <v>421</v>
      </c>
      <c r="G259" s="160" t="s">
        <v>168</v>
      </c>
      <c r="H259" s="161">
        <v>12.255</v>
      </c>
      <c r="I259" s="162"/>
      <c r="J259" s="163">
        <f>ROUND(I259*H259,2)</f>
        <v>0</v>
      </c>
      <c r="K259" s="159" t="s">
        <v>169</v>
      </c>
      <c r="L259" s="33"/>
      <c r="M259" s="164" t="s">
        <v>3</v>
      </c>
      <c r="N259" s="165" t="s">
        <v>42</v>
      </c>
      <c r="O259" s="53"/>
      <c r="P259" s="166">
        <f>O259*H259</f>
        <v>0</v>
      </c>
      <c r="Q259" s="166">
        <v>0.012824856</v>
      </c>
      <c r="R259" s="166">
        <f>Q259*H259</f>
        <v>0.15716861028</v>
      </c>
      <c r="S259" s="166">
        <v>0</v>
      </c>
      <c r="T259" s="167">
        <f>S259*H259</f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68" t="s">
        <v>170</v>
      </c>
      <c r="AT259" s="168" t="s">
        <v>165</v>
      </c>
      <c r="AU259" s="168" t="s">
        <v>80</v>
      </c>
      <c r="AY259" s="17" t="s">
        <v>163</v>
      </c>
      <c r="BE259" s="169">
        <f>IF(N259="základní",J259,0)</f>
        <v>0</v>
      </c>
      <c r="BF259" s="169">
        <f>IF(N259="snížená",J259,0)</f>
        <v>0</v>
      </c>
      <c r="BG259" s="169">
        <f>IF(N259="zákl. přenesená",J259,0)</f>
        <v>0</v>
      </c>
      <c r="BH259" s="169">
        <f>IF(N259="sníž. přenesená",J259,0)</f>
        <v>0</v>
      </c>
      <c r="BI259" s="169">
        <f>IF(N259="nulová",J259,0)</f>
        <v>0</v>
      </c>
      <c r="BJ259" s="17" t="s">
        <v>78</v>
      </c>
      <c r="BK259" s="169">
        <f>ROUND(I259*H259,2)</f>
        <v>0</v>
      </c>
      <c r="BL259" s="17" t="s">
        <v>170</v>
      </c>
      <c r="BM259" s="168" t="s">
        <v>422</v>
      </c>
    </row>
    <row r="260" spans="2:51" s="14" customFormat="1" ht="12">
      <c r="B260" s="181"/>
      <c r="D260" s="170" t="s">
        <v>174</v>
      </c>
      <c r="E260" s="182" t="s">
        <v>3</v>
      </c>
      <c r="F260" s="183" t="s">
        <v>1967</v>
      </c>
      <c r="H260" s="184">
        <v>12.255</v>
      </c>
      <c r="I260" s="185"/>
      <c r="L260" s="181"/>
      <c r="M260" s="186"/>
      <c r="N260" s="187"/>
      <c r="O260" s="187"/>
      <c r="P260" s="187"/>
      <c r="Q260" s="187"/>
      <c r="R260" s="187"/>
      <c r="S260" s="187"/>
      <c r="T260" s="188"/>
      <c r="AT260" s="182" t="s">
        <v>174</v>
      </c>
      <c r="AU260" s="182" t="s">
        <v>80</v>
      </c>
      <c r="AV260" s="14" t="s">
        <v>80</v>
      </c>
      <c r="AW260" s="14" t="s">
        <v>33</v>
      </c>
      <c r="AX260" s="14" t="s">
        <v>78</v>
      </c>
      <c r="AY260" s="182" t="s">
        <v>163</v>
      </c>
    </row>
    <row r="261" spans="1:65" s="2" customFormat="1" ht="33" customHeight="1">
      <c r="A261" s="32"/>
      <c r="B261" s="156"/>
      <c r="C261" s="157" t="s">
        <v>423</v>
      </c>
      <c r="D261" s="157" t="s">
        <v>165</v>
      </c>
      <c r="E261" s="158" t="s">
        <v>424</v>
      </c>
      <c r="F261" s="159" t="s">
        <v>425</v>
      </c>
      <c r="G261" s="160" t="s">
        <v>168</v>
      </c>
      <c r="H261" s="161">
        <v>12.255</v>
      </c>
      <c r="I261" s="162"/>
      <c r="J261" s="163">
        <f>ROUND(I261*H261,2)</f>
        <v>0</v>
      </c>
      <c r="K261" s="159" t="s">
        <v>169</v>
      </c>
      <c r="L261" s="33"/>
      <c r="M261" s="164" t="s">
        <v>3</v>
      </c>
      <c r="N261" s="165" t="s">
        <v>42</v>
      </c>
      <c r="O261" s="53"/>
      <c r="P261" s="166">
        <f>O261*H261</f>
        <v>0</v>
      </c>
      <c r="Q261" s="166">
        <v>0</v>
      </c>
      <c r="R261" s="166">
        <f>Q261*H261</f>
        <v>0</v>
      </c>
      <c r="S261" s="166">
        <v>0</v>
      </c>
      <c r="T261" s="167">
        <f>S261*H261</f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68" t="s">
        <v>170</v>
      </c>
      <c r="AT261" s="168" t="s">
        <v>165</v>
      </c>
      <c r="AU261" s="168" t="s">
        <v>80</v>
      </c>
      <c r="AY261" s="17" t="s">
        <v>163</v>
      </c>
      <c r="BE261" s="169">
        <f>IF(N261="základní",J261,0)</f>
        <v>0</v>
      </c>
      <c r="BF261" s="169">
        <f>IF(N261="snížená",J261,0)</f>
        <v>0</v>
      </c>
      <c r="BG261" s="169">
        <f>IF(N261="zákl. přenesená",J261,0)</f>
        <v>0</v>
      </c>
      <c r="BH261" s="169">
        <f>IF(N261="sníž. přenesená",J261,0)</f>
        <v>0</v>
      </c>
      <c r="BI261" s="169">
        <f>IF(N261="nulová",J261,0)</f>
        <v>0</v>
      </c>
      <c r="BJ261" s="17" t="s">
        <v>78</v>
      </c>
      <c r="BK261" s="169">
        <f>ROUND(I261*H261,2)</f>
        <v>0</v>
      </c>
      <c r="BL261" s="17" t="s">
        <v>170</v>
      </c>
      <c r="BM261" s="168" t="s">
        <v>426</v>
      </c>
    </row>
    <row r="262" spans="1:65" s="2" customFormat="1" ht="21.75" customHeight="1">
      <c r="A262" s="32"/>
      <c r="B262" s="156"/>
      <c r="C262" s="157" t="s">
        <v>427</v>
      </c>
      <c r="D262" s="157" t="s">
        <v>165</v>
      </c>
      <c r="E262" s="158" t="s">
        <v>428</v>
      </c>
      <c r="F262" s="159" t="s">
        <v>429</v>
      </c>
      <c r="G262" s="160" t="s">
        <v>242</v>
      </c>
      <c r="H262" s="161">
        <v>9.064</v>
      </c>
      <c r="I262" s="162"/>
      <c r="J262" s="163">
        <f>ROUND(I262*H262,2)</f>
        <v>0</v>
      </c>
      <c r="K262" s="159" t="s">
        <v>169</v>
      </c>
      <c r="L262" s="33"/>
      <c r="M262" s="164" t="s">
        <v>3</v>
      </c>
      <c r="N262" s="165" t="s">
        <v>42</v>
      </c>
      <c r="O262" s="53"/>
      <c r="P262" s="166">
        <f>O262*H262</f>
        <v>0</v>
      </c>
      <c r="Q262" s="166">
        <v>0</v>
      </c>
      <c r="R262" s="166">
        <f>Q262*H262</f>
        <v>0</v>
      </c>
      <c r="S262" s="166">
        <v>0</v>
      </c>
      <c r="T262" s="167">
        <f>S262*H262</f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68" t="s">
        <v>170</v>
      </c>
      <c r="AT262" s="168" t="s">
        <v>165</v>
      </c>
      <c r="AU262" s="168" t="s">
        <v>80</v>
      </c>
      <c r="AY262" s="17" t="s">
        <v>163</v>
      </c>
      <c r="BE262" s="169">
        <f>IF(N262="základní",J262,0)</f>
        <v>0</v>
      </c>
      <c r="BF262" s="169">
        <f>IF(N262="snížená",J262,0)</f>
        <v>0</v>
      </c>
      <c r="BG262" s="169">
        <f>IF(N262="zákl. přenesená",J262,0)</f>
        <v>0</v>
      </c>
      <c r="BH262" s="169">
        <f>IF(N262="sníž. přenesená",J262,0)</f>
        <v>0</v>
      </c>
      <c r="BI262" s="169">
        <f>IF(N262="nulová",J262,0)</f>
        <v>0</v>
      </c>
      <c r="BJ262" s="17" t="s">
        <v>78</v>
      </c>
      <c r="BK262" s="169">
        <f>ROUND(I262*H262,2)</f>
        <v>0</v>
      </c>
      <c r="BL262" s="17" t="s">
        <v>170</v>
      </c>
      <c r="BM262" s="168" t="s">
        <v>430</v>
      </c>
    </row>
    <row r="263" spans="2:51" s="13" customFormat="1" ht="12">
      <c r="B263" s="174"/>
      <c r="D263" s="170" t="s">
        <v>174</v>
      </c>
      <c r="E263" s="175" t="s">
        <v>3</v>
      </c>
      <c r="F263" s="176" t="s">
        <v>263</v>
      </c>
      <c r="H263" s="175" t="s">
        <v>3</v>
      </c>
      <c r="I263" s="177"/>
      <c r="L263" s="174"/>
      <c r="M263" s="178"/>
      <c r="N263" s="179"/>
      <c r="O263" s="179"/>
      <c r="P263" s="179"/>
      <c r="Q263" s="179"/>
      <c r="R263" s="179"/>
      <c r="S263" s="179"/>
      <c r="T263" s="180"/>
      <c r="AT263" s="175" t="s">
        <v>174</v>
      </c>
      <c r="AU263" s="175" t="s">
        <v>80</v>
      </c>
      <c r="AV263" s="13" t="s">
        <v>78</v>
      </c>
      <c r="AW263" s="13" t="s">
        <v>33</v>
      </c>
      <c r="AX263" s="13" t="s">
        <v>71</v>
      </c>
      <c r="AY263" s="175" t="s">
        <v>163</v>
      </c>
    </row>
    <row r="264" spans="2:51" s="14" customFormat="1" ht="12">
      <c r="B264" s="181"/>
      <c r="D264" s="170" t="s">
        <v>174</v>
      </c>
      <c r="E264" s="182" t="s">
        <v>3</v>
      </c>
      <c r="F264" s="183" t="s">
        <v>431</v>
      </c>
      <c r="H264" s="184">
        <v>2.5</v>
      </c>
      <c r="I264" s="185"/>
      <c r="L264" s="181"/>
      <c r="M264" s="186"/>
      <c r="N264" s="187"/>
      <c r="O264" s="187"/>
      <c r="P264" s="187"/>
      <c r="Q264" s="187"/>
      <c r="R264" s="187"/>
      <c r="S264" s="187"/>
      <c r="T264" s="188"/>
      <c r="AT264" s="182" t="s">
        <v>174</v>
      </c>
      <c r="AU264" s="182" t="s">
        <v>80</v>
      </c>
      <c r="AV264" s="14" t="s">
        <v>80</v>
      </c>
      <c r="AW264" s="14" t="s">
        <v>33</v>
      </c>
      <c r="AX264" s="14" t="s">
        <v>71</v>
      </c>
      <c r="AY264" s="182" t="s">
        <v>163</v>
      </c>
    </row>
    <row r="265" spans="2:51" s="13" customFormat="1" ht="12">
      <c r="B265" s="174"/>
      <c r="D265" s="170" t="s">
        <v>174</v>
      </c>
      <c r="E265" s="175" t="s">
        <v>3</v>
      </c>
      <c r="F265" s="176" t="s">
        <v>291</v>
      </c>
      <c r="H265" s="175" t="s">
        <v>3</v>
      </c>
      <c r="I265" s="177"/>
      <c r="L265" s="174"/>
      <c r="M265" s="178"/>
      <c r="N265" s="179"/>
      <c r="O265" s="179"/>
      <c r="P265" s="179"/>
      <c r="Q265" s="179"/>
      <c r="R265" s="179"/>
      <c r="S265" s="179"/>
      <c r="T265" s="180"/>
      <c r="AT265" s="175" t="s">
        <v>174</v>
      </c>
      <c r="AU265" s="175" t="s">
        <v>80</v>
      </c>
      <c r="AV265" s="13" t="s">
        <v>78</v>
      </c>
      <c r="AW265" s="13" t="s">
        <v>33</v>
      </c>
      <c r="AX265" s="13" t="s">
        <v>71</v>
      </c>
      <c r="AY265" s="175" t="s">
        <v>163</v>
      </c>
    </row>
    <row r="266" spans="2:51" s="14" customFormat="1" ht="22.5">
      <c r="B266" s="181"/>
      <c r="D266" s="170" t="s">
        <v>174</v>
      </c>
      <c r="E266" s="182" t="s">
        <v>3</v>
      </c>
      <c r="F266" s="183" t="s">
        <v>432</v>
      </c>
      <c r="H266" s="184">
        <v>5.388</v>
      </c>
      <c r="I266" s="185"/>
      <c r="L266" s="181"/>
      <c r="M266" s="186"/>
      <c r="N266" s="187"/>
      <c r="O266" s="187"/>
      <c r="P266" s="187"/>
      <c r="Q266" s="187"/>
      <c r="R266" s="187"/>
      <c r="S266" s="187"/>
      <c r="T266" s="188"/>
      <c r="AT266" s="182" t="s">
        <v>174</v>
      </c>
      <c r="AU266" s="182" t="s">
        <v>80</v>
      </c>
      <c r="AV266" s="14" t="s">
        <v>80</v>
      </c>
      <c r="AW266" s="14" t="s">
        <v>33</v>
      </c>
      <c r="AX266" s="14" t="s">
        <v>71</v>
      </c>
      <c r="AY266" s="182" t="s">
        <v>163</v>
      </c>
    </row>
    <row r="267" spans="2:51" s="14" customFormat="1" ht="12">
      <c r="B267" s="181"/>
      <c r="D267" s="170" t="s">
        <v>174</v>
      </c>
      <c r="E267" s="182" t="s">
        <v>3</v>
      </c>
      <c r="F267" s="183" t="s">
        <v>433</v>
      </c>
      <c r="H267" s="184">
        <v>1.176</v>
      </c>
      <c r="I267" s="185"/>
      <c r="L267" s="181"/>
      <c r="M267" s="186"/>
      <c r="N267" s="187"/>
      <c r="O267" s="187"/>
      <c r="P267" s="187"/>
      <c r="Q267" s="187"/>
      <c r="R267" s="187"/>
      <c r="S267" s="187"/>
      <c r="T267" s="188"/>
      <c r="AT267" s="182" t="s">
        <v>174</v>
      </c>
      <c r="AU267" s="182" t="s">
        <v>80</v>
      </c>
      <c r="AV267" s="14" t="s">
        <v>80</v>
      </c>
      <c r="AW267" s="14" t="s">
        <v>33</v>
      </c>
      <c r="AX267" s="14" t="s">
        <v>71</v>
      </c>
      <c r="AY267" s="182" t="s">
        <v>163</v>
      </c>
    </row>
    <row r="268" spans="2:51" s="15" customFormat="1" ht="12">
      <c r="B268" s="189"/>
      <c r="D268" s="170" t="s">
        <v>174</v>
      </c>
      <c r="E268" s="190" t="s">
        <v>3</v>
      </c>
      <c r="F268" s="191" t="s">
        <v>188</v>
      </c>
      <c r="H268" s="192">
        <v>9.064</v>
      </c>
      <c r="I268" s="193"/>
      <c r="L268" s="189"/>
      <c r="M268" s="194"/>
      <c r="N268" s="195"/>
      <c r="O268" s="195"/>
      <c r="P268" s="195"/>
      <c r="Q268" s="195"/>
      <c r="R268" s="195"/>
      <c r="S268" s="195"/>
      <c r="T268" s="196"/>
      <c r="AT268" s="190" t="s">
        <v>174</v>
      </c>
      <c r="AU268" s="190" t="s">
        <v>80</v>
      </c>
      <c r="AV268" s="15" t="s">
        <v>170</v>
      </c>
      <c r="AW268" s="15" t="s">
        <v>33</v>
      </c>
      <c r="AX268" s="15" t="s">
        <v>78</v>
      </c>
      <c r="AY268" s="190" t="s">
        <v>163</v>
      </c>
    </row>
    <row r="269" spans="1:65" s="2" customFormat="1" ht="33" customHeight="1">
      <c r="A269" s="32"/>
      <c r="B269" s="156"/>
      <c r="C269" s="157" t="s">
        <v>434</v>
      </c>
      <c r="D269" s="157" t="s">
        <v>165</v>
      </c>
      <c r="E269" s="158" t="s">
        <v>435</v>
      </c>
      <c r="F269" s="159" t="s">
        <v>436</v>
      </c>
      <c r="G269" s="160" t="s">
        <v>242</v>
      </c>
      <c r="H269" s="161">
        <v>21.087</v>
      </c>
      <c r="I269" s="162"/>
      <c r="J269" s="163">
        <f>ROUND(I269*H269,2)</f>
        <v>0</v>
      </c>
      <c r="K269" s="159" t="s">
        <v>169</v>
      </c>
      <c r="L269" s="33"/>
      <c r="M269" s="164" t="s">
        <v>3</v>
      </c>
      <c r="N269" s="165" t="s">
        <v>42</v>
      </c>
      <c r="O269" s="53"/>
      <c r="P269" s="166">
        <f>O269*H269</f>
        <v>0</v>
      </c>
      <c r="Q269" s="166">
        <v>0</v>
      </c>
      <c r="R269" s="166">
        <f>Q269*H269</f>
        <v>0</v>
      </c>
      <c r="S269" s="166">
        <v>0</v>
      </c>
      <c r="T269" s="167">
        <f>S269*H269</f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68" t="s">
        <v>170</v>
      </c>
      <c r="AT269" s="168" t="s">
        <v>165</v>
      </c>
      <c r="AU269" s="168" t="s">
        <v>80</v>
      </c>
      <c r="AY269" s="17" t="s">
        <v>163</v>
      </c>
      <c r="BE269" s="169">
        <f>IF(N269="základní",J269,0)</f>
        <v>0</v>
      </c>
      <c r="BF269" s="169">
        <f>IF(N269="snížená",J269,0)</f>
        <v>0</v>
      </c>
      <c r="BG269" s="169">
        <f>IF(N269="zákl. přenesená",J269,0)</f>
        <v>0</v>
      </c>
      <c r="BH269" s="169">
        <f>IF(N269="sníž. přenesená",J269,0)</f>
        <v>0</v>
      </c>
      <c r="BI269" s="169">
        <f>IF(N269="nulová",J269,0)</f>
        <v>0</v>
      </c>
      <c r="BJ269" s="17" t="s">
        <v>78</v>
      </c>
      <c r="BK269" s="169">
        <f>ROUND(I269*H269,2)</f>
        <v>0</v>
      </c>
      <c r="BL269" s="17" t="s">
        <v>170</v>
      </c>
      <c r="BM269" s="168" t="s">
        <v>437</v>
      </c>
    </row>
    <row r="270" spans="2:51" s="13" customFormat="1" ht="12">
      <c r="B270" s="174"/>
      <c r="D270" s="170" t="s">
        <v>174</v>
      </c>
      <c r="E270" s="175" t="s">
        <v>3</v>
      </c>
      <c r="F270" s="176" t="s">
        <v>438</v>
      </c>
      <c r="H270" s="175" t="s">
        <v>3</v>
      </c>
      <c r="I270" s="177"/>
      <c r="L270" s="174"/>
      <c r="M270" s="178"/>
      <c r="N270" s="179"/>
      <c r="O270" s="179"/>
      <c r="P270" s="179"/>
      <c r="Q270" s="179"/>
      <c r="R270" s="179"/>
      <c r="S270" s="179"/>
      <c r="T270" s="180"/>
      <c r="AT270" s="175" t="s">
        <v>174</v>
      </c>
      <c r="AU270" s="175" t="s">
        <v>80</v>
      </c>
      <c r="AV270" s="13" t="s">
        <v>78</v>
      </c>
      <c r="AW270" s="13" t="s">
        <v>33</v>
      </c>
      <c r="AX270" s="13" t="s">
        <v>71</v>
      </c>
      <c r="AY270" s="175" t="s">
        <v>163</v>
      </c>
    </row>
    <row r="271" spans="2:51" s="14" customFormat="1" ht="12">
      <c r="B271" s="181"/>
      <c r="D271" s="170" t="s">
        <v>174</v>
      </c>
      <c r="E271" s="182" t="s">
        <v>3</v>
      </c>
      <c r="F271" s="183" t="s">
        <v>439</v>
      </c>
      <c r="H271" s="184">
        <v>11.487</v>
      </c>
      <c r="I271" s="185"/>
      <c r="L271" s="181"/>
      <c r="M271" s="186"/>
      <c r="N271" s="187"/>
      <c r="O271" s="187"/>
      <c r="P271" s="187"/>
      <c r="Q271" s="187"/>
      <c r="R271" s="187"/>
      <c r="S271" s="187"/>
      <c r="T271" s="188"/>
      <c r="AT271" s="182" t="s">
        <v>174</v>
      </c>
      <c r="AU271" s="182" t="s">
        <v>80</v>
      </c>
      <c r="AV271" s="14" t="s">
        <v>80</v>
      </c>
      <c r="AW271" s="14" t="s">
        <v>33</v>
      </c>
      <c r="AX271" s="14" t="s">
        <v>71</v>
      </c>
      <c r="AY271" s="182" t="s">
        <v>163</v>
      </c>
    </row>
    <row r="272" spans="2:51" s="13" customFormat="1" ht="12">
      <c r="B272" s="174"/>
      <c r="D272" s="170" t="s">
        <v>174</v>
      </c>
      <c r="E272" s="175" t="s">
        <v>3</v>
      </c>
      <c r="F272" s="176" t="s">
        <v>440</v>
      </c>
      <c r="H272" s="175" t="s">
        <v>3</v>
      </c>
      <c r="I272" s="177"/>
      <c r="L272" s="174"/>
      <c r="M272" s="178"/>
      <c r="N272" s="179"/>
      <c r="O272" s="179"/>
      <c r="P272" s="179"/>
      <c r="Q272" s="179"/>
      <c r="R272" s="179"/>
      <c r="S272" s="179"/>
      <c r="T272" s="180"/>
      <c r="AT272" s="175" t="s">
        <v>174</v>
      </c>
      <c r="AU272" s="175" t="s">
        <v>80</v>
      </c>
      <c r="AV272" s="13" t="s">
        <v>78</v>
      </c>
      <c r="AW272" s="13" t="s">
        <v>33</v>
      </c>
      <c r="AX272" s="13" t="s">
        <v>71</v>
      </c>
      <c r="AY272" s="175" t="s">
        <v>163</v>
      </c>
    </row>
    <row r="273" spans="2:51" s="14" customFormat="1" ht="12">
      <c r="B273" s="181"/>
      <c r="D273" s="170" t="s">
        <v>174</v>
      </c>
      <c r="E273" s="182" t="s">
        <v>3</v>
      </c>
      <c r="F273" s="183" t="s">
        <v>441</v>
      </c>
      <c r="H273" s="184">
        <v>9.6</v>
      </c>
      <c r="I273" s="185"/>
      <c r="L273" s="181"/>
      <c r="M273" s="186"/>
      <c r="N273" s="187"/>
      <c r="O273" s="187"/>
      <c r="P273" s="187"/>
      <c r="Q273" s="187"/>
      <c r="R273" s="187"/>
      <c r="S273" s="187"/>
      <c r="T273" s="188"/>
      <c r="AT273" s="182" t="s">
        <v>174</v>
      </c>
      <c r="AU273" s="182" t="s">
        <v>80</v>
      </c>
      <c r="AV273" s="14" t="s">
        <v>80</v>
      </c>
      <c r="AW273" s="14" t="s">
        <v>33</v>
      </c>
      <c r="AX273" s="14" t="s">
        <v>71</v>
      </c>
      <c r="AY273" s="182" t="s">
        <v>163</v>
      </c>
    </row>
    <row r="274" spans="2:51" s="15" customFormat="1" ht="12">
      <c r="B274" s="189"/>
      <c r="D274" s="170" t="s">
        <v>174</v>
      </c>
      <c r="E274" s="190" t="s">
        <v>3</v>
      </c>
      <c r="F274" s="191" t="s">
        <v>188</v>
      </c>
      <c r="H274" s="192">
        <v>21.087</v>
      </c>
      <c r="I274" s="193"/>
      <c r="L274" s="189"/>
      <c r="M274" s="194"/>
      <c r="N274" s="195"/>
      <c r="O274" s="195"/>
      <c r="P274" s="195"/>
      <c r="Q274" s="195"/>
      <c r="R274" s="195"/>
      <c r="S274" s="195"/>
      <c r="T274" s="196"/>
      <c r="AT274" s="190" t="s">
        <v>174</v>
      </c>
      <c r="AU274" s="190" t="s">
        <v>80</v>
      </c>
      <c r="AV274" s="15" t="s">
        <v>170</v>
      </c>
      <c r="AW274" s="15" t="s">
        <v>33</v>
      </c>
      <c r="AX274" s="15" t="s">
        <v>78</v>
      </c>
      <c r="AY274" s="190" t="s">
        <v>163</v>
      </c>
    </row>
    <row r="275" spans="2:63" s="12" customFormat="1" ht="22.9" customHeight="1">
      <c r="B275" s="143"/>
      <c r="D275" s="144" t="s">
        <v>70</v>
      </c>
      <c r="E275" s="154" t="s">
        <v>192</v>
      </c>
      <c r="F275" s="154" t="s">
        <v>442</v>
      </c>
      <c r="I275" s="146"/>
      <c r="J275" s="155">
        <f>BK275</f>
        <v>0</v>
      </c>
      <c r="L275" s="143"/>
      <c r="M275" s="148"/>
      <c r="N275" s="149"/>
      <c r="O275" s="149"/>
      <c r="P275" s="150">
        <f>SUM(P276:P467)</f>
        <v>0</v>
      </c>
      <c r="Q275" s="149"/>
      <c r="R275" s="150">
        <f>SUM(R276:R467)</f>
        <v>1283.7383799999998</v>
      </c>
      <c r="S275" s="149"/>
      <c r="T275" s="151">
        <f>SUM(T276:T467)</f>
        <v>0</v>
      </c>
      <c r="AR275" s="144" t="s">
        <v>78</v>
      </c>
      <c r="AT275" s="152" t="s">
        <v>70</v>
      </c>
      <c r="AU275" s="152" t="s">
        <v>78</v>
      </c>
      <c r="AY275" s="144" t="s">
        <v>163</v>
      </c>
      <c r="BK275" s="153">
        <f>SUM(BK276:BK467)</f>
        <v>0</v>
      </c>
    </row>
    <row r="276" spans="1:65" s="2" customFormat="1" ht="33" customHeight="1">
      <c r="A276" s="32"/>
      <c r="B276" s="156"/>
      <c r="C276" s="157" t="s">
        <v>443</v>
      </c>
      <c r="D276" s="157" t="s">
        <v>165</v>
      </c>
      <c r="E276" s="158" t="s">
        <v>444</v>
      </c>
      <c r="F276" s="159" t="s">
        <v>445</v>
      </c>
      <c r="G276" s="160" t="s">
        <v>168</v>
      </c>
      <c r="H276" s="161">
        <v>3760</v>
      </c>
      <c r="I276" s="162"/>
      <c r="J276" s="163">
        <f>ROUND(I276*H276,2)</f>
        <v>0</v>
      </c>
      <c r="K276" s="159" t="s">
        <v>169</v>
      </c>
      <c r="L276" s="33"/>
      <c r="M276" s="164" t="s">
        <v>3</v>
      </c>
      <c r="N276" s="165" t="s">
        <v>42</v>
      </c>
      <c r="O276" s="53"/>
      <c r="P276" s="166">
        <f>O276*H276</f>
        <v>0</v>
      </c>
      <c r="Q276" s="166">
        <v>0</v>
      </c>
      <c r="R276" s="166">
        <f>Q276*H276</f>
        <v>0</v>
      </c>
      <c r="S276" s="166">
        <v>0</v>
      </c>
      <c r="T276" s="167">
        <f>S276*H276</f>
        <v>0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68" t="s">
        <v>170</v>
      </c>
      <c r="AT276" s="168" t="s">
        <v>165</v>
      </c>
      <c r="AU276" s="168" t="s">
        <v>80</v>
      </c>
      <c r="AY276" s="17" t="s">
        <v>163</v>
      </c>
      <c r="BE276" s="169">
        <f>IF(N276="základní",J276,0)</f>
        <v>0</v>
      </c>
      <c r="BF276" s="169">
        <f>IF(N276="snížená",J276,0)</f>
        <v>0</v>
      </c>
      <c r="BG276" s="169">
        <f>IF(N276="zákl. přenesená",J276,0)</f>
        <v>0</v>
      </c>
      <c r="BH276" s="169">
        <f>IF(N276="sníž. přenesená",J276,0)</f>
        <v>0</v>
      </c>
      <c r="BI276" s="169">
        <f>IF(N276="nulová",J276,0)</f>
        <v>0</v>
      </c>
      <c r="BJ276" s="17" t="s">
        <v>78</v>
      </c>
      <c r="BK276" s="169">
        <f>ROUND(I276*H276,2)</f>
        <v>0</v>
      </c>
      <c r="BL276" s="17" t="s">
        <v>170</v>
      </c>
      <c r="BM276" s="168" t="s">
        <v>446</v>
      </c>
    </row>
    <row r="277" spans="1:47" s="2" customFormat="1" ht="19.5">
      <c r="A277" s="32"/>
      <c r="B277" s="33"/>
      <c r="C277" s="32"/>
      <c r="D277" s="170" t="s">
        <v>172</v>
      </c>
      <c r="E277" s="32"/>
      <c r="F277" s="171" t="s">
        <v>173</v>
      </c>
      <c r="G277" s="32"/>
      <c r="H277" s="32"/>
      <c r="I277" s="96"/>
      <c r="J277" s="32"/>
      <c r="K277" s="32"/>
      <c r="L277" s="33"/>
      <c r="M277" s="172"/>
      <c r="N277" s="173"/>
      <c r="O277" s="53"/>
      <c r="P277" s="53"/>
      <c r="Q277" s="53"/>
      <c r="R277" s="53"/>
      <c r="S277" s="53"/>
      <c r="T277" s="54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T277" s="17" t="s">
        <v>172</v>
      </c>
      <c r="AU277" s="17" t="s">
        <v>80</v>
      </c>
    </row>
    <row r="278" spans="2:51" s="13" customFormat="1" ht="12">
      <c r="B278" s="174"/>
      <c r="D278" s="170" t="s">
        <v>174</v>
      </c>
      <c r="E278" s="175" t="s">
        <v>3</v>
      </c>
      <c r="F278" s="176" t="s">
        <v>447</v>
      </c>
      <c r="H278" s="175" t="s">
        <v>3</v>
      </c>
      <c r="I278" s="177"/>
      <c r="L278" s="174"/>
      <c r="M278" s="178"/>
      <c r="N278" s="179"/>
      <c r="O278" s="179"/>
      <c r="P278" s="179"/>
      <c r="Q278" s="179"/>
      <c r="R278" s="179"/>
      <c r="S278" s="179"/>
      <c r="T278" s="180"/>
      <c r="AT278" s="175" t="s">
        <v>174</v>
      </c>
      <c r="AU278" s="175" t="s">
        <v>80</v>
      </c>
      <c r="AV278" s="13" t="s">
        <v>78</v>
      </c>
      <c r="AW278" s="13" t="s">
        <v>33</v>
      </c>
      <c r="AX278" s="13" t="s">
        <v>71</v>
      </c>
      <c r="AY278" s="175" t="s">
        <v>163</v>
      </c>
    </row>
    <row r="279" spans="2:51" s="14" customFormat="1" ht="12">
      <c r="B279" s="181"/>
      <c r="D279" s="170" t="s">
        <v>174</v>
      </c>
      <c r="E279" s="182" t="s">
        <v>3</v>
      </c>
      <c r="F279" s="183" t="s">
        <v>71</v>
      </c>
      <c r="H279" s="184">
        <v>0</v>
      </c>
      <c r="I279" s="185"/>
      <c r="L279" s="181"/>
      <c r="M279" s="186"/>
      <c r="N279" s="187"/>
      <c r="O279" s="187"/>
      <c r="P279" s="187"/>
      <c r="Q279" s="187"/>
      <c r="R279" s="187"/>
      <c r="S279" s="187"/>
      <c r="T279" s="188"/>
      <c r="AT279" s="182" t="s">
        <v>174</v>
      </c>
      <c r="AU279" s="182" t="s">
        <v>80</v>
      </c>
      <c r="AV279" s="14" t="s">
        <v>80</v>
      </c>
      <c r="AW279" s="14" t="s">
        <v>33</v>
      </c>
      <c r="AX279" s="14" t="s">
        <v>71</v>
      </c>
      <c r="AY279" s="182" t="s">
        <v>163</v>
      </c>
    </row>
    <row r="280" spans="2:51" s="13" customFormat="1" ht="12">
      <c r="B280" s="174"/>
      <c r="D280" s="170" t="s">
        <v>174</v>
      </c>
      <c r="E280" s="175" t="s">
        <v>3</v>
      </c>
      <c r="F280" s="176" t="s">
        <v>448</v>
      </c>
      <c r="H280" s="175" t="s">
        <v>3</v>
      </c>
      <c r="I280" s="177"/>
      <c r="L280" s="174"/>
      <c r="M280" s="178"/>
      <c r="N280" s="179"/>
      <c r="O280" s="179"/>
      <c r="P280" s="179"/>
      <c r="Q280" s="179"/>
      <c r="R280" s="179"/>
      <c r="S280" s="179"/>
      <c r="T280" s="180"/>
      <c r="AT280" s="175" t="s">
        <v>174</v>
      </c>
      <c r="AU280" s="175" t="s">
        <v>80</v>
      </c>
      <c r="AV280" s="13" t="s">
        <v>78</v>
      </c>
      <c r="AW280" s="13" t="s">
        <v>33</v>
      </c>
      <c r="AX280" s="13" t="s">
        <v>71</v>
      </c>
      <c r="AY280" s="175" t="s">
        <v>163</v>
      </c>
    </row>
    <row r="281" spans="2:51" s="14" customFormat="1" ht="12">
      <c r="B281" s="181"/>
      <c r="D281" s="170" t="s">
        <v>174</v>
      </c>
      <c r="E281" s="182" t="s">
        <v>3</v>
      </c>
      <c r="F281" s="183" t="s">
        <v>71</v>
      </c>
      <c r="H281" s="184">
        <v>0</v>
      </c>
      <c r="I281" s="185"/>
      <c r="L281" s="181"/>
      <c r="M281" s="186"/>
      <c r="N281" s="187"/>
      <c r="O281" s="187"/>
      <c r="P281" s="187"/>
      <c r="Q281" s="187"/>
      <c r="R281" s="187"/>
      <c r="S281" s="187"/>
      <c r="T281" s="188"/>
      <c r="AT281" s="182" t="s">
        <v>174</v>
      </c>
      <c r="AU281" s="182" t="s">
        <v>80</v>
      </c>
      <c r="AV281" s="14" t="s">
        <v>80</v>
      </c>
      <c r="AW281" s="14" t="s">
        <v>33</v>
      </c>
      <c r="AX281" s="14" t="s">
        <v>71</v>
      </c>
      <c r="AY281" s="182" t="s">
        <v>163</v>
      </c>
    </row>
    <row r="282" spans="2:51" s="13" customFormat="1" ht="12">
      <c r="B282" s="174"/>
      <c r="D282" s="170" t="s">
        <v>174</v>
      </c>
      <c r="E282" s="175" t="s">
        <v>3</v>
      </c>
      <c r="F282" s="176" t="s">
        <v>449</v>
      </c>
      <c r="H282" s="175" t="s">
        <v>3</v>
      </c>
      <c r="I282" s="177"/>
      <c r="L282" s="174"/>
      <c r="M282" s="178"/>
      <c r="N282" s="179"/>
      <c r="O282" s="179"/>
      <c r="P282" s="179"/>
      <c r="Q282" s="179"/>
      <c r="R282" s="179"/>
      <c r="S282" s="179"/>
      <c r="T282" s="180"/>
      <c r="AT282" s="175" t="s">
        <v>174</v>
      </c>
      <c r="AU282" s="175" t="s">
        <v>80</v>
      </c>
      <c r="AV282" s="13" t="s">
        <v>78</v>
      </c>
      <c r="AW282" s="13" t="s">
        <v>33</v>
      </c>
      <c r="AX282" s="13" t="s">
        <v>71</v>
      </c>
      <c r="AY282" s="175" t="s">
        <v>163</v>
      </c>
    </row>
    <row r="283" spans="2:51" s="14" customFormat="1" ht="12">
      <c r="B283" s="181"/>
      <c r="D283" s="170" t="s">
        <v>174</v>
      </c>
      <c r="E283" s="182" t="s">
        <v>3</v>
      </c>
      <c r="F283" s="183" t="s">
        <v>450</v>
      </c>
      <c r="H283" s="184">
        <v>510</v>
      </c>
      <c r="I283" s="185"/>
      <c r="L283" s="181"/>
      <c r="M283" s="186"/>
      <c r="N283" s="187"/>
      <c r="O283" s="187"/>
      <c r="P283" s="187"/>
      <c r="Q283" s="187"/>
      <c r="R283" s="187"/>
      <c r="S283" s="187"/>
      <c r="T283" s="188"/>
      <c r="AT283" s="182" t="s">
        <v>174</v>
      </c>
      <c r="AU283" s="182" t="s">
        <v>80</v>
      </c>
      <c r="AV283" s="14" t="s">
        <v>80</v>
      </c>
      <c r="AW283" s="14" t="s">
        <v>33</v>
      </c>
      <c r="AX283" s="14" t="s">
        <v>71</v>
      </c>
      <c r="AY283" s="182" t="s">
        <v>163</v>
      </c>
    </row>
    <row r="284" spans="2:51" s="13" customFormat="1" ht="12">
      <c r="B284" s="174"/>
      <c r="D284" s="170" t="s">
        <v>174</v>
      </c>
      <c r="E284" s="175" t="s">
        <v>3</v>
      </c>
      <c r="F284" s="176" t="s">
        <v>451</v>
      </c>
      <c r="H284" s="175" t="s">
        <v>3</v>
      </c>
      <c r="I284" s="177"/>
      <c r="L284" s="174"/>
      <c r="M284" s="178"/>
      <c r="N284" s="179"/>
      <c r="O284" s="179"/>
      <c r="P284" s="179"/>
      <c r="Q284" s="179"/>
      <c r="R284" s="179"/>
      <c r="S284" s="179"/>
      <c r="T284" s="180"/>
      <c r="AT284" s="175" t="s">
        <v>174</v>
      </c>
      <c r="AU284" s="175" t="s">
        <v>80</v>
      </c>
      <c r="AV284" s="13" t="s">
        <v>78</v>
      </c>
      <c r="AW284" s="13" t="s">
        <v>33</v>
      </c>
      <c r="AX284" s="13" t="s">
        <v>71</v>
      </c>
      <c r="AY284" s="175" t="s">
        <v>163</v>
      </c>
    </row>
    <row r="285" spans="2:51" s="14" customFormat="1" ht="12">
      <c r="B285" s="181"/>
      <c r="D285" s="170" t="s">
        <v>174</v>
      </c>
      <c r="E285" s="182" t="s">
        <v>3</v>
      </c>
      <c r="F285" s="183" t="s">
        <v>71</v>
      </c>
      <c r="H285" s="184">
        <v>0</v>
      </c>
      <c r="I285" s="185"/>
      <c r="L285" s="181"/>
      <c r="M285" s="186"/>
      <c r="N285" s="187"/>
      <c r="O285" s="187"/>
      <c r="P285" s="187"/>
      <c r="Q285" s="187"/>
      <c r="R285" s="187"/>
      <c r="S285" s="187"/>
      <c r="T285" s="188"/>
      <c r="AT285" s="182" t="s">
        <v>174</v>
      </c>
      <c r="AU285" s="182" t="s">
        <v>80</v>
      </c>
      <c r="AV285" s="14" t="s">
        <v>80</v>
      </c>
      <c r="AW285" s="14" t="s">
        <v>33</v>
      </c>
      <c r="AX285" s="14" t="s">
        <v>71</v>
      </c>
      <c r="AY285" s="182" t="s">
        <v>163</v>
      </c>
    </row>
    <row r="286" spans="2:51" s="13" customFormat="1" ht="12">
      <c r="B286" s="174"/>
      <c r="D286" s="170" t="s">
        <v>174</v>
      </c>
      <c r="E286" s="175" t="s">
        <v>3</v>
      </c>
      <c r="F286" s="176" t="s">
        <v>452</v>
      </c>
      <c r="H286" s="175" t="s">
        <v>3</v>
      </c>
      <c r="I286" s="177"/>
      <c r="L286" s="174"/>
      <c r="M286" s="178"/>
      <c r="N286" s="179"/>
      <c r="O286" s="179"/>
      <c r="P286" s="179"/>
      <c r="Q286" s="179"/>
      <c r="R286" s="179"/>
      <c r="S286" s="179"/>
      <c r="T286" s="180"/>
      <c r="AT286" s="175" t="s">
        <v>174</v>
      </c>
      <c r="AU286" s="175" t="s">
        <v>80</v>
      </c>
      <c r="AV286" s="13" t="s">
        <v>78</v>
      </c>
      <c r="AW286" s="13" t="s">
        <v>33</v>
      </c>
      <c r="AX286" s="13" t="s">
        <v>71</v>
      </c>
      <c r="AY286" s="175" t="s">
        <v>163</v>
      </c>
    </row>
    <row r="287" spans="2:51" s="14" customFormat="1" ht="12">
      <c r="B287" s="181"/>
      <c r="D287" s="170" t="s">
        <v>174</v>
      </c>
      <c r="E287" s="182" t="s">
        <v>3</v>
      </c>
      <c r="F287" s="183" t="s">
        <v>453</v>
      </c>
      <c r="H287" s="184">
        <v>170</v>
      </c>
      <c r="I287" s="185"/>
      <c r="L287" s="181"/>
      <c r="M287" s="186"/>
      <c r="N287" s="187"/>
      <c r="O287" s="187"/>
      <c r="P287" s="187"/>
      <c r="Q287" s="187"/>
      <c r="R287" s="187"/>
      <c r="S287" s="187"/>
      <c r="T287" s="188"/>
      <c r="AT287" s="182" t="s">
        <v>174</v>
      </c>
      <c r="AU287" s="182" t="s">
        <v>80</v>
      </c>
      <c r="AV287" s="14" t="s">
        <v>80</v>
      </c>
      <c r="AW287" s="14" t="s">
        <v>33</v>
      </c>
      <c r="AX287" s="14" t="s">
        <v>71</v>
      </c>
      <c r="AY287" s="182" t="s">
        <v>163</v>
      </c>
    </row>
    <row r="288" spans="2:51" s="13" customFormat="1" ht="12">
      <c r="B288" s="174"/>
      <c r="D288" s="170" t="s">
        <v>174</v>
      </c>
      <c r="E288" s="175" t="s">
        <v>3</v>
      </c>
      <c r="F288" s="176" t="s">
        <v>454</v>
      </c>
      <c r="H288" s="175" t="s">
        <v>3</v>
      </c>
      <c r="I288" s="177"/>
      <c r="L288" s="174"/>
      <c r="M288" s="178"/>
      <c r="N288" s="179"/>
      <c r="O288" s="179"/>
      <c r="P288" s="179"/>
      <c r="Q288" s="179"/>
      <c r="R288" s="179"/>
      <c r="S288" s="179"/>
      <c r="T288" s="180"/>
      <c r="AT288" s="175" t="s">
        <v>174</v>
      </c>
      <c r="AU288" s="175" t="s">
        <v>80</v>
      </c>
      <c r="AV288" s="13" t="s">
        <v>78</v>
      </c>
      <c r="AW288" s="13" t="s">
        <v>33</v>
      </c>
      <c r="AX288" s="13" t="s">
        <v>71</v>
      </c>
      <c r="AY288" s="175" t="s">
        <v>163</v>
      </c>
    </row>
    <row r="289" spans="2:51" s="14" customFormat="1" ht="12">
      <c r="B289" s="181"/>
      <c r="D289" s="170" t="s">
        <v>174</v>
      </c>
      <c r="E289" s="182" t="s">
        <v>3</v>
      </c>
      <c r="F289" s="183" t="s">
        <v>455</v>
      </c>
      <c r="H289" s="184">
        <v>1500</v>
      </c>
      <c r="I289" s="185"/>
      <c r="L289" s="181"/>
      <c r="M289" s="186"/>
      <c r="N289" s="187"/>
      <c r="O289" s="187"/>
      <c r="P289" s="187"/>
      <c r="Q289" s="187"/>
      <c r="R289" s="187"/>
      <c r="S289" s="187"/>
      <c r="T289" s="188"/>
      <c r="AT289" s="182" t="s">
        <v>174</v>
      </c>
      <c r="AU289" s="182" t="s">
        <v>80</v>
      </c>
      <c r="AV289" s="14" t="s">
        <v>80</v>
      </c>
      <c r="AW289" s="14" t="s">
        <v>33</v>
      </c>
      <c r="AX289" s="14" t="s">
        <v>71</v>
      </c>
      <c r="AY289" s="182" t="s">
        <v>163</v>
      </c>
    </row>
    <row r="290" spans="2:51" s="13" customFormat="1" ht="22.5">
      <c r="B290" s="174"/>
      <c r="D290" s="170" t="s">
        <v>174</v>
      </c>
      <c r="E290" s="175" t="s">
        <v>3</v>
      </c>
      <c r="F290" s="176" t="s">
        <v>456</v>
      </c>
      <c r="H290" s="175" t="s">
        <v>3</v>
      </c>
      <c r="I290" s="177"/>
      <c r="L290" s="174"/>
      <c r="M290" s="178"/>
      <c r="N290" s="179"/>
      <c r="O290" s="179"/>
      <c r="P290" s="179"/>
      <c r="Q290" s="179"/>
      <c r="R290" s="179"/>
      <c r="S290" s="179"/>
      <c r="T290" s="180"/>
      <c r="AT290" s="175" t="s">
        <v>174</v>
      </c>
      <c r="AU290" s="175" t="s">
        <v>80</v>
      </c>
      <c r="AV290" s="13" t="s">
        <v>78</v>
      </c>
      <c r="AW290" s="13" t="s">
        <v>33</v>
      </c>
      <c r="AX290" s="13" t="s">
        <v>71</v>
      </c>
      <c r="AY290" s="175" t="s">
        <v>163</v>
      </c>
    </row>
    <row r="291" spans="2:51" s="14" customFormat="1" ht="12">
      <c r="B291" s="181"/>
      <c r="D291" s="170" t="s">
        <v>174</v>
      </c>
      <c r="E291" s="182" t="s">
        <v>3</v>
      </c>
      <c r="F291" s="183" t="s">
        <v>457</v>
      </c>
      <c r="H291" s="184">
        <v>620</v>
      </c>
      <c r="I291" s="185"/>
      <c r="L291" s="181"/>
      <c r="M291" s="186"/>
      <c r="N291" s="187"/>
      <c r="O291" s="187"/>
      <c r="P291" s="187"/>
      <c r="Q291" s="187"/>
      <c r="R291" s="187"/>
      <c r="S291" s="187"/>
      <c r="T291" s="188"/>
      <c r="AT291" s="182" t="s">
        <v>174</v>
      </c>
      <c r="AU291" s="182" t="s">
        <v>80</v>
      </c>
      <c r="AV291" s="14" t="s">
        <v>80</v>
      </c>
      <c r="AW291" s="14" t="s">
        <v>33</v>
      </c>
      <c r="AX291" s="14" t="s">
        <v>71</v>
      </c>
      <c r="AY291" s="182" t="s">
        <v>163</v>
      </c>
    </row>
    <row r="292" spans="2:51" s="13" customFormat="1" ht="12">
      <c r="B292" s="174"/>
      <c r="D292" s="170" t="s">
        <v>174</v>
      </c>
      <c r="E292" s="175" t="s">
        <v>3</v>
      </c>
      <c r="F292" s="176" t="s">
        <v>458</v>
      </c>
      <c r="H292" s="175" t="s">
        <v>3</v>
      </c>
      <c r="I292" s="177"/>
      <c r="L292" s="174"/>
      <c r="M292" s="178"/>
      <c r="N292" s="179"/>
      <c r="O292" s="179"/>
      <c r="P292" s="179"/>
      <c r="Q292" s="179"/>
      <c r="R292" s="179"/>
      <c r="S292" s="179"/>
      <c r="T292" s="180"/>
      <c r="AT292" s="175" t="s">
        <v>174</v>
      </c>
      <c r="AU292" s="175" t="s">
        <v>80</v>
      </c>
      <c r="AV292" s="13" t="s">
        <v>78</v>
      </c>
      <c r="AW292" s="13" t="s">
        <v>33</v>
      </c>
      <c r="AX292" s="13" t="s">
        <v>71</v>
      </c>
      <c r="AY292" s="175" t="s">
        <v>163</v>
      </c>
    </row>
    <row r="293" spans="2:51" s="14" customFormat="1" ht="12">
      <c r="B293" s="181"/>
      <c r="D293" s="170" t="s">
        <v>174</v>
      </c>
      <c r="E293" s="182" t="s">
        <v>3</v>
      </c>
      <c r="F293" s="183" t="s">
        <v>459</v>
      </c>
      <c r="H293" s="184">
        <v>400</v>
      </c>
      <c r="I293" s="185"/>
      <c r="L293" s="181"/>
      <c r="M293" s="186"/>
      <c r="N293" s="187"/>
      <c r="O293" s="187"/>
      <c r="P293" s="187"/>
      <c r="Q293" s="187"/>
      <c r="R293" s="187"/>
      <c r="S293" s="187"/>
      <c r="T293" s="188"/>
      <c r="AT293" s="182" t="s">
        <v>174</v>
      </c>
      <c r="AU293" s="182" t="s">
        <v>80</v>
      </c>
      <c r="AV293" s="14" t="s">
        <v>80</v>
      </c>
      <c r="AW293" s="14" t="s">
        <v>33</v>
      </c>
      <c r="AX293" s="14" t="s">
        <v>71</v>
      </c>
      <c r="AY293" s="182" t="s">
        <v>163</v>
      </c>
    </row>
    <row r="294" spans="2:51" s="13" customFormat="1" ht="22.5">
      <c r="B294" s="174"/>
      <c r="D294" s="170" t="s">
        <v>174</v>
      </c>
      <c r="E294" s="175" t="s">
        <v>3</v>
      </c>
      <c r="F294" s="176" t="s">
        <v>460</v>
      </c>
      <c r="H294" s="175" t="s">
        <v>3</v>
      </c>
      <c r="I294" s="177"/>
      <c r="L294" s="174"/>
      <c r="M294" s="178"/>
      <c r="N294" s="179"/>
      <c r="O294" s="179"/>
      <c r="P294" s="179"/>
      <c r="Q294" s="179"/>
      <c r="R294" s="179"/>
      <c r="S294" s="179"/>
      <c r="T294" s="180"/>
      <c r="AT294" s="175" t="s">
        <v>174</v>
      </c>
      <c r="AU294" s="175" t="s">
        <v>80</v>
      </c>
      <c r="AV294" s="13" t="s">
        <v>78</v>
      </c>
      <c r="AW294" s="13" t="s">
        <v>33</v>
      </c>
      <c r="AX294" s="13" t="s">
        <v>71</v>
      </c>
      <c r="AY294" s="175" t="s">
        <v>163</v>
      </c>
    </row>
    <row r="295" spans="2:51" s="14" customFormat="1" ht="12">
      <c r="B295" s="181"/>
      <c r="D295" s="170" t="s">
        <v>174</v>
      </c>
      <c r="E295" s="182" t="s">
        <v>3</v>
      </c>
      <c r="F295" s="183" t="s">
        <v>461</v>
      </c>
      <c r="H295" s="184">
        <v>500</v>
      </c>
      <c r="I295" s="185"/>
      <c r="L295" s="181"/>
      <c r="M295" s="186"/>
      <c r="N295" s="187"/>
      <c r="O295" s="187"/>
      <c r="P295" s="187"/>
      <c r="Q295" s="187"/>
      <c r="R295" s="187"/>
      <c r="S295" s="187"/>
      <c r="T295" s="188"/>
      <c r="AT295" s="182" t="s">
        <v>174</v>
      </c>
      <c r="AU295" s="182" t="s">
        <v>80</v>
      </c>
      <c r="AV295" s="14" t="s">
        <v>80</v>
      </c>
      <c r="AW295" s="14" t="s">
        <v>33</v>
      </c>
      <c r="AX295" s="14" t="s">
        <v>71</v>
      </c>
      <c r="AY295" s="182" t="s">
        <v>163</v>
      </c>
    </row>
    <row r="296" spans="2:51" s="13" customFormat="1" ht="12">
      <c r="B296" s="174"/>
      <c r="D296" s="170" t="s">
        <v>174</v>
      </c>
      <c r="E296" s="175" t="s">
        <v>3</v>
      </c>
      <c r="F296" s="176" t="s">
        <v>462</v>
      </c>
      <c r="H296" s="175" t="s">
        <v>3</v>
      </c>
      <c r="I296" s="177"/>
      <c r="L296" s="174"/>
      <c r="M296" s="178"/>
      <c r="N296" s="179"/>
      <c r="O296" s="179"/>
      <c r="P296" s="179"/>
      <c r="Q296" s="179"/>
      <c r="R296" s="179"/>
      <c r="S296" s="179"/>
      <c r="T296" s="180"/>
      <c r="AT296" s="175" t="s">
        <v>174</v>
      </c>
      <c r="AU296" s="175" t="s">
        <v>80</v>
      </c>
      <c r="AV296" s="13" t="s">
        <v>78</v>
      </c>
      <c r="AW296" s="13" t="s">
        <v>33</v>
      </c>
      <c r="AX296" s="13" t="s">
        <v>71</v>
      </c>
      <c r="AY296" s="175" t="s">
        <v>163</v>
      </c>
    </row>
    <row r="297" spans="2:51" s="14" customFormat="1" ht="12">
      <c r="B297" s="181"/>
      <c r="D297" s="170" t="s">
        <v>174</v>
      </c>
      <c r="E297" s="182" t="s">
        <v>3</v>
      </c>
      <c r="F297" s="183" t="s">
        <v>463</v>
      </c>
      <c r="H297" s="184">
        <v>60</v>
      </c>
      <c r="I297" s="185"/>
      <c r="L297" s="181"/>
      <c r="M297" s="186"/>
      <c r="N297" s="187"/>
      <c r="O297" s="187"/>
      <c r="P297" s="187"/>
      <c r="Q297" s="187"/>
      <c r="R297" s="187"/>
      <c r="S297" s="187"/>
      <c r="T297" s="188"/>
      <c r="AT297" s="182" t="s">
        <v>174</v>
      </c>
      <c r="AU297" s="182" t="s">
        <v>80</v>
      </c>
      <c r="AV297" s="14" t="s">
        <v>80</v>
      </c>
      <c r="AW297" s="14" t="s">
        <v>33</v>
      </c>
      <c r="AX297" s="14" t="s">
        <v>71</v>
      </c>
      <c r="AY297" s="182" t="s">
        <v>163</v>
      </c>
    </row>
    <row r="298" spans="2:51" s="15" customFormat="1" ht="12">
      <c r="B298" s="189"/>
      <c r="D298" s="170" t="s">
        <v>174</v>
      </c>
      <c r="E298" s="190" t="s">
        <v>3</v>
      </c>
      <c r="F298" s="191" t="s">
        <v>188</v>
      </c>
      <c r="H298" s="192">
        <v>3760</v>
      </c>
      <c r="I298" s="193"/>
      <c r="L298" s="189"/>
      <c r="M298" s="194"/>
      <c r="N298" s="195"/>
      <c r="O298" s="195"/>
      <c r="P298" s="195"/>
      <c r="Q298" s="195"/>
      <c r="R298" s="195"/>
      <c r="S298" s="195"/>
      <c r="T298" s="196"/>
      <c r="AT298" s="190" t="s">
        <v>174</v>
      </c>
      <c r="AU298" s="190" t="s">
        <v>80</v>
      </c>
      <c r="AV298" s="15" t="s">
        <v>170</v>
      </c>
      <c r="AW298" s="15" t="s">
        <v>33</v>
      </c>
      <c r="AX298" s="15" t="s">
        <v>78</v>
      </c>
      <c r="AY298" s="190" t="s">
        <v>163</v>
      </c>
    </row>
    <row r="299" spans="1:65" s="2" customFormat="1" ht="21.75" customHeight="1">
      <c r="A299" s="32"/>
      <c r="B299" s="156"/>
      <c r="C299" s="157" t="s">
        <v>464</v>
      </c>
      <c r="D299" s="157" t="s">
        <v>165</v>
      </c>
      <c r="E299" s="158" t="s">
        <v>465</v>
      </c>
      <c r="F299" s="159" t="s">
        <v>466</v>
      </c>
      <c r="G299" s="160" t="s">
        <v>168</v>
      </c>
      <c r="H299" s="161">
        <v>5422</v>
      </c>
      <c r="I299" s="162"/>
      <c r="J299" s="163">
        <f>ROUND(I299*H299,2)</f>
        <v>0</v>
      </c>
      <c r="K299" s="159" t="s">
        <v>169</v>
      </c>
      <c r="L299" s="33"/>
      <c r="M299" s="164" t="s">
        <v>3</v>
      </c>
      <c r="N299" s="165" t="s">
        <v>42</v>
      </c>
      <c r="O299" s="53"/>
      <c r="P299" s="166">
        <f>O299*H299</f>
        <v>0</v>
      </c>
      <c r="Q299" s="166">
        <v>0</v>
      </c>
      <c r="R299" s="166">
        <f>Q299*H299</f>
        <v>0</v>
      </c>
      <c r="S299" s="166">
        <v>0</v>
      </c>
      <c r="T299" s="167">
        <f>S299*H299</f>
        <v>0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168" t="s">
        <v>170</v>
      </c>
      <c r="AT299" s="168" t="s">
        <v>165</v>
      </c>
      <c r="AU299" s="168" t="s">
        <v>80</v>
      </c>
      <c r="AY299" s="17" t="s">
        <v>163</v>
      </c>
      <c r="BE299" s="169">
        <f>IF(N299="základní",J299,0)</f>
        <v>0</v>
      </c>
      <c r="BF299" s="169">
        <f>IF(N299="snížená",J299,0)</f>
        <v>0</v>
      </c>
      <c r="BG299" s="169">
        <f>IF(N299="zákl. přenesená",J299,0)</f>
        <v>0</v>
      </c>
      <c r="BH299" s="169">
        <f>IF(N299="sníž. přenesená",J299,0)</f>
        <v>0</v>
      </c>
      <c r="BI299" s="169">
        <f>IF(N299="nulová",J299,0)</f>
        <v>0</v>
      </c>
      <c r="BJ299" s="17" t="s">
        <v>78</v>
      </c>
      <c r="BK299" s="169">
        <f>ROUND(I299*H299,2)</f>
        <v>0</v>
      </c>
      <c r="BL299" s="17" t="s">
        <v>170</v>
      </c>
      <c r="BM299" s="168" t="s">
        <v>467</v>
      </c>
    </row>
    <row r="300" spans="1:47" s="2" customFormat="1" ht="19.5">
      <c r="A300" s="32"/>
      <c r="B300" s="33"/>
      <c r="C300" s="32"/>
      <c r="D300" s="170" t="s">
        <v>172</v>
      </c>
      <c r="E300" s="32"/>
      <c r="F300" s="171" t="s">
        <v>173</v>
      </c>
      <c r="G300" s="32"/>
      <c r="H300" s="32"/>
      <c r="I300" s="96"/>
      <c r="J300" s="32"/>
      <c r="K300" s="32"/>
      <c r="L300" s="33"/>
      <c r="M300" s="172"/>
      <c r="N300" s="173"/>
      <c r="O300" s="53"/>
      <c r="P300" s="53"/>
      <c r="Q300" s="53"/>
      <c r="R300" s="53"/>
      <c r="S300" s="53"/>
      <c r="T300" s="54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T300" s="17" t="s">
        <v>172</v>
      </c>
      <c r="AU300" s="17" t="s">
        <v>80</v>
      </c>
    </row>
    <row r="301" spans="2:51" s="13" customFormat="1" ht="22.5">
      <c r="B301" s="174"/>
      <c r="D301" s="170" t="s">
        <v>174</v>
      </c>
      <c r="E301" s="175" t="s">
        <v>3</v>
      </c>
      <c r="F301" s="176" t="s">
        <v>468</v>
      </c>
      <c r="H301" s="175" t="s">
        <v>3</v>
      </c>
      <c r="I301" s="177"/>
      <c r="L301" s="174"/>
      <c r="M301" s="178"/>
      <c r="N301" s="179"/>
      <c r="O301" s="179"/>
      <c r="P301" s="179"/>
      <c r="Q301" s="179"/>
      <c r="R301" s="179"/>
      <c r="S301" s="179"/>
      <c r="T301" s="180"/>
      <c r="AT301" s="175" t="s">
        <v>174</v>
      </c>
      <c r="AU301" s="175" t="s">
        <v>80</v>
      </c>
      <c r="AV301" s="13" t="s">
        <v>78</v>
      </c>
      <c r="AW301" s="13" t="s">
        <v>33</v>
      </c>
      <c r="AX301" s="13" t="s">
        <v>71</v>
      </c>
      <c r="AY301" s="175" t="s">
        <v>163</v>
      </c>
    </row>
    <row r="302" spans="2:51" s="14" customFormat="1" ht="12">
      <c r="B302" s="181"/>
      <c r="D302" s="170" t="s">
        <v>174</v>
      </c>
      <c r="E302" s="182" t="s">
        <v>3</v>
      </c>
      <c r="F302" s="183" t="s">
        <v>469</v>
      </c>
      <c r="H302" s="184">
        <v>1650</v>
      </c>
      <c r="I302" s="185"/>
      <c r="L302" s="181"/>
      <c r="M302" s="186"/>
      <c r="N302" s="187"/>
      <c r="O302" s="187"/>
      <c r="P302" s="187"/>
      <c r="Q302" s="187"/>
      <c r="R302" s="187"/>
      <c r="S302" s="187"/>
      <c r="T302" s="188"/>
      <c r="AT302" s="182" t="s">
        <v>174</v>
      </c>
      <c r="AU302" s="182" t="s">
        <v>80</v>
      </c>
      <c r="AV302" s="14" t="s">
        <v>80</v>
      </c>
      <c r="AW302" s="14" t="s">
        <v>33</v>
      </c>
      <c r="AX302" s="14" t="s">
        <v>71</v>
      </c>
      <c r="AY302" s="182" t="s">
        <v>163</v>
      </c>
    </row>
    <row r="303" spans="2:51" s="13" customFormat="1" ht="22.5">
      <c r="B303" s="174"/>
      <c r="D303" s="170" t="s">
        <v>174</v>
      </c>
      <c r="E303" s="175" t="s">
        <v>3</v>
      </c>
      <c r="F303" s="176" t="s">
        <v>470</v>
      </c>
      <c r="H303" s="175" t="s">
        <v>3</v>
      </c>
      <c r="I303" s="177"/>
      <c r="L303" s="174"/>
      <c r="M303" s="178"/>
      <c r="N303" s="179"/>
      <c r="O303" s="179"/>
      <c r="P303" s="179"/>
      <c r="Q303" s="179"/>
      <c r="R303" s="179"/>
      <c r="S303" s="179"/>
      <c r="T303" s="180"/>
      <c r="AT303" s="175" t="s">
        <v>174</v>
      </c>
      <c r="AU303" s="175" t="s">
        <v>80</v>
      </c>
      <c r="AV303" s="13" t="s">
        <v>78</v>
      </c>
      <c r="AW303" s="13" t="s">
        <v>33</v>
      </c>
      <c r="AX303" s="13" t="s">
        <v>71</v>
      </c>
      <c r="AY303" s="175" t="s">
        <v>163</v>
      </c>
    </row>
    <row r="304" spans="2:51" s="14" customFormat="1" ht="12">
      <c r="B304" s="181"/>
      <c r="D304" s="170" t="s">
        <v>174</v>
      </c>
      <c r="E304" s="182" t="s">
        <v>3</v>
      </c>
      <c r="F304" s="183" t="s">
        <v>471</v>
      </c>
      <c r="H304" s="184">
        <v>455</v>
      </c>
      <c r="I304" s="185"/>
      <c r="L304" s="181"/>
      <c r="M304" s="186"/>
      <c r="N304" s="187"/>
      <c r="O304" s="187"/>
      <c r="P304" s="187"/>
      <c r="Q304" s="187"/>
      <c r="R304" s="187"/>
      <c r="S304" s="187"/>
      <c r="T304" s="188"/>
      <c r="AT304" s="182" t="s">
        <v>174</v>
      </c>
      <c r="AU304" s="182" t="s">
        <v>80</v>
      </c>
      <c r="AV304" s="14" t="s">
        <v>80</v>
      </c>
      <c r="AW304" s="14" t="s">
        <v>33</v>
      </c>
      <c r="AX304" s="14" t="s">
        <v>71</v>
      </c>
      <c r="AY304" s="182" t="s">
        <v>163</v>
      </c>
    </row>
    <row r="305" spans="2:51" s="13" customFormat="1" ht="12">
      <c r="B305" s="174"/>
      <c r="D305" s="170" t="s">
        <v>174</v>
      </c>
      <c r="E305" s="175" t="s">
        <v>3</v>
      </c>
      <c r="F305" s="176" t="s">
        <v>472</v>
      </c>
      <c r="H305" s="175" t="s">
        <v>3</v>
      </c>
      <c r="I305" s="177"/>
      <c r="L305" s="174"/>
      <c r="M305" s="178"/>
      <c r="N305" s="179"/>
      <c r="O305" s="179"/>
      <c r="P305" s="179"/>
      <c r="Q305" s="179"/>
      <c r="R305" s="179"/>
      <c r="S305" s="179"/>
      <c r="T305" s="180"/>
      <c r="AT305" s="175" t="s">
        <v>174</v>
      </c>
      <c r="AU305" s="175" t="s">
        <v>80</v>
      </c>
      <c r="AV305" s="13" t="s">
        <v>78</v>
      </c>
      <c r="AW305" s="13" t="s">
        <v>33</v>
      </c>
      <c r="AX305" s="13" t="s">
        <v>71</v>
      </c>
      <c r="AY305" s="175" t="s">
        <v>163</v>
      </c>
    </row>
    <row r="306" spans="2:51" s="14" customFormat="1" ht="12">
      <c r="B306" s="181"/>
      <c r="D306" s="170" t="s">
        <v>174</v>
      </c>
      <c r="E306" s="182" t="s">
        <v>3</v>
      </c>
      <c r="F306" s="183" t="s">
        <v>473</v>
      </c>
      <c r="H306" s="184">
        <v>-77</v>
      </c>
      <c r="I306" s="185"/>
      <c r="L306" s="181"/>
      <c r="M306" s="186"/>
      <c r="N306" s="187"/>
      <c r="O306" s="187"/>
      <c r="P306" s="187"/>
      <c r="Q306" s="187"/>
      <c r="R306" s="187"/>
      <c r="S306" s="187"/>
      <c r="T306" s="188"/>
      <c r="AT306" s="182" t="s">
        <v>174</v>
      </c>
      <c r="AU306" s="182" t="s">
        <v>80</v>
      </c>
      <c r="AV306" s="14" t="s">
        <v>80</v>
      </c>
      <c r="AW306" s="14" t="s">
        <v>33</v>
      </c>
      <c r="AX306" s="14" t="s">
        <v>71</v>
      </c>
      <c r="AY306" s="182" t="s">
        <v>163</v>
      </c>
    </row>
    <row r="307" spans="2:51" s="13" customFormat="1" ht="22.5">
      <c r="B307" s="174"/>
      <c r="D307" s="170" t="s">
        <v>174</v>
      </c>
      <c r="E307" s="175" t="s">
        <v>3</v>
      </c>
      <c r="F307" s="176" t="s">
        <v>474</v>
      </c>
      <c r="H307" s="175" t="s">
        <v>3</v>
      </c>
      <c r="I307" s="177"/>
      <c r="L307" s="174"/>
      <c r="M307" s="178"/>
      <c r="N307" s="179"/>
      <c r="O307" s="179"/>
      <c r="P307" s="179"/>
      <c r="Q307" s="179"/>
      <c r="R307" s="179"/>
      <c r="S307" s="179"/>
      <c r="T307" s="180"/>
      <c r="AT307" s="175" t="s">
        <v>174</v>
      </c>
      <c r="AU307" s="175" t="s">
        <v>80</v>
      </c>
      <c r="AV307" s="13" t="s">
        <v>78</v>
      </c>
      <c r="AW307" s="13" t="s">
        <v>33</v>
      </c>
      <c r="AX307" s="13" t="s">
        <v>71</v>
      </c>
      <c r="AY307" s="175" t="s">
        <v>163</v>
      </c>
    </row>
    <row r="308" spans="2:51" s="14" customFormat="1" ht="12">
      <c r="B308" s="181"/>
      <c r="D308" s="170" t="s">
        <v>174</v>
      </c>
      <c r="E308" s="182" t="s">
        <v>3</v>
      </c>
      <c r="F308" s="183" t="s">
        <v>459</v>
      </c>
      <c r="H308" s="184">
        <v>400</v>
      </c>
      <c r="I308" s="185"/>
      <c r="L308" s="181"/>
      <c r="M308" s="186"/>
      <c r="N308" s="187"/>
      <c r="O308" s="187"/>
      <c r="P308" s="187"/>
      <c r="Q308" s="187"/>
      <c r="R308" s="187"/>
      <c r="S308" s="187"/>
      <c r="T308" s="188"/>
      <c r="AT308" s="182" t="s">
        <v>174</v>
      </c>
      <c r="AU308" s="182" t="s">
        <v>80</v>
      </c>
      <c r="AV308" s="14" t="s">
        <v>80</v>
      </c>
      <c r="AW308" s="14" t="s">
        <v>33</v>
      </c>
      <c r="AX308" s="14" t="s">
        <v>71</v>
      </c>
      <c r="AY308" s="182" t="s">
        <v>163</v>
      </c>
    </row>
    <row r="309" spans="2:51" s="13" customFormat="1" ht="12">
      <c r="B309" s="174"/>
      <c r="D309" s="170" t="s">
        <v>174</v>
      </c>
      <c r="E309" s="175" t="s">
        <v>3</v>
      </c>
      <c r="F309" s="176" t="s">
        <v>472</v>
      </c>
      <c r="H309" s="175" t="s">
        <v>3</v>
      </c>
      <c r="I309" s="177"/>
      <c r="L309" s="174"/>
      <c r="M309" s="178"/>
      <c r="N309" s="179"/>
      <c r="O309" s="179"/>
      <c r="P309" s="179"/>
      <c r="Q309" s="179"/>
      <c r="R309" s="179"/>
      <c r="S309" s="179"/>
      <c r="T309" s="180"/>
      <c r="AT309" s="175" t="s">
        <v>174</v>
      </c>
      <c r="AU309" s="175" t="s">
        <v>80</v>
      </c>
      <c r="AV309" s="13" t="s">
        <v>78</v>
      </c>
      <c r="AW309" s="13" t="s">
        <v>33</v>
      </c>
      <c r="AX309" s="13" t="s">
        <v>71</v>
      </c>
      <c r="AY309" s="175" t="s">
        <v>163</v>
      </c>
    </row>
    <row r="310" spans="2:51" s="14" customFormat="1" ht="12">
      <c r="B310" s="181"/>
      <c r="D310" s="170" t="s">
        <v>174</v>
      </c>
      <c r="E310" s="182" t="s">
        <v>3</v>
      </c>
      <c r="F310" s="183" t="s">
        <v>473</v>
      </c>
      <c r="H310" s="184">
        <v>-77</v>
      </c>
      <c r="I310" s="185"/>
      <c r="L310" s="181"/>
      <c r="M310" s="186"/>
      <c r="N310" s="187"/>
      <c r="O310" s="187"/>
      <c r="P310" s="187"/>
      <c r="Q310" s="187"/>
      <c r="R310" s="187"/>
      <c r="S310" s="187"/>
      <c r="T310" s="188"/>
      <c r="AT310" s="182" t="s">
        <v>174</v>
      </c>
      <c r="AU310" s="182" t="s">
        <v>80</v>
      </c>
      <c r="AV310" s="14" t="s">
        <v>80</v>
      </c>
      <c r="AW310" s="14" t="s">
        <v>33</v>
      </c>
      <c r="AX310" s="14" t="s">
        <v>71</v>
      </c>
      <c r="AY310" s="182" t="s">
        <v>163</v>
      </c>
    </row>
    <row r="311" spans="2:51" s="13" customFormat="1" ht="12">
      <c r="B311" s="174"/>
      <c r="D311" s="170" t="s">
        <v>174</v>
      </c>
      <c r="E311" s="175" t="s">
        <v>3</v>
      </c>
      <c r="F311" s="176" t="s">
        <v>475</v>
      </c>
      <c r="H311" s="175" t="s">
        <v>3</v>
      </c>
      <c r="I311" s="177"/>
      <c r="L311" s="174"/>
      <c r="M311" s="178"/>
      <c r="N311" s="179"/>
      <c r="O311" s="179"/>
      <c r="P311" s="179"/>
      <c r="Q311" s="179"/>
      <c r="R311" s="179"/>
      <c r="S311" s="179"/>
      <c r="T311" s="180"/>
      <c r="AT311" s="175" t="s">
        <v>174</v>
      </c>
      <c r="AU311" s="175" t="s">
        <v>80</v>
      </c>
      <c r="AV311" s="13" t="s">
        <v>78</v>
      </c>
      <c r="AW311" s="13" t="s">
        <v>33</v>
      </c>
      <c r="AX311" s="13" t="s">
        <v>71</v>
      </c>
      <c r="AY311" s="175" t="s">
        <v>163</v>
      </c>
    </row>
    <row r="312" spans="2:51" s="14" customFormat="1" ht="12">
      <c r="B312" s="181"/>
      <c r="D312" s="170" t="s">
        <v>174</v>
      </c>
      <c r="E312" s="182" t="s">
        <v>3</v>
      </c>
      <c r="F312" s="183" t="s">
        <v>450</v>
      </c>
      <c r="H312" s="184">
        <v>510</v>
      </c>
      <c r="I312" s="185"/>
      <c r="L312" s="181"/>
      <c r="M312" s="186"/>
      <c r="N312" s="187"/>
      <c r="O312" s="187"/>
      <c r="P312" s="187"/>
      <c r="Q312" s="187"/>
      <c r="R312" s="187"/>
      <c r="S312" s="187"/>
      <c r="T312" s="188"/>
      <c r="AT312" s="182" t="s">
        <v>174</v>
      </c>
      <c r="AU312" s="182" t="s">
        <v>80</v>
      </c>
      <c r="AV312" s="14" t="s">
        <v>80</v>
      </c>
      <c r="AW312" s="14" t="s">
        <v>33</v>
      </c>
      <c r="AX312" s="14" t="s">
        <v>71</v>
      </c>
      <c r="AY312" s="182" t="s">
        <v>163</v>
      </c>
    </row>
    <row r="313" spans="2:51" s="13" customFormat="1" ht="12">
      <c r="B313" s="174"/>
      <c r="D313" s="170" t="s">
        <v>174</v>
      </c>
      <c r="E313" s="175" t="s">
        <v>3</v>
      </c>
      <c r="F313" s="176" t="s">
        <v>472</v>
      </c>
      <c r="H313" s="175" t="s">
        <v>3</v>
      </c>
      <c r="I313" s="177"/>
      <c r="L313" s="174"/>
      <c r="M313" s="178"/>
      <c r="N313" s="179"/>
      <c r="O313" s="179"/>
      <c r="P313" s="179"/>
      <c r="Q313" s="179"/>
      <c r="R313" s="179"/>
      <c r="S313" s="179"/>
      <c r="T313" s="180"/>
      <c r="AT313" s="175" t="s">
        <v>174</v>
      </c>
      <c r="AU313" s="175" t="s">
        <v>80</v>
      </c>
      <c r="AV313" s="13" t="s">
        <v>78</v>
      </c>
      <c r="AW313" s="13" t="s">
        <v>33</v>
      </c>
      <c r="AX313" s="13" t="s">
        <v>71</v>
      </c>
      <c r="AY313" s="175" t="s">
        <v>163</v>
      </c>
    </row>
    <row r="314" spans="2:51" s="14" customFormat="1" ht="12">
      <c r="B314" s="181"/>
      <c r="D314" s="170" t="s">
        <v>174</v>
      </c>
      <c r="E314" s="182" t="s">
        <v>3</v>
      </c>
      <c r="F314" s="183" t="s">
        <v>476</v>
      </c>
      <c r="H314" s="184">
        <v>-69</v>
      </c>
      <c r="I314" s="185"/>
      <c r="L314" s="181"/>
      <c r="M314" s="186"/>
      <c r="N314" s="187"/>
      <c r="O314" s="187"/>
      <c r="P314" s="187"/>
      <c r="Q314" s="187"/>
      <c r="R314" s="187"/>
      <c r="S314" s="187"/>
      <c r="T314" s="188"/>
      <c r="AT314" s="182" t="s">
        <v>174</v>
      </c>
      <c r="AU314" s="182" t="s">
        <v>80</v>
      </c>
      <c r="AV314" s="14" t="s">
        <v>80</v>
      </c>
      <c r="AW314" s="14" t="s">
        <v>33</v>
      </c>
      <c r="AX314" s="14" t="s">
        <v>71</v>
      </c>
      <c r="AY314" s="182" t="s">
        <v>163</v>
      </c>
    </row>
    <row r="315" spans="2:51" s="13" customFormat="1" ht="12">
      <c r="B315" s="174"/>
      <c r="D315" s="170" t="s">
        <v>174</v>
      </c>
      <c r="E315" s="175" t="s">
        <v>3</v>
      </c>
      <c r="F315" s="176" t="s">
        <v>477</v>
      </c>
      <c r="H315" s="175" t="s">
        <v>3</v>
      </c>
      <c r="I315" s="177"/>
      <c r="L315" s="174"/>
      <c r="M315" s="178"/>
      <c r="N315" s="179"/>
      <c r="O315" s="179"/>
      <c r="P315" s="179"/>
      <c r="Q315" s="179"/>
      <c r="R315" s="179"/>
      <c r="S315" s="179"/>
      <c r="T315" s="180"/>
      <c r="AT315" s="175" t="s">
        <v>174</v>
      </c>
      <c r="AU315" s="175" t="s">
        <v>80</v>
      </c>
      <c r="AV315" s="13" t="s">
        <v>78</v>
      </c>
      <c r="AW315" s="13" t="s">
        <v>33</v>
      </c>
      <c r="AX315" s="13" t="s">
        <v>71</v>
      </c>
      <c r="AY315" s="175" t="s">
        <v>163</v>
      </c>
    </row>
    <row r="316" spans="2:51" s="14" customFormat="1" ht="12">
      <c r="B316" s="181"/>
      <c r="D316" s="170" t="s">
        <v>174</v>
      </c>
      <c r="E316" s="182" t="s">
        <v>3</v>
      </c>
      <c r="F316" s="183" t="s">
        <v>453</v>
      </c>
      <c r="H316" s="184">
        <v>170</v>
      </c>
      <c r="I316" s="185"/>
      <c r="L316" s="181"/>
      <c r="M316" s="186"/>
      <c r="N316" s="187"/>
      <c r="O316" s="187"/>
      <c r="P316" s="187"/>
      <c r="Q316" s="187"/>
      <c r="R316" s="187"/>
      <c r="S316" s="187"/>
      <c r="T316" s="188"/>
      <c r="AT316" s="182" t="s">
        <v>174</v>
      </c>
      <c r="AU316" s="182" t="s">
        <v>80</v>
      </c>
      <c r="AV316" s="14" t="s">
        <v>80</v>
      </c>
      <c r="AW316" s="14" t="s">
        <v>33</v>
      </c>
      <c r="AX316" s="14" t="s">
        <v>71</v>
      </c>
      <c r="AY316" s="182" t="s">
        <v>163</v>
      </c>
    </row>
    <row r="317" spans="2:51" s="13" customFormat="1" ht="12">
      <c r="B317" s="174"/>
      <c r="D317" s="170" t="s">
        <v>174</v>
      </c>
      <c r="E317" s="175" t="s">
        <v>3</v>
      </c>
      <c r="F317" s="176" t="s">
        <v>478</v>
      </c>
      <c r="H317" s="175" t="s">
        <v>3</v>
      </c>
      <c r="I317" s="177"/>
      <c r="L317" s="174"/>
      <c r="M317" s="178"/>
      <c r="N317" s="179"/>
      <c r="O317" s="179"/>
      <c r="P317" s="179"/>
      <c r="Q317" s="179"/>
      <c r="R317" s="179"/>
      <c r="S317" s="179"/>
      <c r="T317" s="180"/>
      <c r="AT317" s="175" t="s">
        <v>174</v>
      </c>
      <c r="AU317" s="175" t="s">
        <v>80</v>
      </c>
      <c r="AV317" s="13" t="s">
        <v>78</v>
      </c>
      <c r="AW317" s="13" t="s">
        <v>33</v>
      </c>
      <c r="AX317" s="13" t="s">
        <v>71</v>
      </c>
      <c r="AY317" s="175" t="s">
        <v>163</v>
      </c>
    </row>
    <row r="318" spans="2:51" s="14" customFormat="1" ht="12">
      <c r="B318" s="181"/>
      <c r="D318" s="170" t="s">
        <v>174</v>
      </c>
      <c r="E318" s="182" t="s">
        <v>3</v>
      </c>
      <c r="F318" s="183" t="s">
        <v>455</v>
      </c>
      <c r="H318" s="184">
        <v>1500</v>
      </c>
      <c r="I318" s="185"/>
      <c r="L318" s="181"/>
      <c r="M318" s="186"/>
      <c r="N318" s="187"/>
      <c r="O318" s="187"/>
      <c r="P318" s="187"/>
      <c r="Q318" s="187"/>
      <c r="R318" s="187"/>
      <c r="S318" s="187"/>
      <c r="T318" s="188"/>
      <c r="AT318" s="182" t="s">
        <v>174</v>
      </c>
      <c r="AU318" s="182" t="s">
        <v>80</v>
      </c>
      <c r="AV318" s="14" t="s">
        <v>80</v>
      </c>
      <c r="AW318" s="14" t="s">
        <v>33</v>
      </c>
      <c r="AX318" s="14" t="s">
        <v>71</v>
      </c>
      <c r="AY318" s="182" t="s">
        <v>163</v>
      </c>
    </row>
    <row r="319" spans="2:51" s="13" customFormat="1" ht="12">
      <c r="B319" s="174"/>
      <c r="D319" s="170" t="s">
        <v>174</v>
      </c>
      <c r="E319" s="175" t="s">
        <v>3</v>
      </c>
      <c r="F319" s="176" t="s">
        <v>479</v>
      </c>
      <c r="H319" s="175" t="s">
        <v>3</v>
      </c>
      <c r="I319" s="177"/>
      <c r="L319" s="174"/>
      <c r="M319" s="178"/>
      <c r="N319" s="179"/>
      <c r="O319" s="179"/>
      <c r="P319" s="179"/>
      <c r="Q319" s="179"/>
      <c r="R319" s="179"/>
      <c r="S319" s="179"/>
      <c r="T319" s="180"/>
      <c r="AT319" s="175" t="s">
        <v>174</v>
      </c>
      <c r="AU319" s="175" t="s">
        <v>80</v>
      </c>
      <c r="AV319" s="13" t="s">
        <v>78</v>
      </c>
      <c r="AW319" s="13" t="s">
        <v>33</v>
      </c>
      <c r="AX319" s="13" t="s">
        <v>71</v>
      </c>
      <c r="AY319" s="175" t="s">
        <v>163</v>
      </c>
    </row>
    <row r="320" spans="2:51" s="14" customFormat="1" ht="12">
      <c r="B320" s="181"/>
      <c r="D320" s="170" t="s">
        <v>174</v>
      </c>
      <c r="E320" s="182" t="s">
        <v>3</v>
      </c>
      <c r="F320" s="183" t="s">
        <v>459</v>
      </c>
      <c r="H320" s="184">
        <v>400</v>
      </c>
      <c r="I320" s="185"/>
      <c r="L320" s="181"/>
      <c r="M320" s="186"/>
      <c r="N320" s="187"/>
      <c r="O320" s="187"/>
      <c r="P320" s="187"/>
      <c r="Q320" s="187"/>
      <c r="R320" s="187"/>
      <c r="S320" s="187"/>
      <c r="T320" s="188"/>
      <c r="AT320" s="182" t="s">
        <v>174</v>
      </c>
      <c r="AU320" s="182" t="s">
        <v>80</v>
      </c>
      <c r="AV320" s="14" t="s">
        <v>80</v>
      </c>
      <c r="AW320" s="14" t="s">
        <v>33</v>
      </c>
      <c r="AX320" s="14" t="s">
        <v>71</v>
      </c>
      <c r="AY320" s="182" t="s">
        <v>163</v>
      </c>
    </row>
    <row r="321" spans="2:51" s="13" customFormat="1" ht="22.5">
      <c r="B321" s="174"/>
      <c r="D321" s="170" t="s">
        <v>174</v>
      </c>
      <c r="E321" s="175" t="s">
        <v>3</v>
      </c>
      <c r="F321" s="176" t="s">
        <v>480</v>
      </c>
      <c r="H321" s="175" t="s">
        <v>3</v>
      </c>
      <c r="I321" s="177"/>
      <c r="L321" s="174"/>
      <c r="M321" s="178"/>
      <c r="N321" s="179"/>
      <c r="O321" s="179"/>
      <c r="P321" s="179"/>
      <c r="Q321" s="179"/>
      <c r="R321" s="179"/>
      <c r="S321" s="179"/>
      <c r="T321" s="180"/>
      <c r="AT321" s="175" t="s">
        <v>174</v>
      </c>
      <c r="AU321" s="175" t="s">
        <v>80</v>
      </c>
      <c r="AV321" s="13" t="s">
        <v>78</v>
      </c>
      <c r="AW321" s="13" t="s">
        <v>33</v>
      </c>
      <c r="AX321" s="13" t="s">
        <v>71</v>
      </c>
      <c r="AY321" s="175" t="s">
        <v>163</v>
      </c>
    </row>
    <row r="322" spans="2:51" s="14" customFormat="1" ht="12">
      <c r="B322" s="181"/>
      <c r="D322" s="170" t="s">
        <v>174</v>
      </c>
      <c r="E322" s="182" t="s">
        <v>3</v>
      </c>
      <c r="F322" s="183" t="s">
        <v>461</v>
      </c>
      <c r="H322" s="184">
        <v>500</v>
      </c>
      <c r="I322" s="185"/>
      <c r="L322" s="181"/>
      <c r="M322" s="186"/>
      <c r="N322" s="187"/>
      <c r="O322" s="187"/>
      <c r="P322" s="187"/>
      <c r="Q322" s="187"/>
      <c r="R322" s="187"/>
      <c r="S322" s="187"/>
      <c r="T322" s="188"/>
      <c r="AT322" s="182" t="s">
        <v>174</v>
      </c>
      <c r="AU322" s="182" t="s">
        <v>80</v>
      </c>
      <c r="AV322" s="14" t="s">
        <v>80</v>
      </c>
      <c r="AW322" s="14" t="s">
        <v>33</v>
      </c>
      <c r="AX322" s="14" t="s">
        <v>71</v>
      </c>
      <c r="AY322" s="182" t="s">
        <v>163</v>
      </c>
    </row>
    <row r="323" spans="2:51" s="13" customFormat="1" ht="12">
      <c r="B323" s="174"/>
      <c r="D323" s="170" t="s">
        <v>174</v>
      </c>
      <c r="E323" s="175" t="s">
        <v>3</v>
      </c>
      <c r="F323" s="176" t="s">
        <v>462</v>
      </c>
      <c r="H323" s="175" t="s">
        <v>3</v>
      </c>
      <c r="I323" s="177"/>
      <c r="L323" s="174"/>
      <c r="M323" s="178"/>
      <c r="N323" s="179"/>
      <c r="O323" s="179"/>
      <c r="P323" s="179"/>
      <c r="Q323" s="179"/>
      <c r="R323" s="179"/>
      <c r="S323" s="179"/>
      <c r="T323" s="180"/>
      <c r="AT323" s="175" t="s">
        <v>174</v>
      </c>
      <c r="AU323" s="175" t="s">
        <v>80</v>
      </c>
      <c r="AV323" s="13" t="s">
        <v>78</v>
      </c>
      <c r="AW323" s="13" t="s">
        <v>33</v>
      </c>
      <c r="AX323" s="13" t="s">
        <v>71</v>
      </c>
      <c r="AY323" s="175" t="s">
        <v>163</v>
      </c>
    </row>
    <row r="324" spans="2:51" s="14" customFormat="1" ht="12">
      <c r="B324" s="181"/>
      <c r="D324" s="170" t="s">
        <v>174</v>
      </c>
      <c r="E324" s="182" t="s">
        <v>3</v>
      </c>
      <c r="F324" s="183" t="s">
        <v>463</v>
      </c>
      <c r="H324" s="184">
        <v>60</v>
      </c>
      <c r="I324" s="185"/>
      <c r="L324" s="181"/>
      <c r="M324" s="186"/>
      <c r="N324" s="187"/>
      <c r="O324" s="187"/>
      <c r="P324" s="187"/>
      <c r="Q324" s="187"/>
      <c r="R324" s="187"/>
      <c r="S324" s="187"/>
      <c r="T324" s="188"/>
      <c r="AT324" s="182" t="s">
        <v>174</v>
      </c>
      <c r="AU324" s="182" t="s">
        <v>80</v>
      </c>
      <c r="AV324" s="14" t="s">
        <v>80</v>
      </c>
      <c r="AW324" s="14" t="s">
        <v>33</v>
      </c>
      <c r="AX324" s="14" t="s">
        <v>71</v>
      </c>
      <c r="AY324" s="182" t="s">
        <v>163</v>
      </c>
    </row>
    <row r="325" spans="2:51" s="15" customFormat="1" ht="12">
      <c r="B325" s="189"/>
      <c r="D325" s="170" t="s">
        <v>174</v>
      </c>
      <c r="E325" s="190" t="s">
        <v>3</v>
      </c>
      <c r="F325" s="191" t="s">
        <v>188</v>
      </c>
      <c r="H325" s="192">
        <v>5422</v>
      </c>
      <c r="I325" s="193"/>
      <c r="L325" s="189"/>
      <c r="M325" s="194"/>
      <c r="N325" s="195"/>
      <c r="O325" s="195"/>
      <c r="P325" s="195"/>
      <c r="Q325" s="195"/>
      <c r="R325" s="195"/>
      <c r="S325" s="195"/>
      <c r="T325" s="196"/>
      <c r="AT325" s="190" t="s">
        <v>174</v>
      </c>
      <c r="AU325" s="190" t="s">
        <v>80</v>
      </c>
      <c r="AV325" s="15" t="s">
        <v>170</v>
      </c>
      <c r="AW325" s="15" t="s">
        <v>33</v>
      </c>
      <c r="AX325" s="15" t="s">
        <v>78</v>
      </c>
      <c r="AY325" s="190" t="s">
        <v>163</v>
      </c>
    </row>
    <row r="326" spans="1:65" s="2" customFormat="1" ht="21.75" customHeight="1">
      <c r="A326" s="32"/>
      <c r="B326" s="156"/>
      <c r="C326" s="157" t="s">
        <v>481</v>
      </c>
      <c r="D326" s="157" t="s">
        <v>165</v>
      </c>
      <c r="E326" s="158" t="s">
        <v>482</v>
      </c>
      <c r="F326" s="159" t="s">
        <v>483</v>
      </c>
      <c r="G326" s="160" t="s">
        <v>168</v>
      </c>
      <c r="H326" s="161">
        <v>2091</v>
      </c>
      <c r="I326" s="162"/>
      <c r="J326" s="163">
        <f>ROUND(I326*H326,2)</f>
        <v>0</v>
      </c>
      <c r="K326" s="159" t="s">
        <v>169</v>
      </c>
      <c r="L326" s="33"/>
      <c r="M326" s="164" t="s">
        <v>3</v>
      </c>
      <c r="N326" s="165" t="s">
        <v>42</v>
      </c>
      <c r="O326" s="53"/>
      <c r="P326" s="166">
        <f>O326*H326</f>
        <v>0</v>
      </c>
      <c r="Q326" s="166">
        <v>0</v>
      </c>
      <c r="R326" s="166">
        <f>Q326*H326</f>
        <v>0</v>
      </c>
      <c r="S326" s="166">
        <v>0</v>
      </c>
      <c r="T326" s="167">
        <f>S326*H326</f>
        <v>0</v>
      </c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R326" s="168" t="s">
        <v>170</v>
      </c>
      <c r="AT326" s="168" t="s">
        <v>165</v>
      </c>
      <c r="AU326" s="168" t="s">
        <v>80</v>
      </c>
      <c r="AY326" s="17" t="s">
        <v>163</v>
      </c>
      <c r="BE326" s="169">
        <f>IF(N326="základní",J326,0)</f>
        <v>0</v>
      </c>
      <c r="BF326" s="169">
        <f>IF(N326="snížená",J326,0)</f>
        <v>0</v>
      </c>
      <c r="BG326" s="169">
        <f>IF(N326="zákl. přenesená",J326,0)</f>
        <v>0</v>
      </c>
      <c r="BH326" s="169">
        <f>IF(N326="sníž. přenesená",J326,0)</f>
        <v>0</v>
      </c>
      <c r="BI326" s="169">
        <f>IF(N326="nulová",J326,0)</f>
        <v>0</v>
      </c>
      <c r="BJ326" s="17" t="s">
        <v>78</v>
      </c>
      <c r="BK326" s="169">
        <f>ROUND(I326*H326,2)</f>
        <v>0</v>
      </c>
      <c r="BL326" s="17" t="s">
        <v>170</v>
      </c>
      <c r="BM326" s="168" t="s">
        <v>484</v>
      </c>
    </row>
    <row r="327" spans="1:47" s="2" customFormat="1" ht="19.5">
      <c r="A327" s="32"/>
      <c r="B327" s="33"/>
      <c r="C327" s="32"/>
      <c r="D327" s="170" t="s">
        <v>172</v>
      </c>
      <c r="E327" s="32"/>
      <c r="F327" s="171" t="s">
        <v>173</v>
      </c>
      <c r="G327" s="32"/>
      <c r="H327" s="32"/>
      <c r="I327" s="96"/>
      <c r="J327" s="32"/>
      <c r="K327" s="32"/>
      <c r="L327" s="33"/>
      <c r="M327" s="172"/>
      <c r="N327" s="173"/>
      <c r="O327" s="53"/>
      <c r="P327" s="53"/>
      <c r="Q327" s="53"/>
      <c r="R327" s="53"/>
      <c r="S327" s="53"/>
      <c r="T327" s="54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T327" s="17" t="s">
        <v>172</v>
      </c>
      <c r="AU327" s="17" t="s">
        <v>80</v>
      </c>
    </row>
    <row r="328" spans="2:51" s="13" customFormat="1" ht="22.5">
      <c r="B328" s="174"/>
      <c r="D328" s="170" t="s">
        <v>174</v>
      </c>
      <c r="E328" s="175" t="s">
        <v>3</v>
      </c>
      <c r="F328" s="176" t="s">
        <v>485</v>
      </c>
      <c r="H328" s="175" t="s">
        <v>3</v>
      </c>
      <c r="I328" s="177"/>
      <c r="L328" s="174"/>
      <c r="M328" s="178"/>
      <c r="N328" s="179"/>
      <c r="O328" s="179"/>
      <c r="P328" s="179"/>
      <c r="Q328" s="179"/>
      <c r="R328" s="179"/>
      <c r="S328" s="179"/>
      <c r="T328" s="180"/>
      <c r="AT328" s="175" t="s">
        <v>174</v>
      </c>
      <c r="AU328" s="175" t="s">
        <v>80</v>
      </c>
      <c r="AV328" s="13" t="s">
        <v>78</v>
      </c>
      <c r="AW328" s="13" t="s">
        <v>33</v>
      </c>
      <c r="AX328" s="13" t="s">
        <v>71</v>
      </c>
      <c r="AY328" s="175" t="s">
        <v>163</v>
      </c>
    </row>
    <row r="329" spans="2:51" s="14" customFormat="1" ht="12">
      <c r="B329" s="181"/>
      <c r="D329" s="170" t="s">
        <v>174</v>
      </c>
      <c r="E329" s="182" t="s">
        <v>3</v>
      </c>
      <c r="F329" s="183" t="s">
        <v>469</v>
      </c>
      <c r="H329" s="184">
        <v>1650</v>
      </c>
      <c r="I329" s="185"/>
      <c r="L329" s="181"/>
      <c r="M329" s="186"/>
      <c r="N329" s="187"/>
      <c r="O329" s="187"/>
      <c r="P329" s="187"/>
      <c r="Q329" s="187"/>
      <c r="R329" s="187"/>
      <c r="S329" s="187"/>
      <c r="T329" s="188"/>
      <c r="AT329" s="182" t="s">
        <v>174</v>
      </c>
      <c r="AU329" s="182" t="s">
        <v>80</v>
      </c>
      <c r="AV329" s="14" t="s">
        <v>80</v>
      </c>
      <c r="AW329" s="14" t="s">
        <v>33</v>
      </c>
      <c r="AX329" s="14" t="s">
        <v>71</v>
      </c>
      <c r="AY329" s="182" t="s">
        <v>163</v>
      </c>
    </row>
    <row r="330" spans="2:51" s="13" customFormat="1" ht="12">
      <c r="B330" s="174"/>
      <c r="D330" s="170" t="s">
        <v>174</v>
      </c>
      <c r="E330" s="175" t="s">
        <v>3</v>
      </c>
      <c r="F330" s="176" t="s">
        <v>486</v>
      </c>
      <c r="H330" s="175" t="s">
        <v>3</v>
      </c>
      <c r="I330" s="177"/>
      <c r="L330" s="174"/>
      <c r="M330" s="178"/>
      <c r="N330" s="179"/>
      <c r="O330" s="179"/>
      <c r="P330" s="179"/>
      <c r="Q330" s="179"/>
      <c r="R330" s="179"/>
      <c r="S330" s="179"/>
      <c r="T330" s="180"/>
      <c r="AT330" s="175" t="s">
        <v>174</v>
      </c>
      <c r="AU330" s="175" t="s">
        <v>80</v>
      </c>
      <c r="AV330" s="13" t="s">
        <v>78</v>
      </c>
      <c r="AW330" s="13" t="s">
        <v>33</v>
      </c>
      <c r="AX330" s="13" t="s">
        <v>71</v>
      </c>
      <c r="AY330" s="175" t="s">
        <v>163</v>
      </c>
    </row>
    <row r="331" spans="2:51" s="14" customFormat="1" ht="12">
      <c r="B331" s="181"/>
      <c r="D331" s="170" t="s">
        <v>174</v>
      </c>
      <c r="E331" s="182" t="s">
        <v>3</v>
      </c>
      <c r="F331" s="183" t="s">
        <v>450</v>
      </c>
      <c r="H331" s="184">
        <v>510</v>
      </c>
      <c r="I331" s="185"/>
      <c r="L331" s="181"/>
      <c r="M331" s="186"/>
      <c r="N331" s="187"/>
      <c r="O331" s="187"/>
      <c r="P331" s="187"/>
      <c r="Q331" s="187"/>
      <c r="R331" s="187"/>
      <c r="S331" s="187"/>
      <c r="T331" s="188"/>
      <c r="AT331" s="182" t="s">
        <v>174</v>
      </c>
      <c r="AU331" s="182" t="s">
        <v>80</v>
      </c>
      <c r="AV331" s="14" t="s">
        <v>80</v>
      </c>
      <c r="AW331" s="14" t="s">
        <v>33</v>
      </c>
      <c r="AX331" s="14" t="s">
        <v>71</v>
      </c>
      <c r="AY331" s="182" t="s">
        <v>163</v>
      </c>
    </row>
    <row r="332" spans="2:51" s="13" customFormat="1" ht="12">
      <c r="B332" s="174"/>
      <c r="D332" s="170" t="s">
        <v>174</v>
      </c>
      <c r="E332" s="175" t="s">
        <v>3</v>
      </c>
      <c r="F332" s="176" t="s">
        <v>472</v>
      </c>
      <c r="H332" s="175" t="s">
        <v>3</v>
      </c>
      <c r="I332" s="177"/>
      <c r="L332" s="174"/>
      <c r="M332" s="178"/>
      <c r="N332" s="179"/>
      <c r="O332" s="179"/>
      <c r="P332" s="179"/>
      <c r="Q332" s="179"/>
      <c r="R332" s="179"/>
      <c r="S332" s="179"/>
      <c r="T332" s="180"/>
      <c r="AT332" s="175" t="s">
        <v>174</v>
      </c>
      <c r="AU332" s="175" t="s">
        <v>80</v>
      </c>
      <c r="AV332" s="13" t="s">
        <v>78</v>
      </c>
      <c r="AW332" s="13" t="s">
        <v>33</v>
      </c>
      <c r="AX332" s="13" t="s">
        <v>71</v>
      </c>
      <c r="AY332" s="175" t="s">
        <v>163</v>
      </c>
    </row>
    <row r="333" spans="2:51" s="14" customFormat="1" ht="12">
      <c r="B333" s="181"/>
      <c r="D333" s="170" t="s">
        <v>174</v>
      </c>
      <c r="E333" s="182" t="s">
        <v>3</v>
      </c>
      <c r="F333" s="183" t="s">
        <v>476</v>
      </c>
      <c r="H333" s="184">
        <v>-69</v>
      </c>
      <c r="I333" s="185"/>
      <c r="L333" s="181"/>
      <c r="M333" s="186"/>
      <c r="N333" s="187"/>
      <c r="O333" s="187"/>
      <c r="P333" s="187"/>
      <c r="Q333" s="187"/>
      <c r="R333" s="187"/>
      <c r="S333" s="187"/>
      <c r="T333" s="188"/>
      <c r="AT333" s="182" t="s">
        <v>174</v>
      </c>
      <c r="AU333" s="182" t="s">
        <v>80</v>
      </c>
      <c r="AV333" s="14" t="s">
        <v>80</v>
      </c>
      <c r="AW333" s="14" t="s">
        <v>33</v>
      </c>
      <c r="AX333" s="14" t="s">
        <v>71</v>
      </c>
      <c r="AY333" s="182" t="s">
        <v>163</v>
      </c>
    </row>
    <row r="334" spans="2:51" s="15" customFormat="1" ht="12">
      <c r="B334" s="189"/>
      <c r="D334" s="170" t="s">
        <v>174</v>
      </c>
      <c r="E334" s="190" t="s">
        <v>3</v>
      </c>
      <c r="F334" s="191" t="s">
        <v>188</v>
      </c>
      <c r="H334" s="192">
        <v>2091</v>
      </c>
      <c r="I334" s="193"/>
      <c r="L334" s="189"/>
      <c r="M334" s="194"/>
      <c r="N334" s="195"/>
      <c r="O334" s="195"/>
      <c r="P334" s="195"/>
      <c r="Q334" s="195"/>
      <c r="R334" s="195"/>
      <c r="S334" s="195"/>
      <c r="T334" s="196"/>
      <c r="AT334" s="190" t="s">
        <v>174</v>
      </c>
      <c r="AU334" s="190" t="s">
        <v>80</v>
      </c>
      <c r="AV334" s="15" t="s">
        <v>170</v>
      </c>
      <c r="AW334" s="15" t="s">
        <v>33</v>
      </c>
      <c r="AX334" s="15" t="s">
        <v>78</v>
      </c>
      <c r="AY334" s="190" t="s">
        <v>163</v>
      </c>
    </row>
    <row r="335" spans="1:65" s="2" customFormat="1" ht="21.75" customHeight="1">
      <c r="A335" s="32"/>
      <c r="B335" s="156"/>
      <c r="C335" s="157" t="s">
        <v>487</v>
      </c>
      <c r="D335" s="157" t="s">
        <v>165</v>
      </c>
      <c r="E335" s="158" t="s">
        <v>488</v>
      </c>
      <c r="F335" s="159" t="s">
        <v>489</v>
      </c>
      <c r="G335" s="160" t="s">
        <v>168</v>
      </c>
      <c r="H335" s="161">
        <v>960</v>
      </c>
      <c r="I335" s="162"/>
      <c r="J335" s="163">
        <f>ROUND(I335*H335,2)</f>
        <v>0</v>
      </c>
      <c r="K335" s="159" t="s">
        <v>169</v>
      </c>
      <c r="L335" s="33"/>
      <c r="M335" s="164" t="s">
        <v>3</v>
      </c>
      <c r="N335" s="165" t="s">
        <v>42</v>
      </c>
      <c r="O335" s="53"/>
      <c r="P335" s="166">
        <f>O335*H335</f>
        <v>0</v>
      </c>
      <c r="Q335" s="166">
        <v>0</v>
      </c>
      <c r="R335" s="166">
        <f>Q335*H335</f>
        <v>0</v>
      </c>
      <c r="S335" s="166">
        <v>0</v>
      </c>
      <c r="T335" s="167">
        <f>S335*H335</f>
        <v>0</v>
      </c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R335" s="168" t="s">
        <v>170</v>
      </c>
      <c r="AT335" s="168" t="s">
        <v>165</v>
      </c>
      <c r="AU335" s="168" t="s">
        <v>80</v>
      </c>
      <c r="AY335" s="17" t="s">
        <v>163</v>
      </c>
      <c r="BE335" s="169">
        <f>IF(N335="základní",J335,0)</f>
        <v>0</v>
      </c>
      <c r="BF335" s="169">
        <f>IF(N335="snížená",J335,0)</f>
        <v>0</v>
      </c>
      <c r="BG335" s="169">
        <f>IF(N335="zákl. přenesená",J335,0)</f>
        <v>0</v>
      </c>
      <c r="BH335" s="169">
        <f>IF(N335="sníž. přenesená",J335,0)</f>
        <v>0</v>
      </c>
      <c r="BI335" s="169">
        <f>IF(N335="nulová",J335,0)</f>
        <v>0</v>
      </c>
      <c r="BJ335" s="17" t="s">
        <v>78</v>
      </c>
      <c r="BK335" s="169">
        <f>ROUND(I335*H335,2)</f>
        <v>0</v>
      </c>
      <c r="BL335" s="17" t="s">
        <v>170</v>
      </c>
      <c r="BM335" s="168" t="s">
        <v>490</v>
      </c>
    </row>
    <row r="336" spans="1:47" s="2" customFormat="1" ht="19.5">
      <c r="A336" s="32"/>
      <c r="B336" s="33"/>
      <c r="C336" s="32"/>
      <c r="D336" s="170" t="s">
        <v>172</v>
      </c>
      <c r="E336" s="32"/>
      <c r="F336" s="171" t="s">
        <v>173</v>
      </c>
      <c r="G336" s="32"/>
      <c r="H336" s="32"/>
      <c r="I336" s="96"/>
      <c r="J336" s="32"/>
      <c r="K336" s="32"/>
      <c r="L336" s="33"/>
      <c r="M336" s="172"/>
      <c r="N336" s="173"/>
      <c r="O336" s="53"/>
      <c r="P336" s="53"/>
      <c r="Q336" s="53"/>
      <c r="R336" s="53"/>
      <c r="S336" s="53"/>
      <c r="T336" s="54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T336" s="17" t="s">
        <v>172</v>
      </c>
      <c r="AU336" s="17" t="s">
        <v>80</v>
      </c>
    </row>
    <row r="337" spans="2:51" s="13" customFormat="1" ht="12">
      <c r="B337" s="174"/>
      <c r="D337" s="170" t="s">
        <v>174</v>
      </c>
      <c r="E337" s="175" t="s">
        <v>3</v>
      </c>
      <c r="F337" s="176" t="s">
        <v>491</v>
      </c>
      <c r="H337" s="175" t="s">
        <v>3</v>
      </c>
      <c r="I337" s="177"/>
      <c r="L337" s="174"/>
      <c r="M337" s="178"/>
      <c r="N337" s="179"/>
      <c r="O337" s="179"/>
      <c r="P337" s="179"/>
      <c r="Q337" s="179"/>
      <c r="R337" s="179"/>
      <c r="S337" s="179"/>
      <c r="T337" s="180"/>
      <c r="AT337" s="175" t="s">
        <v>174</v>
      </c>
      <c r="AU337" s="175" t="s">
        <v>80</v>
      </c>
      <c r="AV337" s="13" t="s">
        <v>78</v>
      </c>
      <c r="AW337" s="13" t="s">
        <v>33</v>
      </c>
      <c r="AX337" s="13" t="s">
        <v>71</v>
      </c>
      <c r="AY337" s="175" t="s">
        <v>163</v>
      </c>
    </row>
    <row r="338" spans="2:51" s="14" customFormat="1" ht="12">
      <c r="B338" s="181"/>
      <c r="D338" s="170" t="s">
        <v>174</v>
      </c>
      <c r="E338" s="182" t="s">
        <v>3</v>
      </c>
      <c r="F338" s="183" t="s">
        <v>492</v>
      </c>
      <c r="H338" s="184">
        <v>280</v>
      </c>
      <c r="I338" s="185"/>
      <c r="L338" s="181"/>
      <c r="M338" s="186"/>
      <c r="N338" s="187"/>
      <c r="O338" s="187"/>
      <c r="P338" s="187"/>
      <c r="Q338" s="187"/>
      <c r="R338" s="187"/>
      <c r="S338" s="187"/>
      <c r="T338" s="188"/>
      <c r="AT338" s="182" t="s">
        <v>174</v>
      </c>
      <c r="AU338" s="182" t="s">
        <v>80</v>
      </c>
      <c r="AV338" s="14" t="s">
        <v>80</v>
      </c>
      <c r="AW338" s="14" t="s">
        <v>33</v>
      </c>
      <c r="AX338" s="14" t="s">
        <v>71</v>
      </c>
      <c r="AY338" s="182" t="s">
        <v>163</v>
      </c>
    </row>
    <row r="339" spans="2:51" s="13" customFormat="1" ht="22.5">
      <c r="B339" s="174"/>
      <c r="D339" s="170" t="s">
        <v>174</v>
      </c>
      <c r="E339" s="175" t="s">
        <v>3</v>
      </c>
      <c r="F339" s="176" t="s">
        <v>493</v>
      </c>
      <c r="H339" s="175" t="s">
        <v>3</v>
      </c>
      <c r="I339" s="177"/>
      <c r="L339" s="174"/>
      <c r="M339" s="178"/>
      <c r="N339" s="179"/>
      <c r="O339" s="179"/>
      <c r="P339" s="179"/>
      <c r="Q339" s="179"/>
      <c r="R339" s="179"/>
      <c r="S339" s="179"/>
      <c r="T339" s="180"/>
      <c r="AT339" s="175" t="s">
        <v>174</v>
      </c>
      <c r="AU339" s="175" t="s">
        <v>80</v>
      </c>
      <c r="AV339" s="13" t="s">
        <v>78</v>
      </c>
      <c r="AW339" s="13" t="s">
        <v>33</v>
      </c>
      <c r="AX339" s="13" t="s">
        <v>71</v>
      </c>
      <c r="AY339" s="175" t="s">
        <v>163</v>
      </c>
    </row>
    <row r="340" spans="2:51" s="14" customFormat="1" ht="12">
      <c r="B340" s="181"/>
      <c r="D340" s="170" t="s">
        <v>174</v>
      </c>
      <c r="E340" s="182" t="s">
        <v>3</v>
      </c>
      <c r="F340" s="183" t="s">
        <v>457</v>
      </c>
      <c r="H340" s="184">
        <v>620</v>
      </c>
      <c r="I340" s="185"/>
      <c r="L340" s="181"/>
      <c r="M340" s="186"/>
      <c r="N340" s="187"/>
      <c r="O340" s="187"/>
      <c r="P340" s="187"/>
      <c r="Q340" s="187"/>
      <c r="R340" s="187"/>
      <c r="S340" s="187"/>
      <c r="T340" s="188"/>
      <c r="AT340" s="182" t="s">
        <v>174</v>
      </c>
      <c r="AU340" s="182" t="s">
        <v>80</v>
      </c>
      <c r="AV340" s="14" t="s">
        <v>80</v>
      </c>
      <c r="AW340" s="14" t="s">
        <v>33</v>
      </c>
      <c r="AX340" s="14" t="s">
        <v>71</v>
      </c>
      <c r="AY340" s="182" t="s">
        <v>163</v>
      </c>
    </row>
    <row r="341" spans="2:51" s="13" customFormat="1" ht="12">
      <c r="B341" s="174"/>
      <c r="D341" s="170" t="s">
        <v>174</v>
      </c>
      <c r="E341" s="175" t="s">
        <v>3</v>
      </c>
      <c r="F341" s="176" t="s">
        <v>462</v>
      </c>
      <c r="H341" s="175" t="s">
        <v>3</v>
      </c>
      <c r="I341" s="177"/>
      <c r="L341" s="174"/>
      <c r="M341" s="178"/>
      <c r="N341" s="179"/>
      <c r="O341" s="179"/>
      <c r="P341" s="179"/>
      <c r="Q341" s="179"/>
      <c r="R341" s="179"/>
      <c r="S341" s="179"/>
      <c r="T341" s="180"/>
      <c r="AT341" s="175" t="s">
        <v>174</v>
      </c>
      <c r="AU341" s="175" t="s">
        <v>80</v>
      </c>
      <c r="AV341" s="13" t="s">
        <v>78</v>
      </c>
      <c r="AW341" s="13" t="s">
        <v>33</v>
      </c>
      <c r="AX341" s="13" t="s">
        <v>71</v>
      </c>
      <c r="AY341" s="175" t="s">
        <v>163</v>
      </c>
    </row>
    <row r="342" spans="2:51" s="14" customFormat="1" ht="12">
      <c r="B342" s="181"/>
      <c r="D342" s="170" t="s">
        <v>174</v>
      </c>
      <c r="E342" s="182" t="s">
        <v>3</v>
      </c>
      <c r="F342" s="183" t="s">
        <v>463</v>
      </c>
      <c r="H342" s="184">
        <v>60</v>
      </c>
      <c r="I342" s="185"/>
      <c r="L342" s="181"/>
      <c r="M342" s="186"/>
      <c r="N342" s="187"/>
      <c r="O342" s="187"/>
      <c r="P342" s="187"/>
      <c r="Q342" s="187"/>
      <c r="R342" s="187"/>
      <c r="S342" s="187"/>
      <c r="T342" s="188"/>
      <c r="AT342" s="182" t="s">
        <v>174</v>
      </c>
      <c r="AU342" s="182" t="s">
        <v>80</v>
      </c>
      <c r="AV342" s="14" t="s">
        <v>80</v>
      </c>
      <c r="AW342" s="14" t="s">
        <v>33</v>
      </c>
      <c r="AX342" s="14" t="s">
        <v>71</v>
      </c>
      <c r="AY342" s="182" t="s">
        <v>163</v>
      </c>
    </row>
    <row r="343" spans="2:51" s="15" customFormat="1" ht="12">
      <c r="B343" s="189"/>
      <c r="D343" s="170" t="s">
        <v>174</v>
      </c>
      <c r="E343" s="190" t="s">
        <v>3</v>
      </c>
      <c r="F343" s="191" t="s">
        <v>188</v>
      </c>
      <c r="H343" s="192">
        <v>960</v>
      </c>
      <c r="I343" s="193"/>
      <c r="L343" s="189"/>
      <c r="M343" s="194"/>
      <c r="N343" s="195"/>
      <c r="O343" s="195"/>
      <c r="P343" s="195"/>
      <c r="Q343" s="195"/>
      <c r="R343" s="195"/>
      <c r="S343" s="195"/>
      <c r="T343" s="196"/>
      <c r="AT343" s="190" t="s">
        <v>174</v>
      </c>
      <c r="AU343" s="190" t="s">
        <v>80</v>
      </c>
      <c r="AV343" s="15" t="s">
        <v>170</v>
      </c>
      <c r="AW343" s="15" t="s">
        <v>33</v>
      </c>
      <c r="AX343" s="15" t="s">
        <v>78</v>
      </c>
      <c r="AY343" s="190" t="s">
        <v>163</v>
      </c>
    </row>
    <row r="344" spans="1:65" s="2" customFormat="1" ht="33" customHeight="1">
      <c r="A344" s="32"/>
      <c r="B344" s="156"/>
      <c r="C344" s="157" t="s">
        <v>494</v>
      </c>
      <c r="D344" s="157" t="s">
        <v>165</v>
      </c>
      <c r="E344" s="158" t="s">
        <v>495</v>
      </c>
      <c r="F344" s="159" t="s">
        <v>496</v>
      </c>
      <c r="G344" s="160" t="s">
        <v>168</v>
      </c>
      <c r="H344" s="161">
        <v>280</v>
      </c>
      <c r="I344" s="162"/>
      <c r="J344" s="163">
        <f>ROUND(I344*H344,2)</f>
        <v>0</v>
      </c>
      <c r="K344" s="159" t="s">
        <v>169</v>
      </c>
      <c r="L344" s="33"/>
      <c r="M344" s="164" t="s">
        <v>3</v>
      </c>
      <c r="N344" s="165" t="s">
        <v>42</v>
      </c>
      <c r="O344" s="53"/>
      <c r="P344" s="166">
        <f>O344*H344</f>
        <v>0</v>
      </c>
      <c r="Q344" s="166">
        <v>0</v>
      </c>
      <c r="R344" s="166">
        <f>Q344*H344</f>
        <v>0</v>
      </c>
      <c r="S344" s="166">
        <v>0</v>
      </c>
      <c r="T344" s="167">
        <f>S344*H344</f>
        <v>0</v>
      </c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R344" s="168" t="s">
        <v>170</v>
      </c>
      <c r="AT344" s="168" t="s">
        <v>165</v>
      </c>
      <c r="AU344" s="168" t="s">
        <v>80</v>
      </c>
      <c r="AY344" s="17" t="s">
        <v>163</v>
      </c>
      <c r="BE344" s="169">
        <f>IF(N344="základní",J344,0)</f>
        <v>0</v>
      </c>
      <c r="BF344" s="169">
        <f>IF(N344="snížená",J344,0)</f>
        <v>0</v>
      </c>
      <c r="BG344" s="169">
        <f>IF(N344="zákl. přenesená",J344,0)</f>
        <v>0</v>
      </c>
      <c r="BH344" s="169">
        <f>IF(N344="sníž. přenesená",J344,0)</f>
        <v>0</v>
      </c>
      <c r="BI344" s="169">
        <f>IF(N344="nulová",J344,0)</f>
        <v>0</v>
      </c>
      <c r="BJ344" s="17" t="s">
        <v>78</v>
      </c>
      <c r="BK344" s="169">
        <f>ROUND(I344*H344,2)</f>
        <v>0</v>
      </c>
      <c r="BL344" s="17" t="s">
        <v>170</v>
      </c>
      <c r="BM344" s="168" t="s">
        <v>497</v>
      </c>
    </row>
    <row r="345" spans="2:51" s="13" customFormat="1" ht="12">
      <c r="B345" s="174"/>
      <c r="D345" s="170" t="s">
        <v>174</v>
      </c>
      <c r="E345" s="175" t="s">
        <v>3</v>
      </c>
      <c r="F345" s="176" t="s">
        <v>498</v>
      </c>
      <c r="H345" s="175" t="s">
        <v>3</v>
      </c>
      <c r="I345" s="177"/>
      <c r="L345" s="174"/>
      <c r="M345" s="178"/>
      <c r="N345" s="179"/>
      <c r="O345" s="179"/>
      <c r="P345" s="179"/>
      <c r="Q345" s="179"/>
      <c r="R345" s="179"/>
      <c r="S345" s="179"/>
      <c r="T345" s="180"/>
      <c r="AT345" s="175" t="s">
        <v>174</v>
      </c>
      <c r="AU345" s="175" t="s">
        <v>80</v>
      </c>
      <c r="AV345" s="13" t="s">
        <v>78</v>
      </c>
      <c r="AW345" s="13" t="s">
        <v>33</v>
      </c>
      <c r="AX345" s="13" t="s">
        <v>71</v>
      </c>
      <c r="AY345" s="175" t="s">
        <v>163</v>
      </c>
    </row>
    <row r="346" spans="2:51" s="14" customFormat="1" ht="12">
      <c r="B346" s="181"/>
      <c r="D346" s="170" t="s">
        <v>174</v>
      </c>
      <c r="E346" s="182" t="s">
        <v>3</v>
      </c>
      <c r="F346" s="183" t="s">
        <v>492</v>
      </c>
      <c r="H346" s="184">
        <v>280</v>
      </c>
      <c r="I346" s="185"/>
      <c r="L346" s="181"/>
      <c r="M346" s="186"/>
      <c r="N346" s="187"/>
      <c r="O346" s="187"/>
      <c r="P346" s="187"/>
      <c r="Q346" s="187"/>
      <c r="R346" s="187"/>
      <c r="S346" s="187"/>
      <c r="T346" s="188"/>
      <c r="AT346" s="182" t="s">
        <v>174</v>
      </c>
      <c r="AU346" s="182" t="s">
        <v>80</v>
      </c>
      <c r="AV346" s="14" t="s">
        <v>80</v>
      </c>
      <c r="AW346" s="14" t="s">
        <v>33</v>
      </c>
      <c r="AX346" s="14" t="s">
        <v>78</v>
      </c>
      <c r="AY346" s="182" t="s">
        <v>163</v>
      </c>
    </row>
    <row r="347" spans="1:65" s="2" customFormat="1" ht="33" customHeight="1">
      <c r="A347" s="32"/>
      <c r="B347" s="156"/>
      <c r="C347" s="157" t="s">
        <v>499</v>
      </c>
      <c r="D347" s="157" t="s">
        <v>165</v>
      </c>
      <c r="E347" s="158" t="s">
        <v>500</v>
      </c>
      <c r="F347" s="159" t="s">
        <v>501</v>
      </c>
      <c r="G347" s="160" t="s">
        <v>168</v>
      </c>
      <c r="H347" s="161">
        <v>1650</v>
      </c>
      <c r="I347" s="162"/>
      <c r="J347" s="163">
        <f>ROUND(I347*H347,2)</f>
        <v>0</v>
      </c>
      <c r="K347" s="159" t="s">
        <v>169</v>
      </c>
      <c r="L347" s="33"/>
      <c r="M347" s="164" t="s">
        <v>3</v>
      </c>
      <c r="N347" s="165" t="s">
        <v>42</v>
      </c>
      <c r="O347" s="53"/>
      <c r="P347" s="166">
        <f>O347*H347</f>
        <v>0</v>
      </c>
      <c r="Q347" s="166">
        <v>0</v>
      </c>
      <c r="R347" s="166">
        <f>Q347*H347</f>
        <v>0</v>
      </c>
      <c r="S347" s="166">
        <v>0</v>
      </c>
      <c r="T347" s="167">
        <f>S347*H347</f>
        <v>0</v>
      </c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R347" s="168" t="s">
        <v>170</v>
      </c>
      <c r="AT347" s="168" t="s">
        <v>165</v>
      </c>
      <c r="AU347" s="168" t="s">
        <v>80</v>
      </c>
      <c r="AY347" s="17" t="s">
        <v>163</v>
      </c>
      <c r="BE347" s="169">
        <f>IF(N347="základní",J347,0)</f>
        <v>0</v>
      </c>
      <c r="BF347" s="169">
        <f>IF(N347="snížená",J347,0)</f>
        <v>0</v>
      </c>
      <c r="BG347" s="169">
        <f>IF(N347="zákl. přenesená",J347,0)</f>
        <v>0</v>
      </c>
      <c r="BH347" s="169">
        <f>IF(N347="sníž. přenesená",J347,0)</f>
        <v>0</v>
      </c>
      <c r="BI347" s="169">
        <f>IF(N347="nulová",J347,0)</f>
        <v>0</v>
      </c>
      <c r="BJ347" s="17" t="s">
        <v>78</v>
      </c>
      <c r="BK347" s="169">
        <f>ROUND(I347*H347,2)</f>
        <v>0</v>
      </c>
      <c r="BL347" s="17" t="s">
        <v>170</v>
      </c>
      <c r="BM347" s="168" t="s">
        <v>502</v>
      </c>
    </row>
    <row r="348" spans="2:51" s="13" customFormat="1" ht="12">
      <c r="B348" s="174"/>
      <c r="D348" s="170" t="s">
        <v>174</v>
      </c>
      <c r="E348" s="175" t="s">
        <v>3</v>
      </c>
      <c r="F348" s="176" t="s">
        <v>503</v>
      </c>
      <c r="H348" s="175" t="s">
        <v>3</v>
      </c>
      <c r="I348" s="177"/>
      <c r="L348" s="174"/>
      <c r="M348" s="178"/>
      <c r="N348" s="179"/>
      <c r="O348" s="179"/>
      <c r="P348" s="179"/>
      <c r="Q348" s="179"/>
      <c r="R348" s="179"/>
      <c r="S348" s="179"/>
      <c r="T348" s="180"/>
      <c r="AT348" s="175" t="s">
        <v>174</v>
      </c>
      <c r="AU348" s="175" t="s">
        <v>80</v>
      </c>
      <c r="AV348" s="13" t="s">
        <v>78</v>
      </c>
      <c r="AW348" s="13" t="s">
        <v>33</v>
      </c>
      <c r="AX348" s="13" t="s">
        <v>71</v>
      </c>
      <c r="AY348" s="175" t="s">
        <v>163</v>
      </c>
    </row>
    <row r="349" spans="2:51" s="14" customFormat="1" ht="12">
      <c r="B349" s="181"/>
      <c r="D349" s="170" t="s">
        <v>174</v>
      </c>
      <c r="E349" s="182" t="s">
        <v>3</v>
      </c>
      <c r="F349" s="183" t="s">
        <v>469</v>
      </c>
      <c r="H349" s="184">
        <v>1650</v>
      </c>
      <c r="I349" s="185"/>
      <c r="L349" s="181"/>
      <c r="M349" s="186"/>
      <c r="N349" s="187"/>
      <c r="O349" s="187"/>
      <c r="P349" s="187"/>
      <c r="Q349" s="187"/>
      <c r="R349" s="187"/>
      <c r="S349" s="187"/>
      <c r="T349" s="188"/>
      <c r="AT349" s="182" t="s">
        <v>174</v>
      </c>
      <c r="AU349" s="182" t="s">
        <v>80</v>
      </c>
      <c r="AV349" s="14" t="s">
        <v>80</v>
      </c>
      <c r="AW349" s="14" t="s">
        <v>33</v>
      </c>
      <c r="AX349" s="14" t="s">
        <v>78</v>
      </c>
      <c r="AY349" s="182" t="s">
        <v>163</v>
      </c>
    </row>
    <row r="350" spans="1:65" s="2" customFormat="1" ht="21.75" customHeight="1">
      <c r="A350" s="32"/>
      <c r="B350" s="156"/>
      <c r="C350" s="157" t="s">
        <v>504</v>
      </c>
      <c r="D350" s="157" t="s">
        <v>165</v>
      </c>
      <c r="E350" s="158" t="s">
        <v>505</v>
      </c>
      <c r="F350" s="159" t="s">
        <v>506</v>
      </c>
      <c r="G350" s="160" t="s">
        <v>168</v>
      </c>
      <c r="H350" s="161">
        <v>53</v>
      </c>
      <c r="I350" s="162"/>
      <c r="J350" s="163">
        <f>ROUND(I350*H350,2)</f>
        <v>0</v>
      </c>
      <c r="K350" s="159" t="s">
        <v>169</v>
      </c>
      <c r="L350" s="33"/>
      <c r="M350" s="164" t="s">
        <v>3</v>
      </c>
      <c r="N350" s="165" t="s">
        <v>42</v>
      </c>
      <c r="O350" s="53"/>
      <c r="P350" s="166">
        <f>O350*H350</f>
        <v>0</v>
      </c>
      <c r="Q350" s="166">
        <v>0.612</v>
      </c>
      <c r="R350" s="166">
        <f>Q350*H350</f>
        <v>32.436</v>
      </c>
      <c r="S350" s="166">
        <v>0</v>
      </c>
      <c r="T350" s="167">
        <f>S350*H350</f>
        <v>0</v>
      </c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R350" s="168" t="s">
        <v>170</v>
      </c>
      <c r="AT350" s="168" t="s">
        <v>165</v>
      </c>
      <c r="AU350" s="168" t="s">
        <v>80</v>
      </c>
      <c r="AY350" s="17" t="s">
        <v>163</v>
      </c>
      <c r="BE350" s="169">
        <f>IF(N350="základní",J350,0)</f>
        <v>0</v>
      </c>
      <c r="BF350" s="169">
        <f>IF(N350="snížená",J350,0)</f>
        <v>0</v>
      </c>
      <c r="BG350" s="169">
        <f>IF(N350="zákl. přenesená",J350,0)</f>
        <v>0</v>
      </c>
      <c r="BH350" s="169">
        <f>IF(N350="sníž. přenesená",J350,0)</f>
        <v>0</v>
      </c>
      <c r="BI350" s="169">
        <f>IF(N350="nulová",J350,0)</f>
        <v>0</v>
      </c>
      <c r="BJ350" s="17" t="s">
        <v>78</v>
      </c>
      <c r="BK350" s="169">
        <f>ROUND(I350*H350,2)</f>
        <v>0</v>
      </c>
      <c r="BL350" s="17" t="s">
        <v>170</v>
      </c>
      <c r="BM350" s="168" t="s">
        <v>507</v>
      </c>
    </row>
    <row r="351" spans="1:47" s="2" customFormat="1" ht="19.5">
      <c r="A351" s="32"/>
      <c r="B351" s="33"/>
      <c r="C351" s="32"/>
      <c r="D351" s="170" t="s">
        <v>172</v>
      </c>
      <c r="E351" s="32"/>
      <c r="F351" s="171" t="s">
        <v>173</v>
      </c>
      <c r="G351" s="32"/>
      <c r="H351" s="32"/>
      <c r="I351" s="96"/>
      <c r="J351" s="32"/>
      <c r="K351" s="32"/>
      <c r="L351" s="33"/>
      <c r="M351" s="172"/>
      <c r="N351" s="173"/>
      <c r="O351" s="53"/>
      <c r="P351" s="53"/>
      <c r="Q351" s="53"/>
      <c r="R351" s="53"/>
      <c r="S351" s="53"/>
      <c r="T351" s="54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T351" s="17" t="s">
        <v>172</v>
      </c>
      <c r="AU351" s="17" t="s">
        <v>80</v>
      </c>
    </row>
    <row r="352" spans="1:65" s="2" customFormat="1" ht="21.75" customHeight="1">
      <c r="A352" s="32"/>
      <c r="B352" s="156"/>
      <c r="C352" s="157" t="s">
        <v>508</v>
      </c>
      <c r="D352" s="157" t="s">
        <v>165</v>
      </c>
      <c r="E352" s="158" t="s">
        <v>509</v>
      </c>
      <c r="F352" s="159" t="s">
        <v>510</v>
      </c>
      <c r="G352" s="160" t="s">
        <v>168</v>
      </c>
      <c r="H352" s="161">
        <v>2028</v>
      </c>
      <c r="I352" s="162"/>
      <c r="J352" s="163">
        <f>ROUND(I352*H352,2)</f>
        <v>0</v>
      </c>
      <c r="K352" s="159" t="s">
        <v>169</v>
      </c>
      <c r="L352" s="33"/>
      <c r="M352" s="164" t="s">
        <v>3</v>
      </c>
      <c r="N352" s="165" t="s">
        <v>42</v>
      </c>
      <c r="O352" s="53"/>
      <c r="P352" s="166">
        <f>O352*H352</f>
        <v>0</v>
      </c>
      <c r="Q352" s="166">
        <v>0</v>
      </c>
      <c r="R352" s="166">
        <f>Q352*H352</f>
        <v>0</v>
      </c>
      <c r="S352" s="166">
        <v>0</v>
      </c>
      <c r="T352" s="167">
        <f>S352*H352</f>
        <v>0</v>
      </c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R352" s="168" t="s">
        <v>170</v>
      </c>
      <c r="AT352" s="168" t="s">
        <v>165</v>
      </c>
      <c r="AU352" s="168" t="s">
        <v>80</v>
      </c>
      <c r="AY352" s="17" t="s">
        <v>163</v>
      </c>
      <c r="BE352" s="169">
        <f>IF(N352="základní",J352,0)</f>
        <v>0</v>
      </c>
      <c r="BF352" s="169">
        <f>IF(N352="snížená",J352,0)</f>
        <v>0</v>
      </c>
      <c r="BG352" s="169">
        <f>IF(N352="zákl. přenesená",J352,0)</f>
        <v>0</v>
      </c>
      <c r="BH352" s="169">
        <f>IF(N352="sníž. přenesená",J352,0)</f>
        <v>0</v>
      </c>
      <c r="BI352" s="169">
        <f>IF(N352="nulová",J352,0)</f>
        <v>0</v>
      </c>
      <c r="BJ352" s="17" t="s">
        <v>78</v>
      </c>
      <c r="BK352" s="169">
        <f>ROUND(I352*H352,2)</f>
        <v>0</v>
      </c>
      <c r="BL352" s="17" t="s">
        <v>170</v>
      </c>
      <c r="BM352" s="168" t="s">
        <v>511</v>
      </c>
    </row>
    <row r="353" spans="1:47" s="2" customFormat="1" ht="19.5">
      <c r="A353" s="32"/>
      <c r="B353" s="33"/>
      <c r="C353" s="32"/>
      <c r="D353" s="170" t="s">
        <v>172</v>
      </c>
      <c r="E353" s="32"/>
      <c r="F353" s="171" t="s">
        <v>173</v>
      </c>
      <c r="G353" s="32"/>
      <c r="H353" s="32"/>
      <c r="I353" s="96"/>
      <c r="J353" s="32"/>
      <c r="K353" s="32"/>
      <c r="L353" s="33"/>
      <c r="M353" s="172"/>
      <c r="N353" s="173"/>
      <c r="O353" s="53"/>
      <c r="P353" s="53"/>
      <c r="Q353" s="53"/>
      <c r="R353" s="53"/>
      <c r="S353" s="53"/>
      <c r="T353" s="54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T353" s="17" t="s">
        <v>172</v>
      </c>
      <c r="AU353" s="17" t="s">
        <v>80</v>
      </c>
    </row>
    <row r="354" spans="2:51" s="13" customFormat="1" ht="12">
      <c r="B354" s="174"/>
      <c r="D354" s="170" t="s">
        <v>174</v>
      </c>
      <c r="E354" s="175" t="s">
        <v>3</v>
      </c>
      <c r="F354" s="176" t="s">
        <v>512</v>
      </c>
      <c r="H354" s="175" t="s">
        <v>3</v>
      </c>
      <c r="I354" s="177"/>
      <c r="L354" s="174"/>
      <c r="M354" s="178"/>
      <c r="N354" s="179"/>
      <c r="O354" s="179"/>
      <c r="P354" s="179"/>
      <c r="Q354" s="179"/>
      <c r="R354" s="179"/>
      <c r="S354" s="179"/>
      <c r="T354" s="180"/>
      <c r="AT354" s="175" t="s">
        <v>174</v>
      </c>
      <c r="AU354" s="175" t="s">
        <v>80</v>
      </c>
      <c r="AV354" s="13" t="s">
        <v>78</v>
      </c>
      <c r="AW354" s="13" t="s">
        <v>33</v>
      </c>
      <c r="AX354" s="13" t="s">
        <v>71</v>
      </c>
      <c r="AY354" s="175" t="s">
        <v>163</v>
      </c>
    </row>
    <row r="355" spans="2:51" s="14" customFormat="1" ht="12">
      <c r="B355" s="181"/>
      <c r="D355" s="170" t="s">
        <v>174</v>
      </c>
      <c r="E355" s="182" t="s">
        <v>3</v>
      </c>
      <c r="F355" s="183" t="s">
        <v>469</v>
      </c>
      <c r="H355" s="184">
        <v>1650</v>
      </c>
      <c r="I355" s="185"/>
      <c r="L355" s="181"/>
      <c r="M355" s="186"/>
      <c r="N355" s="187"/>
      <c r="O355" s="187"/>
      <c r="P355" s="187"/>
      <c r="Q355" s="187"/>
      <c r="R355" s="187"/>
      <c r="S355" s="187"/>
      <c r="T355" s="188"/>
      <c r="AT355" s="182" t="s">
        <v>174</v>
      </c>
      <c r="AU355" s="182" t="s">
        <v>80</v>
      </c>
      <c r="AV355" s="14" t="s">
        <v>80</v>
      </c>
      <c r="AW355" s="14" t="s">
        <v>33</v>
      </c>
      <c r="AX355" s="14" t="s">
        <v>71</v>
      </c>
      <c r="AY355" s="182" t="s">
        <v>163</v>
      </c>
    </row>
    <row r="356" spans="2:51" s="13" customFormat="1" ht="12">
      <c r="B356" s="174"/>
      <c r="D356" s="170" t="s">
        <v>174</v>
      </c>
      <c r="E356" s="175" t="s">
        <v>3</v>
      </c>
      <c r="F356" s="176" t="s">
        <v>513</v>
      </c>
      <c r="H356" s="175" t="s">
        <v>3</v>
      </c>
      <c r="I356" s="177"/>
      <c r="L356" s="174"/>
      <c r="M356" s="178"/>
      <c r="N356" s="179"/>
      <c r="O356" s="179"/>
      <c r="P356" s="179"/>
      <c r="Q356" s="179"/>
      <c r="R356" s="179"/>
      <c r="S356" s="179"/>
      <c r="T356" s="180"/>
      <c r="AT356" s="175" t="s">
        <v>174</v>
      </c>
      <c r="AU356" s="175" t="s">
        <v>80</v>
      </c>
      <c r="AV356" s="13" t="s">
        <v>78</v>
      </c>
      <c r="AW356" s="13" t="s">
        <v>33</v>
      </c>
      <c r="AX356" s="13" t="s">
        <v>71</v>
      </c>
      <c r="AY356" s="175" t="s">
        <v>163</v>
      </c>
    </row>
    <row r="357" spans="2:51" s="14" customFormat="1" ht="12">
      <c r="B357" s="181"/>
      <c r="D357" s="170" t="s">
        <v>174</v>
      </c>
      <c r="E357" s="182" t="s">
        <v>3</v>
      </c>
      <c r="F357" s="183" t="s">
        <v>471</v>
      </c>
      <c r="H357" s="184">
        <v>455</v>
      </c>
      <c r="I357" s="185"/>
      <c r="L357" s="181"/>
      <c r="M357" s="186"/>
      <c r="N357" s="187"/>
      <c r="O357" s="187"/>
      <c r="P357" s="187"/>
      <c r="Q357" s="187"/>
      <c r="R357" s="187"/>
      <c r="S357" s="187"/>
      <c r="T357" s="188"/>
      <c r="AT357" s="182" t="s">
        <v>174</v>
      </c>
      <c r="AU357" s="182" t="s">
        <v>80</v>
      </c>
      <c r="AV357" s="14" t="s">
        <v>80</v>
      </c>
      <c r="AW357" s="14" t="s">
        <v>33</v>
      </c>
      <c r="AX357" s="14" t="s">
        <v>71</v>
      </c>
      <c r="AY357" s="182" t="s">
        <v>163</v>
      </c>
    </row>
    <row r="358" spans="2:51" s="13" customFormat="1" ht="12">
      <c r="B358" s="174"/>
      <c r="D358" s="170" t="s">
        <v>174</v>
      </c>
      <c r="E358" s="175" t="s">
        <v>3</v>
      </c>
      <c r="F358" s="176" t="s">
        <v>472</v>
      </c>
      <c r="H358" s="175" t="s">
        <v>3</v>
      </c>
      <c r="I358" s="177"/>
      <c r="L358" s="174"/>
      <c r="M358" s="178"/>
      <c r="N358" s="179"/>
      <c r="O358" s="179"/>
      <c r="P358" s="179"/>
      <c r="Q358" s="179"/>
      <c r="R358" s="179"/>
      <c r="S358" s="179"/>
      <c r="T358" s="180"/>
      <c r="AT358" s="175" t="s">
        <v>174</v>
      </c>
      <c r="AU358" s="175" t="s">
        <v>80</v>
      </c>
      <c r="AV358" s="13" t="s">
        <v>78</v>
      </c>
      <c r="AW358" s="13" t="s">
        <v>33</v>
      </c>
      <c r="AX358" s="13" t="s">
        <v>71</v>
      </c>
      <c r="AY358" s="175" t="s">
        <v>163</v>
      </c>
    </row>
    <row r="359" spans="2:51" s="14" customFormat="1" ht="12">
      <c r="B359" s="181"/>
      <c r="D359" s="170" t="s">
        <v>174</v>
      </c>
      <c r="E359" s="182" t="s">
        <v>3</v>
      </c>
      <c r="F359" s="183" t="s">
        <v>473</v>
      </c>
      <c r="H359" s="184">
        <v>-77</v>
      </c>
      <c r="I359" s="185"/>
      <c r="L359" s="181"/>
      <c r="M359" s="186"/>
      <c r="N359" s="187"/>
      <c r="O359" s="187"/>
      <c r="P359" s="187"/>
      <c r="Q359" s="187"/>
      <c r="R359" s="187"/>
      <c r="S359" s="187"/>
      <c r="T359" s="188"/>
      <c r="AT359" s="182" t="s">
        <v>174</v>
      </c>
      <c r="AU359" s="182" t="s">
        <v>80</v>
      </c>
      <c r="AV359" s="14" t="s">
        <v>80</v>
      </c>
      <c r="AW359" s="14" t="s">
        <v>33</v>
      </c>
      <c r="AX359" s="14" t="s">
        <v>71</v>
      </c>
      <c r="AY359" s="182" t="s">
        <v>163</v>
      </c>
    </row>
    <row r="360" spans="2:51" s="15" customFormat="1" ht="12">
      <c r="B360" s="189"/>
      <c r="D360" s="170" t="s">
        <v>174</v>
      </c>
      <c r="E360" s="190" t="s">
        <v>3</v>
      </c>
      <c r="F360" s="191" t="s">
        <v>188</v>
      </c>
      <c r="H360" s="192">
        <v>2028</v>
      </c>
      <c r="I360" s="193"/>
      <c r="L360" s="189"/>
      <c r="M360" s="194"/>
      <c r="N360" s="195"/>
      <c r="O360" s="195"/>
      <c r="P360" s="195"/>
      <c r="Q360" s="195"/>
      <c r="R360" s="195"/>
      <c r="S360" s="195"/>
      <c r="T360" s="196"/>
      <c r="AT360" s="190" t="s">
        <v>174</v>
      </c>
      <c r="AU360" s="190" t="s">
        <v>80</v>
      </c>
      <c r="AV360" s="15" t="s">
        <v>170</v>
      </c>
      <c r="AW360" s="15" t="s">
        <v>33</v>
      </c>
      <c r="AX360" s="15" t="s">
        <v>78</v>
      </c>
      <c r="AY360" s="190" t="s">
        <v>163</v>
      </c>
    </row>
    <row r="361" spans="1:65" s="2" customFormat="1" ht="21.75" customHeight="1">
      <c r="A361" s="32"/>
      <c r="B361" s="156"/>
      <c r="C361" s="157" t="s">
        <v>514</v>
      </c>
      <c r="D361" s="157" t="s">
        <v>165</v>
      </c>
      <c r="E361" s="158" t="s">
        <v>515</v>
      </c>
      <c r="F361" s="159" t="s">
        <v>516</v>
      </c>
      <c r="G361" s="160" t="s">
        <v>168</v>
      </c>
      <c r="H361" s="161">
        <v>3678</v>
      </c>
      <c r="I361" s="162"/>
      <c r="J361" s="163">
        <f>ROUND(I361*H361,2)</f>
        <v>0</v>
      </c>
      <c r="K361" s="159" t="s">
        <v>169</v>
      </c>
      <c r="L361" s="33"/>
      <c r="M361" s="164" t="s">
        <v>3</v>
      </c>
      <c r="N361" s="165" t="s">
        <v>42</v>
      </c>
      <c r="O361" s="53"/>
      <c r="P361" s="166">
        <f>O361*H361</f>
        <v>0</v>
      </c>
      <c r="Q361" s="166">
        <v>0</v>
      </c>
      <c r="R361" s="166">
        <f>Q361*H361</f>
        <v>0</v>
      </c>
      <c r="S361" s="166">
        <v>0</v>
      </c>
      <c r="T361" s="167">
        <f>S361*H361</f>
        <v>0</v>
      </c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R361" s="168" t="s">
        <v>170</v>
      </c>
      <c r="AT361" s="168" t="s">
        <v>165</v>
      </c>
      <c r="AU361" s="168" t="s">
        <v>80</v>
      </c>
      <c r="AY361" s="17" t="s">
        <v>163</v>
      </c>
      <c r="BE361" s="169">
        <f>IF(N361="základní",J361,0)</f>
        <v>0</v>
      </c>
      <c r="BF361" s="169">
        <f>IF(N361="snížená",J361,0)</f>
        <v>0</v>
      </c>
      <c r="BG361" s="169">
        <f>IF(N361="zákl. přenesená",J361,0)</f>
        <v>0</v>
      </c>
      <c r="BH361" s="169">
        <f>IF(N361="sníž. přenesená",J361,0)</f>
        <v>0</v>
      </c>
      <c r="BI361" s="169">
        <f>IF(N361="nulová",J361,0)</f>
        <v>0</v>
      </c>
      <c r="BJ361" s="17" t="s">
        <v>78</v>
      </c>
      <c r="BK361" s="169">
        <f>ROUND(I361*H361,2)</f>
        <v>0</v>
      </c>
      <c r="BL361" s="17" t="s">
        <v>170</v>
      </c>
      <c r="BM361" s="168" t="s">
        <v>517</v>
      </c>
    </row>
    <row r="362" spans="1:47" s="2" customFormat="1" ht="19.5">
      <c r="A362" s="32"/>
      <c r="B362" s="33"/>
      <c r="C362" s="32"/>
      <c r="D362" s="170" t="s">
        <v>172</v>
      </c>
      <c r="E362" s="32"/>
      <c r="F362" s="171" t="s">
        <v>173</v>
      </c>
      <c r="G362" s="32"/>
      <c r="H362" s="32"/>
      <c r="I362" s="96"/>
      <c r="J362" s="32"/>
      <c r="K362" s="32"/>
      <c r="L362" s="33"/>
      <c r="M362" s="172"/>
      <c r="N362" s="173"/>
      <c r="O362" s="53"/>
      <c r="P362" s="53"/>
      <c r="Q362" s="53"/>
      <c r="R362" s="53"/>
      <c r="S362" s="53"/>
      <c r="T362" s="54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T362" s="17" t="s">
        <v>172</v>
      </c>
      <c r="AU362" s="17" t="s">
        <v>80</v>
      </c>
    </row>
    <row r="363" spans="2:51" s="13" customFormat="1" ht="12">
      <c r="B363" s="174"/>
      <c r="D363" s="170" t="s">
        <v>174</v>
      </c>
      <c r="E363" s="175" t="s">
        <v>3</v>
      </c>
      <c r="F363" s="176" t="s">
        <v>512</v>
      </c>
      <c r="H363" s="175" t="s">
        <v>3</v>
      </c>
      <c r="I363" s="177"/>
      <c r="L363" s="174"/>
      <c r="M363" s="178"/>
      <c r="N363" s="179"/>
      <c r="O363" s="179"/>
      <c r="P363" s="179"/>
      <c r="Q363" s="179"/>
      <c r="R363" s="179"/>
      <c r="S363" s="179"/>
      <c r="T363" s="180"/>
      <c r="AT363" s="175" t="s">
        <v>174</v>
      </c>
      <c r="AU363" s="175" t="s">
        <v>80</v>
      </c>
      <c r="AV363" s="13" t="s">
        <v>78</v>
      </c>
      <c r="AW363" s="13" t="s">
        <v>33</v>
      </c>
      <c r="AX363" s="13" t="s">
        <v>71</v>
      </c>
      <c r="AY363" s="175" t="s">
        <v>163</v>
      </c>
    </row>
    <row r="364" spans="2:51" s="14" customFormat="1" ht="12">
      <c r="B364" s="181"/>
      <c r="D364" s="170" t="s">
        <v>174</v>
      </c>
      <c r="E364" s="182" t="s">
        <v>3</v>
      </c>
      <c r="F364" s="183" t="s">
        <v>518</v>
      </c>
      <c r="H364" s="184">
        <v>3300</v>
      </c>
      <c r="I364" s="185"/>
      <c r="L364" s="181"/>
      <c r="M364" s="186"/>
      <c r="N364" s="187"/>
      <c r="O364" s="187"/>
      <c r="P364" s="187"/>
      <c r="Q364" s="187"/>
      <c r="R364" s="187"/>
      <c r="S364" s="187"/>
      <c r="T364" s="188"/>
      <c r="AT364" s="182" t="s">
        <v>174</v>
      </c>
      <c r="AU364" s="182" t="s">
        <v>80</v>
      </c>
      <c r="AV364" s="14" t="s">
        <v>80</v>
      </c>
      <c r="AW364" s="14" t="s">
        <v>33</v>
      </c>
      <c r="AX364" s="14" t="s">
        <v>71</v>
      </c>
      <c r="AY364" s="182" t="s">
        <v>163</v>
      </c>
    </row>
    <row r="365" spans="2:51" s="13" customFormat="1" ht="12">
      <c r="B365" s="174"/>
      <c r="D365" s="170" t="s">
        <v>174</v>
      </c>
      <c r="E365" s="175" t="s">
        <v>3</v>
      </c>
      <c r="F365" s="176" t="s">
        <v>513</v>
      </c>
      <c r="H365" s="175" t="s">
        <v>3</v>
      </c>
      <c r="I365" s="177"/>
      <c r="L365" s="174"/>
      <c r="M365" s="178"/>
      <c r="N365" s="179"/>
      <c r="O365" s="179"/>
      <c r="P365" s="179"/>
      <c r="Q365" s="179"/>
      <c r="R365" s="179"/>
      <c r="S365" s="179"/>
      <c r="T365" s="180"/>
      <c r="AT365" s="175" t="s">
        <v>174</v>
      </c>
      <c r="AU365" s="175" t="s">
        <v>80</v>
      </c>
      <c r="AV365" s="13" t="s">
        <v>78</v>
      </c>
      <c r="AW365" s="13" t="s">
        <v>33</v>
      </c>
      <c r="AX365" s="13" t="s">
        <v>71</v>
      </c>
      <c r="AY365" s="175" t="s">
        <v>163</v>
      </c>
    </row>
    <row r="366" spans="2:51" s="14" customFormat="1" ht="12">
      <c r="B366" s="181"/>
      <c r="D366" s="170" t="s">
        <v>174</v>
      </c>
      <c r="E366" s="182" t="s">
        <v>3</v>
      </c>
      <c r="F366" s="183" t="s">
        <v>471</v>
      </c>
      <c r="H366" s="184">
        <v>455</v>
      </c>
      <c r="I366" s="185"/>
      <c r="L366" s="181"/>
      <c r="M366" s="186"/>
      <c r="N366" s="187"/>
      <c r="O366" s="187"/>
      <c r="P366" s="187"/>
      <c r="Q366" s="187"/>
      <c r="R366" s="187"/>
      <c r="S366" s="187"/>
      <c r="T366" s="188"/>
      <c r="AT366" s="182" t="s">
        <v>174</v>
      </c>
      <c r="AU366" s="182" t="s">
        <v>80</v>
      </c>
      <c r="AV366" s="14" t="s">
        <v>80</v>
      </c>
      <c r="AW366" s="14" t="s">
        <v>33</v>
      </c>
      <c r="AX366" s="14" t="s">
        <v>71</v>
      </c>
      <c r="AY366" s="182" t="s">
        <v>163</v>
      </c>
    </row>
    <row r="367" spans="2:51" s="13" customFormat="1" ht="12">
      <c r="B367" s="174"/>
      <c r="D367" s="170" t="s">
        <v>174</v>
      </c>
      <c r="E367" s="175" t="s">
        <v>3</v>
      </c>
      <c r="F367" s="176" t="s">
        <v>472</v>
      </c>
      <c r="H367" s="175" t="s">
        <v>3</v>
      </c>
      <c r="I367" s="177"/>
      <c r="L367" s="174"/>
      <c r="M367" s="178"/>
      <c r="N367" s="179"/>
      <c r="O367" s="179"/>
      <c r="P367" s="179"/>
      <c r="Q367" s="179"/>
      <c r="R367" s="179"/>
      <c r="S367" s="179"/>
      <c r="T367" s="180"/>
      <c r="AT367" s="175" t="s">
        <v>174</v>
      </c>
      <c r="AU367" s="175" t="s">
        <v>80</v>
      </c>
      <c r="AV367" s="13" t="s">
        <v>78</v>
      </c>
      <c r="AW367" s="13" t="s">
        <v>33</v>
      </c>
      <c r="AX367" s="13" t="s">
        <v>71</v>
      </c>
      <c r="AY367" s="175" t="s">
        <v>163</v>
      </c>
    </row>
    <row r="368" spans="2:51" s="14" customFormat="1" ht="12">
      <c r="B368" s="181"/>
      <c r="D368" s="170" t="s">
        <v>174</v>
      </c>
      <c r="E368" s="182" t="s">
        <v>3</v>
      </c>
      <c r="F368" s="183" t="s">
        <v>473</v>
      </c>
      <c r="H368" s="184">
        <v>-77</v>
      </c>
      <c r="I368" s="185"/>
      <c r="L368" s="181"/>
      <c r="M368" s="186"/>
      <c r="N368" s="187"/>
      <c r="O368" s="187"/>
      <c r="P368" s="187"/>
      <c r="Q368" s="187"/>
      <c r="R368" s="187"/>
      <c r="S368" s="187"/>
      <c r="T368" s="188"/>
      <c r="AT368" s="182" t="s">
        <v>174</v>
      </c>
      <c r="AU368" s="182" t="s">
        <v>80</v>
      </c>
      <c r="AV368" s="14" t="s">
        <v>80</v>
      </c>
      <c r="AW368" s="14" t="s">
        <v>33</v>
      </c>
      <c r="AX368" s="14" t="s">
        <v>71</v>
      </c>
      <c r="AY368" s="182" t="s">
        <v>163</v>
      </c>
    </row>
    <row r="369" spans="2:51" s="15" customFormat="1" ht="12">
      <c r="B369" s="189"/>
      <c r="D369" s="170" t="s">
        <v>174</v>
      </c>
      <c r="E369" s="190" t="s">
        <v>3</v>
      </c>
      <c r="F369" s="191" t="s">
        <v>188</v>
      </c>
      <c r="H369" s="192">
        <v>3678</v>
      </c>
      <c r="I369" s="193"/>
      <c r="L369" s="189"/>
      <c r="M369" s="194"/>
      <c r="N369" s="195"/>
      <c r="O369" s="195"/>
      <c r="P369" s="195"/>
      <c r="Q369" s="195"/>
      <c r="R369" s="195"/>
      <c r="S369" s="195"/>
      <c r="T369" s="196"/>
      <c r="AT369" s="190" t="s">
        <v>174</v>
      </c>
      <c r="AU369" s="190" t="s">
        <v>80</v>
      </c>
      <c r="AV369" s="15" t="s">
        <v>170</v>
      </c>
      <c r="AW369" s="15" t="s">
        <v>33</v>
      </c>
      <c r="AX369" s="15" t="s">
        <v>78</v>
      </c>
      <c r="AY369" s="190" t="s">
        <v>163</v>
      </c>
    </row>
    <row r="370" spans="1:65" s="2" customFormat="1" ht="33" customHeight="1">
      <c r="A370" s="32"/>
      <c r="B370" s="156"/>
      <c r="C370" s="157" t="s">
        <v>463</v>
      </c>
      <c r="D370" s="157" t="s">
        <v>165</v>
      </c>
      <c r="E370" s="158" t="s">
        <v>519</v>
      </c>
      <c r="F370" s="159" t="s">
        <v>520</v>
      </c>
      <c r="G370" s="160" t="s">
        <v>168</v>
      </c>
      <c r="H370" s="161">
        <v>2028</v>
      </c>
      <c r="I370" s="162"/>
      <c r="J370" s="163">
        <f>ROUND(I370*H370,2)</f>
        <v>0</v>
      </c>
      <c r="K370" s="159" t="s">
        <v>169</v>
      </c>
      <c r="L370" s="33"/>
      <c r="M370" s="164" t="s">
        <v>3</v>
      </c>
      <c r="N370" s="165" t="s">
        <v>42</v>
      </c>
      <c r="O370" s="53"/>
      <c r="P370" s="166">
        <f>O370*H370</f>
        <v>0</v>
      </c>
      <c r="Q370" s="166">
        <v>0</v>
      </c>
      <c r="R370" s="166">
        <f>Q370*H370</f>
        <v>0</v>
      </c>
      <c r="S370" s="166">
        <v>0</v>
      </c>
      <c r="T370" s="167">
        <f>S370*H370</f>
        <v>0</v>
      </c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R370" s="168" t="s">
        <v>170</v>
      </c>
      <c r="AT370" s="168" t="s">
        <v>165</v>
      </c>
      <c r="AU370" s="168" t="s">
        <v>80</v>
      </c>
      <c r="AY370" s="17" t="s">
        <v>163</v>
      </c>
      <c r="BE370" s="169">
        <f>IF(N370="základní",J370,0)</f>
        <v>0</v>
      </c>
      <c r="BF370" s="169">
        <f>IF(N370="snížená",J370,0)</f>
        <v>0</v>
      </c>
      <c r="BG370" s="169">
        <f>IF(N370="zákl. přenesená",J370,0)</f>
        <v>0</v>
      </c>
      <c r="BH370" s="169">
        <f>IF(N370="sníž. přenesená",J370,0)</f>
        <v>0</v>
      </c>
      <c r="BI370" s="169">
        <f>IF(N370="nulová",J370,0)</f>
        <v>0</v>
      </c>
      <c r="BJ370" s="17" t="s">
        <v>78</v>
      </c>
      <c r="BK370" s="169">
        <f>ROUND(I370*H370,2)</f>
        <v>0</v>
      </c>
      <c r="BL370" s="17" t="s">
        <v>170</v>
      </c>
      <c r="BM370" s="168" t="s">
        <v>521</v>
      </c>
    </row>
    <row r="371" spans="1:47" s="2" customFormat="1" ht="19.5">
      <c r="A371" s="32"/>
      <c r="B371" s="33"/>
      <c r="C371" s="32"/>
      <c r="D371" s="170" t="s">
        <v>172</v>
      </c>
      <c r="E371" s="32"/>
      <c r="F371" s="171" t="s">
        <v>173</v>
      </c>
      <c r="G371" s="32"/>
      <c r="H371" s="32"/>
      <c r="I371" s="96"/>
      <c r="J371" s="32"/>
      <c r="K371" s="32"/>
      <c r="L371" s="33"/>
      <c r="M371" s="172"/>
      <c r="N371" s="173"/>
      <c r="O371" s="53"/>
      <c r="P371" s="53"/>
      <c r="Q371" s="53"/>
      <c r="R371" s="53"/>
      <c r="S371" s="53"/>
      <c r="T371" s="54"/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T371" s="17" t="s">
        <v>172</v>
      </c>
      <c r="AU371" s="17" t="s">
        <v>80</v>
      </c>
    </row>
    <row r="372" spans="2:51" s="13" customFormat="1" ht="12">
      <c r="B372" s="174"/>
      <c r="D372" s="170" t="s">
        <v>174</v>
      </c>
      <c r="E372" s="175" t="s">
        <v>3</v>
      </c>
      <c r="F372" s="176" t="s">
        <v>447</v>
      </c>
      <c r="H372" s="175" t="s">
        <v>3</v>
      </c>
      <c r="I372" s="177"/>
      <c r="L372" s="174"/>
      <c r="M372" s="178"/>
      <c r="N372" s="179"/>
      <c r="O372" s="179"/>
      <c r="P372" s="179"/>
      <c r="Q372" s="179"/>
      <c r="R372" s="179"/>
      <c r="S372" s="179"/>
      <c r="T372" s="180"/>
      <c r="AT372" s="175" t="s">
        <v>174</v>
      </c>
      <c r="AU372" s="175" t="s">
        <v>80</v>
      </c>
      <c r="AV372" s="13" t="s">
        <v>78</v>
      </c>
      <c r="AW372" s="13" t="s">
        <v>33</v>
      </c>
      <c r="AX372" s="13" t="s">
        <v>71</v>
      </c>
      <c r="AY372" s="175" t="s">
        <v>163</v>
      </c>
    </row>
    <row r="373" spans="2:51" s="14" customFormat="1" ht="12">
      <c r="B373" s="181"/>
      <c r="D373" s="170" t="s">
        <v>174</v>
      </c>
      <c r="E373" s="182" t="s">
        <v>3</v>
      </c>
      <c r="F373" s="183" t="s">
        <v>469</v>
      </c>
      <c r="H373" s="184">
        <v>1650</v>
      </c>
      <c r="I373" s="185"/>
      <c r="L373" s="181"/>
      <c r="M373" s="186"/>
      <c r="N373" s="187"/>
      <c r="O373" s="187"/>
      <c r="P373" s="187"/>
      <c r="Q373" s="187"/>
      <c r="R373" s="187"/>
      <c r="S373" s="187"/>
      <c r="T373" s="188"/>
      <c r="AT373" s="182" t="s">
        <v>174</v>
      </c>
      <c r="AU373" s="182" t="s">
        <v>80</v>
      </c>
      <c r="AV373" s="14" t="s">
        <v>80</v>
      </c>
      <c r="AW373" s="14" t="s">
        <v>33</v>
      </c>
      <c r="AX373" s="14" t="s">
        <v>71</v>
      </c>
      <c r="AY373" s="182" t="s">
        <v>163</v>
      </c>
    </row>
    <row r="374" spans="2:51" s="13" customFormat="1" ht="12">
      <c r="B374" s="174"/>
      <c r="D374" s="170" t="s">
        <v>174</v>
      </c>
      <c r="E374" s="175" t="s">
        <v>3</v>
      </c>
      <c r="F374" s="176" t="s">
        <v>448</v>
      </c>
      <c r="H374" s="175" t="s">
        <v>3</v>
      </c>
      <c r="I374" s="177"/>
      <c r="L374" s="174"/>
      <c r="M374" s="178"/>
      <c r="N374" s="179"/>
      <c r="O374" s="179"/>
      <c r="P374" s="179"/>
      <c r="Q374" s="179"/>
      <c r="R374" s="179"/>
      <c r="S374" s="179"/>
      <c r="T374" s="180"/>
      <c r="AT374" s="175" t="s">
        <v>174</v>
      </c>
      <c r="AU374" s="175" t="s">
        <v>80</v>
      </c>
      <c r="AV374" s="13" t="s">
        <v>78</v>
      </c>
      <c r="AW374" s="13" t="s">
        <v>33</v>
      </c>
      <c r="AX374" s="13" t="s">
        <v>71</v>
      </c>
      <c r="AY374" s="175" t="s">
        <v>163</v>
      </c>
    </row>
    <row r="375" spans="2:51" s="14" customFormat="1" ht="12">
      <c r="B375" s="181"/>
      <c r="D375" s="170" t="s">
        <v>174</v>
      </c>
      <c r="E375" s="182" t="s">
        <v>3</v>
      </c>
      <c r="F375" s="183" t="s">
        <v>471</v>
      </c>
      <c r="H375" s="184">
        <v>455</v>
      </c>
      <c r="I375" s="185"/>
      <c r="L375" s="181"/>
      <c r="M375" s="186"/>
      <c r="N375" s="187"/>
      <c r="O375" s="187"/>
      <c r="P375" s="187"/>
      <c r="Q375" s="187"/>
      <c r="R375" s="187"/>
      <c r="S375" s="187"/>
      <c r="T375" s="188"/>
      <c r="AT375" s="182" t="s">
        <v>174</v>
      </c>
      <c r="AU375" s="182" t="s">
        <v>80</v>
      </c>
      <c r="AV375" s="14" t="s">
        <v>80</v>
      </c>
      <c r="AW375" s="14" t="s">
        <v>33</v>
      </c>
      <c r="AX375" s="14" t="s">
        <v>71</v>
      </c>
      <c r="AY375" s="182" t="s">
        <v>163</v>
      </c>
    </row>
    <row r="376" spans="2:51" s="13" customFormat="1" ht="12">
      <c r="B376" s="174"/>
      <c r="D376" s="170" t="s">
        <v>174</v>
      </c>
      <c r="E376" s="175" t="s">
        <v>3</v>
      </c>
      <c r="F376" s="176" t="s">
        <v>472</v>
      </c>
      <c r="H376" s="175" t="s">
        <v>3</v>
      </c>
      <c r="I376" s="177"/>
      <c r="L376" s="174"/>
      <c r="M376" s="178"/>
      <c r="N376" s="179"/>
      <c r="O376" s="179"/>
      <c r="P376" s="179"/>
      <c r="Q376" s="179"/>
      <c r="R376" s="179"/>
      <c r="S376" s="179"/>
      <c r="T376" s="180"/>
      <c r="AT376" s="175" t="s">
        <v>174</v>
      </c>
      <c r="AU376" s="175" t="s">
        <v>80</v>
      </c>
      <c r="AV376" s="13" t="s">
        <v>78</v>
      </c>
      <c r="AW376" s="13" t="s">
        <v>33</v>
      </c>
      <c r="AX376" s="13" t="s">
        <v>71</v>
      </c>
      <c r="AY376" s="175" t="s">
        <v>163</v>
      </c>
    </row>
    <row r="377" spans="2:51" s="14" customFormat="1" ht="12">
      <c r="B377" s="181"/>
      <c r="D377" s="170" t="s">
        <v>174</v>
      </c>
      <c r="E377" s="182" t="s">
        <v>3</v>
      </c>
      <c r="F377" s="183" t="s">
        <v>473</v>
      </c>
      <c r="H377" s="184">
        <v>-77</v>
      </c>
      <c r="I377" s="185"/>
      <c r="L377" s="181"/>
      <c r="M377" s="186"/>
      <c r="N377" s="187"/>
      <c r="O377" s="187"/>
      <c r="P377" s="187"/>
      <c r="Q377" s="187"/>
      <c r="R377" s="187"/>
      <c r="S377" s="187"/>
      <c r="T377" s="188"/>
      <c r="AT377" s="182" t="s">
        <v>174</v>
      </c>
      <c r="AU377" s="182" t="s">
        <v>80</v>
      </c>
      <c r="AV377" s="14" t="s">
        <v>80</v>
      </c>
      <c r="AW377" s="14" t="s">
        <v>33</v>
      </c>
      <c r="AX377" s="14" t="s">
        <v>71</v>
      </c>
      <c r="AY377" s="182" t="s">
        <v>163</v>
      </c>
    </row>
    <row r="378" spans="2:51" s="15" customFormat="1" ht="12">
      <c r="B378" s="189"/>
      <c r="D378" s="170" t="s">
        <v>174</v>
      </c>
      <c r="E378" s="190" t="s">
        <v>3</v>
      </c>
      <c r="F378" s="191" t="s">
        <v>188</v>
      </c>
      <c r="H378" s="192">
        <v>2028</v>
      </c>
      <c r="I378" s="193"/>
      <c r="L378" s="189"/>
      <c r="M378" s="194"/>
      <c r="N378" s="195"/>
      <c r="O378" s="195"/>
      <c r="P378" s="195"/>
      <c r="Q378" s="195"/>
      <c r="R378" s="195"/>
      <c r="S378" s="195"/>
      <c r="T378" s="196"/>
      <c r="AT378" s="190" t="s">
        <v>174</v>
      </c>
      <c r="AU378" s="190" t="s">
        <v>80</v>
      </c>
      <c r="AV378" s="15" t="s">
        <v>170</v>
      </c>
      <c r="AW378" s="15" t="s">
        <v>33</v>
      </c>
      <c r="AX378" s="15" t="s">
        <v>78</v>
      </c>
      <c r="AY378" s="190" t="s">
        <v>163</v>
      </c>
    </row>
    <row r="379" spans="1:65" s="2" customFormat="1" ht="33" customHeight="1">
      <c r="A379" s="32"/>
      <c r="B379" s="156"/>
      <c r="C379" s="157" t="s">
        <v>522</v>
      </c>
      <c r="D379" s="157" t="s">
        <v>165</v>
      </c>
      <c r="E379" s="158" t="s">
        <v>523</v>
      </c>
      <c r="F379" s="159" t="s">
        <v>524</v>
      </c>
      <c r="G379" s="160" t="s">
        <v>168</v>
      </c>
      <c r="H379" s="161">
        <v>1650</v>
      </c>
      <c r="I379" s="162"/>
      <c r="J379" s="163">
        <f>ROUND(I379*H379,2)</f>
        <v>0</v>
      </c>
      <c r="K379" s="159" t="s">
        <v>169</v>
      </c>
      <c r="L379" s="33"/>
      <c r="M379" s="164" t="s">
        <v>3</v>
      </c>
      <c r="N379" s="165" t="s">
        <v>42</v>
      </c>
      <c r="O379" s="53"/>
      <c r="P379" s="166">
        <f>O379*H379</f>
        <v>0</v>
      </c>
      <c r="Q379" s="166">
        <v>0</v>
      </c>
      <c r="R379" s="166">
        <f>Q379*H379</f>
        <v>0</v>
      </c>
      <c r="S379" s="166">
        <v>0</v>
      </c>
      <c r="T379" s="167">
        <f>S379*H379</f>
        <v>0</v>
      </c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R379" s="168" t="s">
        <v>170</v>
      </c>
      <c r="AT379" s="168" t="s">
        <v>165</v>
      </c>
      <c r="AU379" s="168" t="s">
        <v>80</v>
      </c>
      <c r="AY379" s="17" t="s">
        <v>163</v>
      </c>
      <c r="BE379" s="169">
        <f>IF(N379="základní",J379,0)</f>
        <v>0</v>
      </c>
      <c r="BF379" s="169">
        <f>IF(N379="snížená",J379,0)</f>
        <v>0</v>
      </c>
      <c r="BG379" s="169">
        <f>IF(N379="zákl. přenesená",J379,0)</f>
        <v>0</v>
      </c>
      <c r="BH379" s="169">
        <f>IF(N379="sníž. přenesená",J379,0)</f>
        <v>0</v>
      </c>
      <c r="BI379" s="169">
        <f>IF(N379="nulová",J379,0)</f>
        <v>0</v>
      </c>
      <c r="BJ379" s="17" t="s">
        <v>78</v>
      </c>
      <c r="BK379" s="169">
        <f>ROUND(I379*H379,2)</f>
        <v>0</v>
      </c>
      <c r="BL379" s="17" t="s">
        <v>170</v>
      </c>
      <c r="BM379" s="168" t="s">
        <v>525</v>
      </c>
    </row>
    <row r="380" spans="1:47" s="2" customFormat="1" ht="19.5">
      <c r="A380" s="32"/>
      <c r="B380" s="33"/>
      <c r="C380" s="32"/>
      <c r="D380" s="170" t="s">
        <v>172</v>
      </c>
      <c r="E380" s="32"/>
      <c r="F380" s="171" t="s">
        <v>173</v>
      </c>
      <c r="G380" s="32"/>
      <c r="H380" s="32"/>
      <c r="I380" s="96"/>
      <c r="J380" s="32"/>
      <c r="K380" s="32"/>
      <c r="L380" s="33"/>
      <c r="M380" s="172"/>
      <c r="N380" s="173"/>
      <c r="O380" s="53"/>
      <c r="P380" s="53"/>
      <c r="Q380" s="53"/>
      <c r="R380" s="53"/>
      <c r="S380" s="53"/>
      <c r="T380" s="54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T380" s="17" t="s">
        <v>172</v>
      </c>
      <c r="AU380" s="17" t="s">
        <v>80</v>
      </c>
    </row>
    <row r="381" spans="2:51" s="13" customFormat="1" ht="12">
      <c r="B381" s="174"/>
      <c r="D381" s="170" t="s">
        <v>174</v>
      </c>
      <c r="E381" s="175" t="s">
        <v>3</v>
      </c>
      <c r="F381" s="176" t="s">
        <v>503</v>
      </c>
      <c r="H381" s="175" t="s">
        <v>3</v>
      </c>
      <c r="I381" s="177"/>
      <c r="L381" s="174"/>
      <c r="M381" s="178"/>
      <c r="N381" s="179"/>
      <c r="O381" s="179"/>
      <c r="P381" s="179"/>
      <c r="Q381" s="179"/>
      <c r="R381" s="179"/>
      <c r="S381" s="179"/>
      <c r="T381" s="180"/>
      <c r="AT381" s="175" t="s">
        <v>174</v>
      </c>
      <c r="AU381" s="175" t="s">
        <v>80</v>
      </c>
      <c r="AV381" s="13" t="s">
        <v>78</v>
      </c>
      <c r="AW381" s="13" t="s">
        <v>33</v>
      </c>
      <c r="AX381" s="13" t="s">
        <v>71</v>
      </c>
      <c r="AY381" s="175" t="s">
        <v>163</v>
      </c>
    </row>
    <row r="382" spans="2:51" s="14" customFormat="1" ht="12">
      <c r="B382" s="181"/>
      <c r="D382" s="170" t="s">
        <v>174</v>
      </c>
      <c r="E382" s="182" t="s">
        <v>3</v>
      </c>
      <c r="F382" s="183" t="s">
        <v>469</v>
      </c>
      <c r="H382" s="184">
        <v>1650</v>
      </c>
      <c r="I382" s="185"/>
      <c r="L382" s="181"/>
      <c r="M382" s="186"/>
      <c r="N382" s="187"/>
      <c r="O382" s="187"/>
      <c r="P382" s="187"/>
      <c r="Q382" s="187"/>
      <c r="R382" s="187"/>
      <c r="S382" s="187"/>
      <c r="T382" s="188"/>
      <c r="AT382" s="182" t="s">
        <v>174</v>
      </c>
      <c r="AU382" s="182" t="s">
        <v>80</v>
      </c>
      <c r="AV382" s="14" t="s">
        <v>80</v>
      </c>
      <c r="AW382" s="14" t="s">
        <v>33</v>
      </c>
      <c r="AX382" s="14" t="s">
        <v>78</v>
      </c>
      <c r="AY382" s="182" t="s">
        <v>163</v>
      </c>
    </row>
    <row r="383" spans="1:65" s="2" customFormat="1" ht="33" customHeight="1">
      <c r="A383" s="32"/>
      <c r="B383" s="156"/>
      <c r="C383" s="157" t="s">
        <v>526</v>
      </c>
      <c r="D383" s="157" t="s">
        <v>165</v>
      </c>
      <c r="E383" s="158" t="s">
        <v>527</v>
      </c>
      <c r="F383" s="159" t="s">
        <v>528</v>
      </c>
      <c r="G383" s="160" t="s">
        <v>168</v>
      </c>
      <c r="H383" s="161">
        <v>378</v>
      </c>
      <c r="I383" s="162"/>
      <c r="J383" s="163">
        <f>ROUND(I383*H383,2)</f>
        <v>0</v>
      </c>
      <c r="K383" s="159" t="s">
        <v>169</v>
      </c>
      <c r="L383" s="33"/>
      <c r="M383" s="164" t="s">
        <v>3</v>
      </c>
      <c r="N383" s="165" t="s">
        <v>42</v>
      </c>
      <c r="O383" s="53"/>
      <c r="P383" s="166">
        <f>O383*H383</f>
        <v>0</v>
      </c>
      <c r="Q383" s="166">
        <v>0</v>
      </c>
      <c r="R383" s="166">
        <f>Q383*H383</f>
        <v>0</v>
      </c>
      <c r="S383" s="166">
        <v>0</v>
      </c>
      <c r="T383" s="167">
        <f>S383*H383</f>
        <v>0</v>
      </c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R383" s="168" t="s">
        <v>170</v>
      </c>
      <c r="AT383" s="168" t="s">
        <v>165</v>
      </c>
      <c r="AU383" s="168" t="s">
        <v>80</v>
      </c>
      <c r="AY383" s="17" t="s">
        <v>163</v>
      </c>
      <c r="BE383" s="169">
        <f>IF(N383="základní",J383,0)</f>
        <v>0</v>
      </c>
      <c r="BF383" s="169">
        <f>IF(N383="snížená",J383,0)</f>
        <v>0</v>
      </c>
      <c r="BG383" s="169">
        <f>IF(N383="zákl. přenesená",J383,0)</f>
        <v>0</v>
      </c>
      <c r="BH383" s="169">
        <f>IF(N383="sníž. přenesená",J383,0)</f>
        <v>0</v>
      </c>
      <c r="BI383" s="169">
        <f>IF(N383="nulová",J383,0)</f>
        <v>0</v>
      </c>
      <c r="BJ383" s="17" t="s">
        <v>78</v>
      </c>
      <c r="BK383" s="169">
        <f>ROUND(I383*H383,2)</f>
        <v>0</v>
      </c>
      <c r="BL383" s="17" t="s">
        <v>170</v>
      </c>
      <c r="BM383" s="168" t="s">
        <v>529</v>
      </c>
    </row>
    <row r="384" spans="1:47" s="2" customFormat="1" ht="19.5">
      <c r="A384" s="32"/>
      <c r="B384" s="33"/>
      <c r="C384" s="32"/>
      <c r="D384" s="170" t="s">
        <v>172</v>
      </c>
      <c r="E384" s="32"/>
      <c r="F384" s="171" t="s">
        <v>173</v>
      </c>
      <c r="G384" s="32"/>
      <c r="H384" s="32"/>
      <c r="I384" s="96"/>
      <c r="J384" s="32"/>
      <c r="K384" s="32"/>
      <c r="L384" s="33"/>
      <c r="M384" s="172"/>
      <c r="N384" s="173"/>
      <c r="O384" s="53"/>
      <c r="P384" s="53"/>
      <c r="Q384" s="53"/>
      <c r="R384" s="53"/>
      <c r="S384" s="53"/>
      <c r="T384" s="54"/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T384" s="17" t="s">
        <v>172</v>
      </c>
      <c r="AU384" s="17" t="s">
        <v>80</v>
      </c>
    </row>
    <row r="385" spans="2:51" s="13" customFormat="1" ht="12">
      <c r="B385" s="174"/>
      <c r="D385" s="170" t="s">
        <v>174</v>
      </c>
      <c r="E385" s="175" t="s">
        <v>3</v>
      </c>
      <c r="F385" s="176" t="s">
        <v>530</v>
      </c>
      <c r="H385" s="175" t="s">
        <v>3</v>
      </c>
      <c r="I385" s="177"/>
      <c r="L385" s="174"/>
      <c r="M385" s="178"/>
      <c r="N385" s="179"/>
      <c r="O385" s="179"/>
      <c r="P385" s="179"/>
      <c r="Q385" s="179"/>
      <c r="R385" s="179"/>
      <c r="S385" s="179"/>
      <c r="T385" s="180"/>
      <c r="AT385" s="175" t="s">
        <v>174</v>
      </c>
      <c r="AU385" s="175" t="s">
        <v>80</v>
      </c>
      <c r="AV385" s="13" t="s">
        <v>78</v>
      </c>
      <c r="AW385" s="13" t="s">
        <v>33</v>
      </c>
      <c r="AX385" s="13" t="s">
        <v>71</v>
      </c>
      <c r="AY385" s="175" t="s">
        <v>163</v>
      </c>
    </row>
    <row r="386" spans="2:51" s="14" customFormat="1" ht="12">
      <c r="B386" s="181"/>
      <c r="D386" s="170" t="s">
        <v>174</v>
      </c>
      <c r="E386" s="182" t="s">
        <v>3</v>
      </c>
      <c r="F386" s="183" t="s">
        <v>471</v>
      </c>
      <c r="H386" s="184">
        <v>455</v>
      </c>
      <c r="I386" s="185"/>
      <c r="L386" s="181"/>
      <c r="M386" s="186"/>
      <c r="N386" s="187"/>
      <c r="O386" s="187"/>
      <c r="P386" s="187"/>
      <c r="Q386" s="187"/>
      <c r="R386" s="187"/>
      <c r="S386" s="187"/>
      <c r="T386" s="188"/>
      <c r="AT386" s="182" t="s">
        <v>174</v>
      </c>
      <c r="AU386" s="182" t="s">
        <v>80</v>
      </c>
      <c r="AV386" s="14" t="s">
        <v>80</v>
      </c>
      <c r="AW386" s="14" t="s">
        <v>33</v>
      </c>
      <c r="AX386" s="14" t="s">
        <v>71</v>
      </c>
      <c r="AY386" s="182" t="s">
        <v>163</v>
      </c>
    </row>
    <row r="387" spans="2:51" s="13" customFormat="1" ht="12">
      <c r="B387" s="174"/>
      <c r="D387" s="170" t="s">
        <v>174</v>
      </c>
      <c r="E387" s="175" t="s">
        <v>3</v>
      </c>
      <c r="F387" s="176" t="s">
        <v>472</v>
      </c>
      <c r="H387" s="175" t="s">
        <v>3</v>
      </c>
      <c r="I387" s="177"/>
      <c r="L387" s="174"/>
      <c r="M387" s="178"/>
      <c r="N387" s="179"/>
      <c r="O387" s="179"/>
      <c r="P387" s="179"/>
      <c r="Q387" s="179"/>
      <c r="R387" s="179"/>
      <c r="S387" s="179"/>
      <c r="T387" s="180"/>
      <c r="AT387" s="175" t="s">
        <v>174</v>
      </c>
      <c r="AU387" s="175" t="s">
        <v>80</v>
      </c>
      <c r="AV387" s="13" t="s">
        <v>78</v>
      </c>
      <c r="AW387" s="13" t="s">
        <v>33</v>
      </c>
      <c r="AX387" s="13" t="s">
        <v>71</v>
      </c>
      <c r="AY387" s="175" t="s">
        <v>163</v>
      </c>
    </row>
    <row r="388" spans="2:51" s="14" customFormat="1" ht="12">
      <c r="B388" s="181"/>
      <c r="D388" s="170" t="s">
        <v>174</v>
      </c>
      <c r="E388" s="182" t="s">
        <v>3</v>
      </c>
      <c r="F388" s="183" t="s">
        <v>473</v>
      </c>
      <c r="H388" s="184">
        <v>-77</v>
      </c>
      <c r="I388" s="185"/>
      <c r="L388" s="181"/>
      <c r="M388" s="186"/>
      <c r="N388" s="187"/>
      <c r="O388" s="187"/>
      <c r="P388" s="187"/>
      <c r="Q388" s="187"/>
      <c r="R388" s="187"/>
      <c r="S388" s="187"/>
      <c r="T388" s="188"/>
      <c r="AT388" s="182" t="s">
        <v>174</v>
      </c>
      <c r="AU388" s="182" t="s">
        <v>80</v>
      </c>
      <c r="AV388" s="14" t="s">
        <v>80</v>
      </c>
      <c r="AW388" s="14" t="s">
        <v>33</v>
      </c>
      <c r="AX388" s="14" t="s">
        <v>71</v>
      </c>
      <c r="AY388" s="182" t="s">
        <v>163</v>
      </c>
    </row>
    <row r="389" spans="2:51" s="15" customFormat="1" ht="12">
      <c r="B389" s="189"/>
      <c r="D389" s="170" t="s">
        <v>174</v>
      </c>
      <c r="E389" s="190" t="s">
        <v>3</v>
      </c>
      <c r="F389" s="191" t="s">
        <v>188</v>
      </c>
      <c r="H389" s="192">
        <v>378</v>
      </c>
      <c r="I389" s="193"/>
      <c r="L389" s="189"/>
      <c r="M389" s="194"/>
      <c r="N389" s="195"/>
      <c r="O389" s="195"/>
      <c r="P389" s="195"/>
      <c r="Q389" s="195"/>
      <c r="R389" s="195"/>
      <c r="S389" s="195"/>
      <c r="T389" s="196"/>
      <c r="AT389" s="190" t="s">
        <v>174</v>
      </c>
      <c r="AU389" s="190" t="s">
        <v>80</v>
      </c>
      <c r="AV389" s="15" t="s">
        <v>170</v>
      </c>
      <c r="AW389" s="15" t="s">
        <v>33</v>
      </c>
      <c r="AX389" s="15" t="s">
        <v>78</v>
      </c>
      <c r="AY389" s="190" t="s">
        <v>163</v>
      </c>
    </row>
    <row r="390" spans="1:65" s="2" customFormat="1" ht="21.75" customHeight="1">
      <c r="A390" s="32"/>
      <c r="B390" s="156"/>
      <c r="C390" s="157" t="s">
        <v>531</v>
      </c>
      <c r="D390" s="157" t="s">
        <v>165</v>
      </c>
      <c r="E390" s="158" t="s">
        <v>532</v>
      </c>
      <c r="F390" s="159" t="s">
        <v>533</v>
      </c>
      <c r="G390" s="160" t="s">
        <v>168</v>
      </c>
      <c r="H390" s="161">
        <v>280</v>
      </c>
      <c r="I390" s="162"/>
      <c r="J390" s="163">
        <f>ROUND(I390*H390,2)</f>
        <v>0</v>
      </c>
      <c r="K390" s="159" t="s">
        <v>169</v>
      </c>
      <c r="L390" s="33"/>
      <c r="M390" s="164" t="s">
        <v>3</v>
      </c>
      <c r="N390" s="165" t="s">
        <v>42</v>
      </c>
      <c r="O390" s="53"/>
      <c r="P390" s="166">
        <f>O390*H390</f>
        <v>0</v>
      </c>
      <c r="Q390" s="166">
        <v>0</v>
      </c>
      <c r="R390" s="166">
        <f>Q390*H390</f>
        <v>0</v>
      </c>
      <c r="S390" s="166">
        <v>0</v>
      </c>
      <c r="T390" s="167">
        <f>S390*H390</f>
        <v>0</v>
      </c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R390" s="168" t="s">
        <v>170</v>
      </c>
      <c r="AT390" s="168" t="s">
        <v>165</v>
      </c>
      <c r="AU390" s="168" t="s">
        <v>80</v>
      </c>
      <c r="AY390" s="17" t="s">
        <v>163</v>
      </c>
      <c r="BE390" s="169">
        <f>IF(N390="základní",J390,0)</f>
        <v>0</v>
      </c>
      <c r="BF390" s="169">
        <f>IF(N390="snížená",J390,0)</f>
        <v>0</v>
      </c>
      <c r="BG390" s="169">
        <f>IF(N390="zákl. přenesená",J390,0)</f>
        <v>0</v>
      </c>
      <c r="BH390" s="169">
        <f>IF(N390="sníž. přenesená",J390,0)</f>
        <v>0</v>
      </c>
      <c r="BI390" s="169">
        <f>IF(N390="nulová",J390,0)</f>
        <v>0</v>
      </c>
      <c r="BJ390" s="17" t="s">
        <v>78</v>
      </c>
      <c r="BK390" s="169">
        <f>ROUND(I390*H390,2)</f>
        <v>0</v>
      </c>
      <c r="BL390" s="17" t="s">
        <v>170</v>
      </c>
      <c r="BM390" s="168" t="s">
        <v>534</v>
      </c>
    </row>
    <row r="391" spans="2:51" s="13" customFormat="1" ht="12">
      <c r="B391" s="174"/>
      <c r="D391" s="170" t="s">
        <v>174</v>
      </c>
      <c r="E391" s="175" t="s">
        <v>3</v>
      </c>
      <c r="F391" s="176" t="s">
        <v>535</v>
      </c>
      <c r="H391" s="175" t="s">
        <v>3</v>
      </c>
      <c r="I391" s="177"/>
      <c r="L391" s="174"/>
      <c r="M391" s="178"/>
      <c r="N391" s="179"/>
      <c r="O391" s="179"/>
      <c r="P391" s="179"/>
      <c r="Q391" s="179"/>
      <c r="R391" s="179"/>
      <c r="S391" s="179"/>
      <c r="T391" s="180"/>
      <c r="AT391" s="175" t="s">
        <v>174</v>
      </c>
      <c r="AU391" s="175" t="s">
        <v>80</v>
      </c>
      <c r="AV391" s="13" t="s">
        <v>78</v>
      </c>
      <c r="AW391" s="13" t="s">
        <v>33</v>
      </c>
      <c r="AX391" s="13" t="s">
        <v>71</v>
      </c>
      <c r="AY391" s="175" t="s">
        <v>163</v>
      </c>
    </row>
    <row r="392" spans="2:51" s="14" customFormat="1" ht="12">
      <c r="B392" s="181"/>
      <c r="D392" s="170" t="s">
        <v>174</v>
      </c>
      <c r="E392" s="182" t="s">
        <v>3</v>
      </c>
      <c r="F392" s="183" t="s">
        <v>492</v>
      </c>
      <c r="H392" s="184">
        <v>280</v>
      </c>
      <c r="I392" s="185"/>
      <c r="L392" s="181"/>
      <c r="M392" s="186"/>
      <c r="N392" s="187"/>
      <c r="O392" s="187"/>
      <c r="P392" s="187"/>
      <c r="Q392" s="187"/>
      <c r="R392" s="187"/>
      <c r="S392" s="187"/>
      <c r="T392" s="188"/>
      <c r="AT392" s="182" t="s">
        <v>174</v>
      </c>
      <c r="AU392" s="182" t="s">
        <v>80</v>
      </c>
      <c r="AV392" s="14" t="s">
        <v>80</v>
      </c>
      <c r="AW392" s="14" t="s">
        <v>33</v>
      </c>
      <c r="AX392" s="14" t="s">
        <v>78</v>
      </c>
      <c r="AY392" s="182" t="s">
        <v>163</v>
      </c>
    </row>
    <row r="393" spans="1:65" s="2" customFormat="1" ht="44.25" customHeight="1">
      <c r="A393" s="32"/>
      <c r="B393" s="156"/>
      <c r="C393" s="157" t="s">
        <v>536</v>
      </c>
      <c r="D393" s="157" t="s">
        <v>165</v>
      </c>
      <c r="E393" s="158" t="s">
        <v>537</v>
      </c>
      <c r="F393" s="159" t="s">
        <v>538</v>
      </c>
      <c r="G393" s="160" t="s">
        <v>168</v>
      </c>
      <c r="H393" s="161">
        <v>104</v>
      </c>
      <c r="I393" s="162"/>
      <c r="J393" s="163">
        <f>ROUND(I393*H393,2)</f>
        <v>0</v>
      </c>
      <c r="K393" s="159" t="s">
        <v>169</v>
      </c>
      <c r="L393" s="33"/>
      <c r="M393" s="164" t="s">
        <v>3</v>
      </c>
      <c r="N393" s="165" t="s">
        <v>42</v>
      </c>
      <c r="O393" s="53"/>
      <c r="P393" s="166">
        <f>O393*H393</f>
        <v>0</v>
      </c>
      <c r="Q393" s="166">
        <v>0.19536</v>
      </c>
      <c r="R393" s="166">
        <f>Q393*H393</f>
        <v>20.31744</v>
      </c>
      <c r="S393" s="166">
        <v>0</v>
      </c>
      <c r="T393" s="167">
        <f>S393*H393</f>
        <v>0</v>
      </c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R393" s="168" t="s">
        <v>170</v>
      </c>
      <c r="AT393" s="168" t="s">
        <v>165</v>
      </c>
      <c r="AU393" s="168" t="s">
        <v>80</v>
      </c>
      <c r="AY393" s="17" t="s">
        <v>163</v>
      </c>
      <c r="BE393" s="169">
        <f>IF(N393="základní",J393,0)</f>
        <v>0</v>
      </c>
      <c r="BF393" s="169">
        <f>IF(N393="snížená",J393,0)</f>
        <v>0</v>
      </c>
      <c r="BG393" s="169">
        <f>IF(N393="zákl. přenesená",J393,0)</f>
        <v>0</v>
      </c>
      <c r="BH393" s="169">
        <f>IF(N393="sníž. přenesená",J393,0)</f>
        <v>0</v>
      </c>
      <c r="BI393" s="169">
        <f>IF(N393="nulová",J393,0)</f>
        <v>0</v>
      </c>
      <c r="BJ393" s="17" t="s">
        <v>78</v>
      </c>
      <c r="BK393" s="169">
        <f>ROUND(I393*H393,2)</f>
        <v>0</v>
      </c>
      <c r="BL393" s="17" t="s">
        <v>170</v>
      </c>
      <c r="BM393" s="168" t="s">
        <v>539</v>
      </c>
    </row>
    <row r="394" spans="1:47" s="2" customFormat="1" ht="19.5">
      <c r="A394" s="32"/>
      <c r="B394" s="33"/>
      <c r="C394" s="32"/>
      <c r="D394" s="170" t="s">
        <v>172</v>
      </c>
      <c r="E394" s="32"/>
      <c r="F394" s="171" t="s">
        <v>173</v>
      </c>
      <c r="G394" s="32"/>
      <c r="H394" s="32"/>
      <c r="I394" s="96"/>
      <c r="J394" s="32"/>
      <c r="K394" s="32"/>
      <c r="L394" s="33"/>
      <c r="M394" s="172"/>
      <c r="N394" s="173"/>
      <c r="O394" s="53"/>
      <c r="P394" s="53"/>
      <c r="Q394" s="53"/>
      <c r="R394" s="53"/>
      <c r="S394" s="53"/>
      <c r="T394" s="54"/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T394" s="17" t="s">
        <v>172</v>
      </c>
      <c r="AU394" s="17" t="s">
        <v>80</v>
      </c>
    </row>
    <row r="395" spans="2:51" s="13" customFormat="1" ht="12">
      <c r="B395" s="174"/>
      <c r="D395" s="170" t="s">
        <v>174</v>
      </c>
      <c r="E395" s="175" t="s">
        <v>3</v>
      </c>
      <c r="F395" s="176" t="s">
        <v>540</v>
      </c>
      <c r="H395" s="175" t="s">
        <v>3</v>
      </c>
      <c r="I395" s="177"/>
      <c r="L395" s="174"/>
      <c r="M395" s="178"/>
      <c r="N395" s="179"/>
      <c r="O395" s="179"/>
      <c r="P395" s="179"/>
      <c r="Q395" s="179"/>
      <c r="R395" s="179"/>
      <c r="S395" s="179"/>
      <c r="T395" s="180"/>
      <c r="AT395" s="175" t="s">
        <v>174</v>
      </c>
      <c r="AU395" s="175" t="s">
        <v>80</v>
      </c>
      <c r="AV395" s="13" t="s">
        <v>78</v>
      </c>
      <c r="AW395" s="13" t="s">
        <v>33</v>
      </c>
      <c r="AX395" s="13" t="s">
        <v>71</v>
      </c>
      <c r="AY395" s="175" t="s">
        <v>163</v>
      </c>
    </row>
    <row r="396" spans="2:51" s="14" customFormat="1" ht="12">
      <c r="B396" s="181"/>
      <c r="D396" s="170" t="s">
        <v>174</v>
      </c>
      <c r="E396" s="182" t="s">
        <v>3</v>
      </c>
      <c r="F396" s="183" t="s">
        <v>541</v>
      </c>
      <c r="H396" s="184">
        <v>12</v>
      </c>
      <c r="I396" s="185"/>
      <c r="L396" s="181"/>
      <c r="M396" s="186"/>
      <c r="N396" s="187"/>
      <c r="O396" s="187"/>
      <c r="P396" s="187"/>
      <c r="Q396" s="187"/>
      <c r="R396" s="187"/>
      <c r="S396" s="187"/>
      <c r="T396" s="188"/>
      <c r="AT396" s="182" t="s">
        <v>174</v>
      </c>
      <c r="AU396" s="182" t="s">
        <v>80</v>
      </c>
      <c r="AV396" s="14" t="s">
        <v>80</v>
      </c>
      <c r="AW396" s="14" t="s">
        <v>33</v>
      </c>
      <c r="AX396" s="14" t="s">
        <v>71</v>
      </c>
      <c r="AY396" s="182" t="s">
        <v>163</v>
      </c>
    </row>
    <row r="397" spans="2:51" s="13" customFormat="1" ht="12">
      <c r="B397" s="174"/>
      <c r="D397" s="170" t="s">
        <v>174</v>
      </c>
      <c r="E397" s="175" t="s">
        <v>3</v>
      </c>
      <c r="F397" s="176" t="s">
        <v>542</v>
      </c>
      <c r="H397" s="175" t="s">
        <v>3</v>
      </c>
      <c r="I397" s="177"/>
      <c r="L397" s="174"/>
      <c r="M397" s="178"/>
      <c r="N397" s="179"/>
      <c r="O397" s="179"/>
      <c r="P397" s="179"/>
      <c r="Q397" s="179"/>
      <c r="R397" s="179"/>
      <c r="S397" s="179"/>
      <c r="T397" s="180"/>
      <c r="AT397" s="175" t="s">
        <v>174</v>
      </c>
      <c r="AU397" s="175" t="s">
        <v>80</v>
      </c>
      <c r="AV397" s="13" t="s">
        <v>78</v>
      </c>
      <c r="AW397" s="13" t="s">
        <v>33</v>
      </c>
      <c r="AX397" s="13" t="s">
        <v>71</v>
      </c>
      <c r="AY397" s="175" t="s">
        <v>163</v>
      </c>
    </row>
    <row r="398" spans="2:51" s="14" customFormat="1" ht="12">
      <c r="B398" s="181"/>
      <c r="D398" s="170" t="s">
        <v>174</v>
      </c>
      <c r="E398" s="182" t="s">
        <v>3</v>
      </c>
      <c r="F398" s="183" t="s">
        <v>543</v>
      </c>
      <c r="H398" s="184">
        <v>87</v>
      </c>
      <c r="I398" s="185"/>
      <c r="L398" s="181"/>
      <c r="M398" s="186"/>
      <c r="N398" s="187"/>
      <c r="O398" s="187"/>
      <c r="P398" s="187"/>
      <c r="Q398" s="187"/>
      <c r="R398" s="187"/>
      <c r="S398" s="187"/>
      <c r="T398" s="188"/>
      <c r="AT398" s="182" t="s">
        <v>174</v>
      </c>
      <c r="AU398" s="182" t="s">
        <v>80</v>
      </c>
      <c r="AV398" s="14" t="s">
        <v>80</v>
      </c>
      <c r="AW398" s="14" t="s">
        <v>33</v>
      </c>
      <c r="AX398" s="14" t="s">
        <v>71</v>
      </c>
      <c r="AY398" s="182" t="s">
        <v>163</v>
      </c>
    </row>
    <row r="399" spans="2:51" s="14" customFormat="1" ht="12">
      <c r="B399" s="181"/>
      <c r="D399" s="170" t="s">
        <v>174</v>
      </c>
      <c r="E399" s="182" t="s">
        <v>3</v>
      </c>
      <c r="F399" s="183" t="s">
        <v>544</v>
      </c>
      <c r="H399" s="184">
        <v>5</v>
      </c>
      <c r="I399" s="185"/>
      <c r="L399" s="181"/>
      <c r="M399" s="186"/>
      <c r="N399" s="187"/>
      <c r="O399" s="187"/>
      <c r="P399" s="187"/>
      <c r="Q399" s="187"/>
      <c r="R399" s="187"/>
      <c r="S399" s="187"/>
      <c r="T399" s="188"/>
      <c r="AT399" s="182" t="s">
        <v>174</v>
      </c>
      <c r="AU399" s="182" t="s">
        <v>80</v>
      </c>
      <c r="AV399" s="14" t="s">
        <v>80</v>
      </c>
      <c r="AW399" s="14" t="s">
        <v>33</v>
      </c>
      <c r="AX399" s="14" t="s">
        <v>71</v>
      </c>
      <c r="AY399" s="182" t="s">
        <v>163</v>
      </c>
    </row>
    <row r="400" spans="2:51" s="15" customFormat="1" ht="12">
      <c r="B400" s="189"/>
      <c r="D400" s="170" t="s">
        <v>174</v>
      </c>
      <c r="E400" s="190" t="s">
        <v>3</v>
      </c>
      <c r="F400" s="191" t="s">
        <v>188</v>
      </c>
      <c r="H400" s="192">
        <v>104</v>
      </c>
      <c r="I400" s="193"/>
      <c r="L400" s="189"/>
      <c r="M400" s="194"/>
      <c r="N400" s="195"/>
      <c r="O400" s="195"/>
      <c r="P400" s="195"/>
      <c r="Q400" s="195"/>
      <c r="R400" s="195"/>
      <c r="S400" s="195"/>
      <c r="T400" s="196"/>
      <c r="AT400" s="190" t="s">
        <v>174</v>
      </c>
      <c r="AU400" s="190" t="s">
        <v>80</v>
      </c>
      <c r="AV400" s="15" t="s">
        <v>170</v>
      </c>
      <c r="AW400" s="15" t="s">
        <v>33</v>
      </c>
      <c r="AX400" s="15" t="s">
        <v>78</v>
      </c>
      <c r="AY400" s="190" t="s">
        <v>163</v>
      </c>
    </row>
    <row r="401" spans="1:65" s="2" customFormat="1" ht="16.5" customHeight="1">
      <c r="A401" s="32"/>
      <c r="B401" s="156"/>
      <c r="C401" s="197" t="s">
        <v>545</v>
      </c>
      <c r="D401" s="197" t="s">
        <v>342</v>
      </c>
      <c r="E401" s="198" t="s">
        <v>546</v>
      </c>
      <c r="F401" s="199" t="s">
        <v>547</v>
      </c>
      <c r="G401" s="200" t="s">
        <v>168</v>
      </c>
      <c r="H401" s="201">
        <v>102.52</v>
      </c>
      <c r="I401" s="202"/>
      <c r="J401" s="203">
        <f>ROUND(I401*H401,2)</f>
        <v>0</v>
      </c>
      <c r="K401" s="199" t="s">
        <v>169</v>
      </c>
      <c r="L401" s="204"/>
      <c r="M401" s="205" t="s">
        <v>3</v>
      </c>
      <c r="N401" s="206" t="s">
        <v>42</v>
      </c>
      <c r="O401" s="53"/>
      <c r="P401" s="166">
        <f>O401*H401</f>
        <v>0</v>
      </c>
      <c r="Q401" s="166">
        <v>0.222</v>
      </c>
      <c r="R401" s="166">
        <f>Q401*H401</f>
        <v>22.759439999999998</v>
      </c>
      <c r="S401" s="166">
        <v>0</v>
      </c>
      <c r="T401" s="167">
        <f>S401*H401</f>
        <v>0</v>
      </c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R401" s="168" t="s">
        <v>205</v>
      </c>
      <c r="AT401" s="168" t="s">
        <v>342</v>
      </c>
      <c r="AU401" s="168" t="s">
        <v>80</v>
      </c>
      <c r="AY401" s="17" t="s">
        <v>163</v>
      </c>
      <c r="BE401" s="169">
        <f>IF(N401="základní",J401,0)</f>
        <v>0</v>
      </c>
      <c r="BF401" s="169">
        <f>IF(N401="snížená",J401,0)</f>
        <v>0</v>
      </c>
      <c r="BG401" s="169">
        <f>IF(N401="zákl. přenesená",J401,0)</f>
        <v>0</v>
      </c>
      <c r="BH401" s="169">
        <f>IF(N401="sníž. přenesená",J401,0)</f>
        <v>0</v>
      </c>
      <c r="BI401" s="169">
        <f>IF(N401="nulová",J401,0)</f>
        <v>0</v>
      </c>
      <c r="BJ401" s="17" t="s">
        <v>78</v>
      </c>
      <c r="BK401" s="169">
        <f>ROUND(I401*H401,2)</f>
        <v>0</v>
      </c>
      <c r="BL401" s="17" t="s">
        <v>170</v>
      </c>
      <c r="BM401" s="168" t="s">
        <v>548</v>
      </c>
    </row>
    <row r="402" spans="2:51" s="13" customFormat="1" ht="12">
      <c r="B402" s="174"/>
      <c r="D402" s="170" t="s">
        <v>174</v>
      </c>
      <c r="E402" s="175" t="s">
        <v>3</v>
      </c>
      <c r="F402" s="176" t="s">
        <v>549</v>
      </c>
      <c r="H402" s="175" t="s">
        <v>3</v>
      </c>
      <c r="I402" s="177"/>
      <c r="L402" s="174"/>
      <c r="M402" s="178"/>
      <c r="N402" s="179"/>
      <c r="O402" s="179"/>
      <c r="P402" s="179"/>
      <c r="Q402" s="179"/>
      <c r="R402" s="179"/>
      <c r="S402" s="179"/>
      <c r="T402" s="180"/>
      <c r="AT402" s="175" t="s">
        <v>174</v>
      </c>
      <c r="AU402" s="175" t="s">
        <v>80</v>
      </c>
      <c r="AV402" s="13" t="s">
        <v>78</v>
      </c>
      <c r="AW402" s="13" t="s">
        <v>33</v>
      </c>
      <c r="AX402" s="13" t="s">
        <v>71</v>
      </c>
      <c r="AY402" s="175" t="s">
        <v>163</v>
      </c>
    </row>
    <row r="403" spans="2:51" s="14" customFormat="1" ht="12">
      <c r="B403" s="181"/>
      <c r="D403" s="170" t="s">
        <v>174</v>
      </c>
      <c r="E403" s="182" t="s">
        <v>3</v>
      </c>
      <c r="F403" s="183" t="s">
        <v>550</v>
      </c>
      <c r="H403" s="184">
        <v>1.2</v>
      </c>
      <c r="I403" s="185"/>
      <c r="L403" s="181"/>
      <c r="M403" s="186"/>
      <c r="N403" s="187"/>
      <c r="O403" s="187"/>
      <c r="P403" s="187"/>
      <c r="Q403" s="187"/>
      <c r="R403" s="187"/>
      <c r="S403" s="187"/>
      <c r="T403" s="188"/>
      <c r="AT403" s="182" t="s">
        <v>174</v>
      </c>
      <c r="AU403" s="182" t="s">
        <v>80</v>
      </c>
      <c r="AV403" s="14" t="s">
        <v>80</v>
      </c>
      <c r="AW403" s="14" t="s">
        <v>33</v>
      </c>
      <c r="AX403" s="14" t="s">
        <v>71</v>
      </c>
      <c r="AY403" s="182" t="s">
        <v>163</v>
      </c>
    </row>
    <row r="404" spans="2:51" s="13" customFormat="1" ht="12">
      <c r="B404" s="174"/>
      <c r="D404" s="170" t="s">
        <v>174</v>
      </c>
      <c r="E404" s="175" t="s">
        <v>3</v>
      </c>
      <c r="F404" s="176" t="s">
        <v>542</v>
      </c>
      <c r="H404" s="175" t="s">
        <v>3</v>
      </c>
      <c r="I404" s="177"/>
      <c r="L404" s="174"/>
      <c r="M404" s="178"/>
      <c r="N404" s="179"/>
      <c r="O404" s="179"/>
      <c r="P404" s="179"/>
      <c r="Q404" s="179"/>
      <c r="R404" s="179"/>
      <c r="S404" s="179"/>
      <c r="T404" s="180"/>
      <c r="AT404" s="175" t="s">
        <v>174</v>
      </c>
      <c r="AU404" s="175" t="s">
        <v>80</v>
      </c>
      <c r="AV404" s="13" t="s">
        <v>78</v>
      </c>
      <c r="AW404" s="13" t="s">
        <v>33</v>
      </c>
      <c r="AX404" s="13" t="s">
        <v>71</v>
      </c>
      <c r="AY404" s="175" t="s">
        <v>163</v>
      </c>
    </row>
    <row r="405" spans="2:51" s="14" customFormat="1" ht="12">
      <c r="B405" s="181"/>
      <c r="D405" s="170" t="s">
        <v>174</v>
      </c>
      <c r="E405" s="182" t="s">
        <v>3</v>
      </c>
      <c r="F405" s="183" t="s">
        <v>543</v>
      </c>
      <c r="H405" s="184">
        <v>87</v>
      </c>
      <c r="I405" s="185"/>
      <c r="L405" s="181"/>
      <c r="M405" s="186"/>
      <c r="N405" s="187"/>
      <c r="O405" s="187"/>
      <c r="P405" s="187"/>
      <c r="Q405" s="187"/>
      <c r="R405" s="187"/>
      <c r="S405" s="187"/>
      <c r="T405" s="188"/>
      <c r="AT405" s="182" t="s">
        <v>174</v>
      </c>
      <c r="AU405" s="182" t="s">
        <v>80</v>
      </c>
      <c r="AV405" s="14" t="s">
        <v>80</v>
      </c>
      <c r="AW405" s="14" t="s">
        <v>33</v>
      </c>
      <c r="AX405" s="14" t="s">
        <v>71</v>
      </c>
      <c r="AY405" s="182" t="s">
        <v>163</v>
      </c>
    </row>
    <row r="406" spans="2:51" s="14" customFormat="1" ht="12">
      <c r="B406" s="181"/>
      <c r="D406" s="170" t="s">
        <v>174</v>
      </c>
      <c r="E406" s="182" t="s">
        <v>3</v>
      </c>
      <c r="F406" s="183" t="s">
        <v>544</v>
      </c>
      <c r="H406" s="184">
        <v>5</v>
      </c>
      <c r="I406" s="185"/>
      <c r="L406" s="181"/>
      <c r="M406" s="186"/>
      <c r="N406" s="187"/>
      <c r="O406" s="187"/>
      <c r="P406" s="187"/>
      <c r="Q406" s="187"/>
      <c r="R406" s="187"/>
      <c r="S406" s="187"/>
      <c r="T406" s="188"/>
      <c r="AT406" s="182" t="s">
        <v>174</v>
      </c>
      <c r="AU406" s="182" t="s">
        <v>80</v>
      </c>
      <c r="AV406" s="14" t="s">
        <v>80</v>
      </c>
      <c r="AW406" s="14" t="s">
        <v>33</v>
      </c>
      <c r="AX406" s="14" t="s">
        <v>71</v>
      </c>
      <c r="AY406" s="182" t="s">
        <v>163</v>
      </c>
    </row>
    <row r="407" spans="2:51" s="15" customFormat="1" ht="12">
      <c r="B407" s="189"/>
      <c r="D407" s="170" t="s">
        <v>174</v>
      </c>
      <c r="E407" s="190" t="s">
        <v>3</v>
      </c>
      <c r="F407" s="191" t="s">
        <v>188</v>
      </c>
      <c r="H407" s="192">
        <v>93.2</v>
      </c>
      <c r="I407" s="193"/>
      <c r="L407" s="189"/>
      <c r="M407" s="194"/>
      <c r="N407" s="195"/>
      <c r="O407" s="195"/>
      <c r="P407" s="195"/>
      <c r="Q407" s="195"/>
      <c r="R407" s="195"/>
      <c r="S407" s="195"/>
      <c r="T407" s="196"/>
      <c r="AT407" s="190" t="s">
        <v>174</v>
      </c>
      <c r="AU407" s="190" t="s">
        <v>80</v>
      </c>
      <c r="AV407" s="15" t="s">
        <v>170</v>
      </c>
      <c r="AW407" s="15" t="s">
        <v>33</v>
      </c>
      <c r="AX407" s="15" t="s">
        <v>78</v>
      </c>
      <c r="AY407" s="190" t="s">
        <v>163</v>
      </c>
    </row>
    <row r="408" spans="2:51" s="14" customFormat="1" ht="12">
      <c r="B408" s="181"/>
      <c r="D408" s="170" t="s">
        <v>174</v>
      </c>
      <c r="F408" s="183" t="s">
        <v>551</v>
      </c>
      <c r="H408" s="184">
        <v>102.52</v>
      </c>
      <c r="I408" s="185"/>
      <c r="L408" s="181"/>
      <c r="M408" s="186"/>
      <c r="N408" s="187"/>
      <c r="O408" s="187"/>
      <c r="P408" s="187"/>
      <c r="Q408" s="187"/>
      <c r="R408" s="187"/>
      <c r="S408" s="187"/>
      <c r="T408" s="188"/>
      <c r="AT408" s="182" t="s">
        <v>174</v>
      </c>
      <c r="AU408" s="182" t="s">
        <v>80</v>
      </c>
      <c r="AV408" s="14" t="s">
        <v>80</v>
      </c>
      <c r="AW408" s="14" t="s">
        <v>4</v>
      </c>
      <c r="AX408" s="14" t="s">
        <v>78</v>
      </c>
      <c r="AY408" s="182" t="s">
        <v>163</v>
      </c>
    </row>
    <row r="409" spans="1:65" s="2" customFormat="1" ht="66.75" customHeight="1">
      <c r="A409" s="32"/>
      <c r="B409" s="156"/>
      <c r="C409" s="157" t="s">
        <v>552</v>
      </c>
      <c r="D409" s="157" t="s">
        <v>165</v>
      </c>
      <c r="E409" s="158" t="s">
        <v>553</v>
      </c>
      <c r="F409" s="159" t="s">
        <v>554</v>
      </c>
      <c r="G409" s="160" t="s">
        <v>168</v>
      </c>
      <c r="H409" s="161">
        <v>670</v>
      </c>
      <c r="I409" s="162"/>
      <c r="J409" s="163">
        <f>ROUND(I409*H409,2)</f>
        <v>0</v>
      </c>
      <c r="K409" s="159" t="s">
        <v>169</v>
      </c>
      <c r="L409" s="33"/>
      <c r="M409" s="164" t="s">
        <v>3</v>
      </c>
      <c r="N409" s="165" t="s">
        <v>42</v>
      </c>
      <c r="O409" s="53"/>
      <c r="P409" s="166">
        <f>O409*H409</f>
        <v>0</v>
      </c>
      <c r="Q409" s="166">
        <v>0.08425</v>
      </c>
      <c r="R409" s="166">
        <f>Q409*H409</f>
        <v>56.447500000000005</v>
      </c>
      <c r="S409" s="166">
        <v>0</v>
      </c>
      <c r="T409" s="167">
        <f>S409*H409</f>
        <v>0</v>
      </c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R409" s="168" t="s">
        <v>170</v>
      </c>
      <c r="AT409" s="168" t="s">
        <v>165</v>
      </c>
      <c r="AU409" s="168" t="s">
        <v>80</v>
      </c>
      <c r="AY409" s="17" t="s">
        <v>163</v>
      </c>
      <c r="BE409" s="169">
        <f>IF(N409="základní",J409,0)</f>
        <v>0</v>
      </c>
      <c r="BF409" s="169">
        <f>IF(N409="snížená",J409,0)</f>
        <v>0</v>
      </c>
      <c r="BG409" s="169">
        <f>IF(N409="zákl. přenesená",J409,0)</f>
        <v>0</v>
      </c>
      <c r="BH409" s="169">
        <f>IF(N409="sníž. přenesená",J409,0)</f>
        <v>0</v>
      </c>
      <c r="BI409" s="169">
        <f>IF(N409="nulová",J409,0)</f>
        <v>0</v>
      </c>
      <c r="BJ409" s="17" t="s">
        <v>78</v>
      </c>
      <c r="BK409" s="169">
        <f>ROUND(I409*H409,2)</f>
        <v>0</v>
      </c>
      <c r="BL409" s="17" t="s">
        <v>170</v>
      </c>
      <c r="BM409" s="168" t="s">
        <v>555</v>
      </c>
    </row>
    <row r="410" spans="2:51" s="13" customFormat="1" ht="12">
      <c r="B410" s="174"/>
      <c r="D410" s="170" t="s">
        <v>174</v>
      </c>
      <c r="E410" s="175" t="s">
        <v>3</v>
      </c>
      <c r="F410" s="176" t="s">
        <v>556</v>
      </c>
      <c r="H410" s="175" t="s">
        <v>3</v>
      </c>
      <c r="I410" s="177"/>
      <c r="L410" s="174"/>
      <c r="M410" s="178"/>
      <c r="N410" s="179"/>
      <c r="O410" s="179"/>
      <c r="P410" s="179"/>
      <c r="Q410" s="179"/>
      <c r="R410" s="179"/>
      <c r="S410" s="179"/>
      <c r="T410" s="180"/>
      <c r="AT410" s="175" t="s">
        <v>174</v>
      </c>
      <c r="AU410" s="175" t="s">
        <v>80</v>
      </c>
      <c r="AV410" s="13" t="s">
        <v>78</v>
      </c>
      <c r="AW410" s="13" t="s">
        <v>33</v>
      </c>
      <c r="AX410" s="13" t="s">
        <v>71</v>
      </c>
      <c r="AY410" s="175" t="s">
        <v>163</v>
      </c>
    </row>
    <row r="411" spans="2:51" s="14" customFormat="1" ht="12">
      <c r="B411" s="181"/>
      <c r="D411" s="170" t="s">
        <v>174</v>
      </c>
      <c r="E411" s="182" t="s">
        <v>3</v>
      </c>
      <c r="F411" s="183" t="s">
        <v>453</v>
      </c>
      <c r="H411" s="184">
        <v>170</v>
      </c>
      <c r="I411" s="185"/>
      <c r="L411" s="181"/>
      <c r="M411" s="186"/>
      <c r="N411" s="187"/>
      <c r="O411" s="187"/>
      <c r="P411" s="187"/>
      <c r="Q411" s="187"/>
      <c r="R411" s="187"/>
      <c r="S411" s="187"/>
      <c r="T411" s="188"/>
      <c r="AT411" s="182" t="s">
        <v>174</v>
      </c>
      <c r="AU411" s="182" t="s">
        <v>80</v>
      </c>
      <c r="AV411" s="14" t="s">
        <v>80</v>
      </c>
      <c r="AW411" s="14" t="s">
        <v>33</v>
      </c>
      <c r="AX411" s="14" t="s">
        <v>71</v>
      </c>
      <c r="AY411" s="182" t="s">
        <v>163</v>
      </c>
    </row>
    <row r="412" spans="2:51" s="13" customFormat="1" ht="12">
      <c r="B412" s="174"/>
      <c r="D412" s="170" t="s">
        <v>174</v>
      </c>
      <c r="E412" s="175" t="s">
        <v>3</v>
      </c>
      <c r="F412" s="176" t="s">
        <v>557</v>
      </c>
      <c r="H412" s="175" t="s">
        <v>3</v>
      </c>
      <c r="I412" s="177"/>
      <c r="L412" s="174"/>
      <c r="M412" s="178"/>
      <c r="N412" s="179"/>
      <c r="O412" s="179"/>
      <c r="P412" s="179"/>
      <c r="Q412" s="179"/>
      <c r="R412" s="179"/>
      <c r="S412" s="179"/>
      <c r="T412" s="180"/>
      <c r="AT412" s="175" t="s">
        <v>174</v>
      </c>
      <c r="AU412" s="175" t="s">
        <v>80</v>
      </c>
      <c r="AV412" s="13" t="s">
        <v>78</v>
      </c>
      <c r="AW412" s="13" t="s">
        <v>33</v>
      </c>
      <c r="AX412" s="13" t="s">
        <v>71</v>
      </c>
      <c r="AY412" s="175" t="s">
        <v>163</v>
      </c>
    </row>
    <row r="413" spans="2:51" s="14" customFormat="1" ht="12">
      <c r="B413" s="181"/>
      <c r="D413" s="170" t="s">
        <v>174</v>
      </c>
      <c r="E413" s="182" t="s">
        <v>3</v>
      </c>
      <c r="F413" s="183" t="s">
        <v>461</v>
      </c>
      <c r="H413" s="184">
        <v>500</v>
      </c>
      <c r="I413" s="185"/>
      <c r="L413" s="181"/>
      <c r="M413" s="186"/>
      <c r="N413" s="187"/>
      <c r="O413" s="187"/>
      <c r="P413" s="187"/>
      <c r="Q413" s="187"/>
      <c r="R413" s="187"/>
      <c r="S413" s="187"/>
      <c r="T413" s="188"/>
      <c r="AT413" s="182" t="s">
        <v>174</v>
      </c>
      <c r="AU413" s="182" t="s">
        <v>80</v>
      </c>
      <c r="AV413" s="14" t="s">
        <v>80</v>
      </c>
      <c r="AW413" s="14" t="s">
        <v>33</v>
      </c>
      <c r="AX413" s="14" t="s">
        <v>71</v>
      </c>
      <c r="AY413" s="182" t="s">
        <v>163</v>
      </c>
    </row>
    <row r="414" spans="2:51" s="15" customFormat="1" ht="12">
      <c r="B414" s="189"/>
      <c r="D414" s="170" t="s">
        <v>174</v>
      </c>
      <c r="E414" s="190" t="s">
        <v>3</v>
      </c>
      <c r="F414" s="191" t="s">
        <v>188</v>
      </c>
      <c r="H414" s="192">
        <v>670</v>
      </c>
      <c r="I414" s="193"/>
      <c r="L414" s="189"/>
      <c r="M414" s="194"/>
      <c r="N414" s="195"/>
      <c r="O414" s="195"/>
      <c r="P414" s="195"/>
      <c r="Q414" s="195"/>
      <c r="R414" s="195"/>
      <c r="S414" s="195"/>
      <c r="T414" s="196"/>
      <c r="AT414" s="190" t="s">
        <v>174</v>
      </c>
      <c r="AU414" s="190" t="s">
        <v>80</v>
      </c>
      <c r="AV414" s="15" t="s">
        <v>170</v>
      </c>
      <c r="AW414" s="15" t="s">
        <v>33</v>
      </c>
      <c r="AX414" s="15" t="s">
        <v>78</v>
      </c>
      <c r="AY414" s="190" t="s">
        <v>163</v>
      </c>
    </row>
    <row r="415" spans="1:65" s="2" customFormat="1" ht="16.5" customHeight="1">
      <c r="A415" s="32"/>
      <c r="B415" s="156"/>
      <c r="C415" s="197" t="s">
        <v>558</v>
      </c>
      <c r="D415" s="197" t="s">
        <v>342</v>
      </c>
      <c r="E415" s="198" t="s">
        <v>559</v>
      </c>
      <c r="F415" s="199" t="s">
        <v>560</v>
      </c>
      <c r="G415" s="200" t="s">
        <v>168</v>
      </c>
      <c r="H415" s="201">
        <v>178.5</v>
      </c>
      <c r="I415" s="202"/>
      <c r="J415" s="203">
        <f>ROUND(I415*H415,2)</f>
        <v>0</v>
      </c>
      <c r="K415" s="199" t="s">
        <v>169</v>
      </c>
      <c r="L415" s="204"/>
      <c r="M415" s="205" t="s">
        <v>3</v>
      </c>
      <c r="N415" s="206" t="s">
        <v>42</v>
      </c>
      <c r="O415" s="53"/>
      <c r="P415" s="166">
        <f>O415*H415</f>
        <v>0</v>
      </c>
      <c r="Q415" s="166">
        <v>0.113</v>
      </c>
      <c r="R415" s="166">
        <f>Q415*H415</f>
        <v>20.1705</v>
      </c>
      <c r="S415" s="166">
        <v>0</v>
      </c>
      <c r="T415" s="167">
        <f>S415*H415</f>
        <v>0</v>
      </c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R415" s="168" t="s">
        <v>205</v>
      </c>
      <c r="AT415" s="168" t="s">
        <v>342</v>
      </c>
      <c r="AU415" s="168" t="s">
        <v>80</v>
      </c>
      <c r="AY415" s="17" t="s">
        <v>163</v>
      </c>
      <c r="BE415" s="169">
        <f>IF(N415="základní",J415,0)</f>
        <v>0</v>
      </c>
      <c r="BF415" s="169">
        <f>IF(N415="snížená",J415,0)</f>
        <v>0</v>
      </c>
      <c r="BG415" s="169">
        <f>IF(N415="zákl. přenesená",J415,0)</f>
        <v>0</v>
      </c>
      <c r="BH415" s="169">
        <f>IF(N415="sníž. přenesená",J415,0)</f>
        <v>0</v>
      </c>
      <c r="BI415" s="169">
        <f>IF(N415="nulová",J415,0)</f>
        <v>0</v>
      </c>
      <c r="BJ415" s="17" t="s">
        <v>78</v>
      </c>
      <c r="BK415" s="169">
        <f>ROUND(I415*H415,2)</f>
        <v>0</v>
      </c>
      <c r="BL415" s="17" t="s">
        <v>170</v>
      </c>
      <c r="BM415" s="168" t="s">
        <v>561</v>
      </c>
    </row>
    <row r="416" spans="2:51" s="13" customFormat="1" ht="12">
      <c r="B416" s="174"/>
      <c r="D416" s="170" t="s">
        <v>174</v>
      </c>
      <c r="E416" s="175" t="s">
        <v>3</v>
      </c>
      <c r="F416" s="176" t="s">
        <v>556</v>
      </c>
      <c r="H416" s="175" t="s">
        <v>3</v>
      </c>
      <c r="I416" s="177"/>
      <c r="L416" s="174"/>
      <c r="M416" s="178"/>
      <c r="N416" s="179"/>
      <c r="O416" s="179"/>
      <c r="P416" s="179"/>
      <c r="Q416" s="179"/>
      <c r="R416" s="179"/>
      <c r="S416" s="179"/>
      <c r="T416" s="180"/>
      <c r="AT416" s="175" t="s">
        <v>174</v>
      </c>
      <c r="AU416" s="175" t="s">
        <v>80</v>
      </c>
      <c r="AV416" s="13" t="s">
        <v>78</v>
      </c>
      <c r="AW416" s="13" t="s">
        <v>33</v>
      </c>
      <c r="AX416" s="13" t="s">
        <v>71</v>
      </c>
      <c r="AY416" s="175" t="s">
        <v>163</v>
      </c>
    </row>
    <row r="417" spans="2:51" s="14" customFormat="1" ht="12">
      <c r="B417" s="181"/>
      <c r="D417" s="170" t="s">
        <v>174</v>
      </c>
      <c r="E417" s="182" t="s">
        <v>3</v>
      </c>
      <c r="F417" s="183" t="s">
        <v>453</v>
      </c>
      <c r="H417" s="184">
        <v>170</v>
      </c>
      <c r="I417" s="185"/>
      <c r="L417" s="181"/>
      <c r="M417" s="186"/>
      <c r="N417" s="187"/>
      <c r="O417" s="187"/>
      <c r="P417" s="187"/>
      <c r="Q417" s="187"/>
      <c r="R417" s="187"/>
      <c r="S417" s="187"/>
      <c r="T417" s="188"/>
      <c r="AT417" s="182" t="s">
        <v>174</v>
      </c>
      <c r="AU417" s="182" t="s">
        <v>80</v>
      </c>
      <c r="AV417" s="14" t="s">
        <v>80</v>
      </c>
      <c r="AW417" s="14" t="s">
        <v>33</v>
      </c>
      <c r="AX417" s="14" t="s">
        <v>78</v>
      </c>
      <c r="AY417" s="182" t="s">
        <v>163</v>
      </c>
    </row>
    <row r="418" spans="2:51" s="14" customFormat="1" ht="12">
      <c r="B418" s="181"/>
      <c r="D418" s="170" t="s">
        <v>174</v>
      </c>
      <c r="F418" s="183" t="s">
        <v>562</v>
      </c>
      <c r="H418" s="184">
        <v>178.5</v>
      </c>
      <c r="I418" s="185"/>
      <c r="L418" s="181"/>
      <c r="M418" s="186"/>
      <c r="N418" s="187"/>
      <c r="O418" s="187"/>
      <c r="P418" s="187"/>
      <c r="Q418" s="187"/>
      <c r="R418" s="187"/>
      <c r="S418" s="187"/>
      <c r="T418" s="188"/>
      <c r="AT418" s="182" t="s">
        <v>174</v>
      </c>
      <c r="AU418" s="182" t="s">
        <v>80</v>
      </c>
      <c r="AV418" s="14" t="s">
        <v>80</v>
      </c>
      <c r="AW418" s="14" t="s">
        <v>4</v>
      </c>
      <c r="AX418" s="14" t="s">
        <v>78</v>
      </c>
      <c r="AY418" s="182" t="s">
        <v>163</v>
      </c>
    </row>
    <row r="419" spans="1:65" s="2" customFormat="1" ht="16.5" customHeight="1">
      <c r="A419" s="32"/>
      <c r="B419" s="156"/>
      <c r="C419" s="197" t="s">
        <v>563</v>
      </c>
      <c r="D419" s="197" t="s">
        <v>342</v>
      </c>
      <c r="E419" s="198" t="s">
        <v>564</v>
      </c>
      <c r="F419" s="199" t="s">
        <v>565</v>
      </c>
      <c r="G419" s="200" t="s">
        <v>168</v>
      </c>
      <c r="H419" s="201">
        <v>550</v>
      </c>
      <c r="I419" s="202"/>
      <c r="J419" s="203">
        <f>ROUND(I419*H419,2)</f>
        <v>0</v>
      </c>
      <c r="K419" s="199" t="s">
        <v>169</v>
      </c>
      <c r="L419" s="204"/>
      <c r="M419" s="205" t="s">
        <v>3</v>
      </c>
      <c r="N419" s="206" t="s">
        <v>42</v>
      </c>
      <c r="O419" s="53"/>
      <c r="P419" s="166">
        <f>O419*H419</f>
        <v>0</v>
      </c>
      <c r="Q419" s="166">
        <v>0.135</v>
      </c>
      <c r="R419" s="166">
        <f>Q419*H419</f>
        <v>74.25</v>
      </c>
      <c r="S419" s="166">
        <v>0</v>
      </c>
      <c r="T419" s="167">
        <f>S419*H419</f>
        <v>0</v>
      </c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R419" s="168" t="s">
        <v>205</v>
      </c>
      <c r="AT419" s="168" t="s">
        <v>342</v>
      </c>
      <c r="AU419" s="168" t="s">
        <v>80</v>
      </c>
      <c r="AY419" s="17" t="s">
        <v>163</v>
      </c>
      <c r="BE419" s="169">
        <f>IF(N419="základní",J419,0)</f>
        <v>0</v>
      </c>
      <c r="BF419" s="169">
        <f>IF(N419="snížená",J419,0)</f>
        <v>0</v>
      </c>
      <c r="BG419" s="169">
        <f>IF(N419="zákl. přenesená",J419,0)</f>
        <v>0</v>
      </c>
      <c r="BH419" s="169">
        <f>IF(N419="sníž. přenesená",J419,0)</f>
        <v>0</v>
      </c>
      <c r="BI419" s="169">
        <f>IF(N419="nulová",J419,0)</f>
        <v>0</v>
      </c>
      <c r="BJ419" s="17" t="s">
        <v>78</v>
      </c>
      <c r="BK419" s="169">
        <f>ROUND(I419*H419,2)</f>
        <v>0</v>
      </c>
      <c r="BL419" s="17" t="s">
        <v>170</v>
      </c>
      <c r="BM419" s="168" t="s">
        <v>566</v>
      </c>
    </row>
    <row r="420" spans="2:51" s="13" customFormat="1" ht="12">
      <c r="B420" s="174"/>
      <c r="D420" s="170" t="s">
        <v>174</v>
      </c>
      <c r="E420" s="175" t="s">
        <v>3</v>
      </c>
      <c r="F420" s="176" t="s">
        <v>567</v>
      </c>
      <c r="H420" s="175" t="s">
        <v>3</v>
      </c>
      <c r="I420" s="177"/>
      <c r="L420" s="174"/>
      <c r="M420" s="178"/>
      <c r="N420" s="179"/>
      <c r="O420" s="179"/>
      <c r="P420" s="179"/>
      <c r="Q420" s="179"/>
      <c r="R420" s="179"/>
      <c r="S420" s="179"/>
      <c r="T420" s="180"/>
      <c r="AT420" s="175" t="s">
        <v>174</v>
      </c>
      <c r="AU420" s="175" t="s">
        <v>80</v>
      </c>
      <c r="AV420" s="13" t="s">
        <v>78</v>
      </c>
      <c r="AW420" s="13" t="s">
        <v>33</v>
      </c>
      <c r="AX420" s="13" t="s">
        <v>71</v>
      </c>
      <c r="AY420" s="175" t="s">
        <v>163</v>
      </c>
    </row>
    <row r="421" spans="2:51" s="14" customFormat="1" ht="12">
      <c r="B421" s="181"/>
      <c r="D421" s="170" t="s">
        <v>174</v>
      </c>
      <c r="E421" s="182" t="s">
        <v>3</v>
      </c>
      <c r="F421" s="183" t="s">
        <v>461</v>
      </c>
      <c r="H421" s="184">
        <v>500</v>
      </c>
      <c r="I421" s="185"/>
      <c r="L421" s="181"/>
      <c r="M421" s="186"/>
      <c r="N421" s="187"/>
      <c r="O421" s="187"/>
      <c r="P421" s="187"/>
      <c r="Q421" s="187"/>
      <c r="R421" s="187"/>
      <c r="S421" s="187"/>
      <c r="T421" s="188"/>
      <c r="AT421" s="182" t="s">
        <v>174</v>
      </c>
      <c r="AU421" s="182" t="s">
        <v>80</v>
      </c>
      <c r="AV421" s="14" t="s">
        <v>80</v>
      </c>
      <c r="AW421" s="14" t="s">
        <v>33</v>
      </c>
      <c r="AX421" s="14" t="s">
        <v>78</v>
      </c>
      <c r="AY421" s="182" t="s">
        <v>163</v>
      </c>
    </row>
    <row r="422" spans="2:51" s="14" customFormat="1" ht="12">
      <c r="B422" s="181"/>
      <c r="D422" s="170" t="s">
        <v>174</v>
      </c>
      <c r="F422" s="183" t="s">
        <v>568</v>
      </c>
      <c r="H422" s="184">
        <v>550</v>
      </c>
      <c r="I422" s="185"/>
      <c r="L422" s="181"/>
      <c r="M422" s="186"/>
      <c r="N422" s="187"/>
      <c r="O422" s="187"/>
      <c r="P422" s="187"/>
      <c r="Q422" s="187"/>
      <c r="R422" s="187"/>
      <c r="S422" s="187"/>
      <c r="T422" s="188"/>
      <c r="AT422" s="182" t="s">
        <v>174</v>
      </c>
      <c r="AU422" s="182" t="s">
        <v>80</v>
      </c>
      <c r="AV422" s="14" t="s">
        <v>80</v>
      </c>
      <c r="AW422" s="14" t="s">
        <v>4</v>
      </c>
      <c r="AX422" s="14" t="s">
        <v>78</v>
      </c>
      <c r="AY422" s="182" t="s">
        <v>163</v>
      </c>
    </row>
    <row r="423" spans="1:65" s="2" customFormat="1" ht="66.75" customHeight="1">
      <c r="A423" s="32"/>
      <c r="B423" s="156"/>
      <c r="C423" s="157" t="s">
        <v>569</v>
      </c>
      <c r="D423" s="157" t="s">
        <v>165</v>
      </c>
      <c r="E423" s="158" t="s">
        <v>570</v>
      </c>
      <c r="F423" s="159" t="s">
        <v>571</v>
      </c>
      <c r="G423" s="160" t="s">
        <v>168</v>
      </c>
      <c r="H423" s="161">
        <v>210</v>
      </c>
      <c r="I423" s="162"/>
      <c r="J423" s="163">
        <f>ROUND(I423*H423,2)</f>
        <v>0</v>
      </c>
      <c r="K423" s="159" t="s">
        <v>169</v>
      </c>
      <c r="L423" s="33"/>
      <c r="M423" s="164" t="s">
        <v>3</v>
      </c>
      <c r="N423" s="165" t="s">
        <v>42</v>
      </c>
      <c r="O423" s="53"/>
      <c r="P423" s="166">
        <f>O423*H423</f>
        <v>0</v>
      </c>
      <c r="Q423" s="166">
        <v>0.10362</v>
      </c>
      <c r="R423" s="166">
        <f>Q423*H423</f>
        <v>21.7602</v>
      </c>
      <c r="S423" s="166">
        <v>0</v>
      </c>
      <c r="T423" s="167">
        <f>S423*H423</f>
        <v>0</v>
      </c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R423" s="168" t="s">
        <v>170</v>
      </c>
      <c r="AT423" s="168" t="s">
        <v>165</v>
      </c>
      <c r="AU423" s="168" t="s">
        <v>80</v>
      </c>
      <c r="AY423" s="17" t="s">
        <v>163</v>
      </c>
      <c r="BE423" s="169">
        <f>IF(N423="základní",J423,0)</f>
        <v>0</v>
      </c>
      <c r="BF423" s="169">
        <f>IF(N423="snížená",J423,0)</f>
        <v>0</v>
      </c>
      <c r="BG423" s="169">
        <f>IF(N423="zákl. přenesená",J423,0)</f>
        <v>0</v>
      </c>
      <c r="BH423" s="169">
        <f>IF(N423="sníž. přenesená",J423,0)</f>
        <v>0</v>
      </c>
      <c r="BI423" s="169">
        <f>IF(N423="nulová",J423,0)</f>
        <v>0</v>
      </c>
      <c r="BJ423" s="17" t="s">
        <v>78</v>
      </c>
      <c r="BK423" s="169">
        <f>ROUND(I423*H423,2)</f>
        <v>0</v>
      </c>
      <c r="BL423" s="17" t="s">
        <v>170</v>
      </c>
      <c r="BM423" s="168" t="s">
        <v>572</v>
      </c>
    </row>
    <row r="424" spans="2:51" s="13" customFormat="1" ht="12">
      <c r="B424" s="174"/>
      <c r="D424" s="170" t="s">
        <v>174</v>
      </c>
      <c r="E424" s="175" t="s">
        <v>3</v>
      </c>
      <c r="F424" s="176" t="s">
        <v>573</v>
      </c>
      <c r="H424" s="175" t="s">
        <v>3</v>
      </c>
      <c r="I424" s="177"/>
      <c r="L424" s="174"/>
      <c r="M424" s="178"/>
      <c r="N424" s="179"/>
      <c r="O424" s="179"/>
      <c r="P424" s="179"/>
      <c r="Q424" s="179"/>
      <c r="R424" s="179"/>
      <c r="S424" s="179"/>
      <c r="T424" s="180"/>
      <c r="AT424" s="175" t="s">
        <v>174</v>
      </c>
      <c r="AU424" s="175" t="s">
        <v>80</v>
      </c>
      <c r="AV424" s="13" t="s">
        <v>78</v>
      </c>
      <c r="AW424" s="13" t="s">
        <v>33</v>
      </c>
      <c r="AX424" s="13" t="s">
        <v>71</v>
      </c>
      <c r="AY424" s="175" t="s">
        <v>163</v>
      </c>
    </row>
    <row r="425" spans="2:51" s="14" customFormat="1" ht="12">
      <c r="B425" s="181"/>
      <c r="D425" s="170" t="s">
        <v>174</v>
      </c>
      <c r="E425" s="182" t="s">
        <v>3</v>
      </c>
      <c r="F425" s="183" t="s">
        <v>574</v>
      </c>
      <c r="H425" s="184">
        <v>90</v>
      </c>
      <c r="I425" s="185"/>
      <c r="L425" s="181"/>
      <c r="M425" s="186"/>
      <c r="N425" s="187"/>
      <c r="O425" s="187"/>
      <c r="P425" s="187"/>
      <c r="Q425" s="187"/>
      <c r="R425" s="187"/>
      <c r="S425" s="187"/>
      <c r="T425" s="188"/>
      <c r="AT425" s="182" t="s">
        <v>174</v>
      </c>
      <c r="AU425" s="182" t="s">
        <v>80</v>
      </c>
      <c r="AV425" s="14" t="s">
        <v>80</v>
      </c>
      <c r="AW425" s="14" t="s">
        <v>33</v>
      </c>
      <c r="AX425" s="14" t="s">
        <v>71</v>
      </c>
      <c r="AY425" s="182" t="s">
        <v>163</v>
      </c>
    </row>
    <row r="426" spans="2:51" s="13" customFormat="1" ht="12">
      <c r="B426" s="174"/>
      <c r="D426" s="170" t="s">
        <v>174</v>
      </c>
      <c r="E426" s="175" t="s">
        <v>3</v>
      </c>
      <c r="F426" s="176" t="s">
        <v>575</v>
      </c>
      <c r="H426" s="175" t="s">
        <v>3</v>
      </c>
      <c r="I426" s="177"/>
      <c r="L426" s="174"/>
      <c r="M426" s="178"/>
      <c r="N426" s="179"/>
      <c r="O426" s="179"/>
      <c r="P426" s="179"/>
      <c r="Q426" s="179"/>
      <c r="R426" s="179"/>
      <c r="S426" s="179"/>
      <c r="T426" s="180"/>
      <c r="AT426" s="175" t="s">
        <v>174</v>
      </c>
      <c r="AU426" s="175" t="s">
        <v>80</v>
      </c>
      <c r="AV426" s="13" t="s">
        <v>78</v>
      </c>
      <c r="AW426" s="13" t="s">
        <v>33</v>
      </c>
      <c r="AX426" s="13" t="s">
        <v>71</v>
      </c>
      <c r="AY426" s="175" t="s">
        <v>163</v>
      </c>
    </row>
    <row r="427" spans="2:51" s="14" customFormat="1" ht="12">
      <c r="B427" s="181"/>
      <c r="D427" s="170" t="s">
        <v>174</v>
      </c>
      <c r="E427" s="182" t="s">
        <v>3</v>
      </c>
      <c r="F427" s="183" t="s">
        <v>576</v>
      </c>
      <c r="H427" s="184">
        <v>120</v>
      </c>
      <c r="I427" s="185"/>
      <c r="L427" s="181"/>
      <c r="M427" s="186"/>
      <c r="N427" s="187"/>
      <c r="O427" s="187"/>
      <c r="P427" s="187"/>
      <c r="Q427" s="187"/>
      <c r="R427" s="187"/>
      <c r="S427" s="187"/>
      <c r="T427" s="188"/>
      <c r="AT427" s="182" t="s">
        <v>174</v>
      </c>
      <c r="AU427" s="182" t="s">
        <v>80</v>
      </c>
      <c r="AV427" s="14" t="s">
        <v>80</v>
      </c>
      <c r="AW427" s="14" t="s">
        <v>33</v>
      </c>
      <c r="AX427" s="14" t="s">
        <v>71</v>
      </c>
      <c r="AY427" s="182" t="s">
        <v>163</v>
      </c>
    </row>
    <row r="428" spans="2:51" s="15" customFormat="1" ht="12">
      <c r="B428" s="189"/>
      <c r="D428" s="170" t="s">
        <v>174</v>
      </c>
      <c r="E428" s="190" t="s">
        <v>3</v>
      </c>
      <c r="F428" s="191" t="s">
        <v>188</v>
      </c>
      <c r="H428" s="192">
        <v>210</v>
      </c>
      <c r="I428" s="193"/>
      <c r="L428" s="189"/>
      <c r="M428" s="194"/>
      <c r="N428" s="195"/>
      <c r="O428" s="195"/>
      <c r="P428" s="195"/>
      <c r="Q428" s="195"/>
      <c r="R428" s="195"/>
      <c r="S428" s="195"/>
      <c r="T428" s="196"/>
      <c r="AT428" s="190" t="s">
        <v>174</v>
      </c>
      <c r="AU428" s="190" t="s">
        <v>80</v>
      </c>
      <c r="AV428" s="15" t="s">
        <v>170</v>
      </c>
      <c r="AW428" s="15" t="s">
        <v>33</v>
      </c>
      <c r="AX428" s="15" t="s">
        <v>78</v>
      </c>
      <c r="AY428" s="190" t="s">
        <v>163</v>
      </c>
    </row>
    <row r="429" spans="1:65" s="2" customFormat="1" ht="21.75" customHeight="1">
      <c r="A429" s="32"/>
      <c r="B429" s="156"/>
      <c r="C429" s="197" t="s">
        <v>577</v>
      </c>
      <c r="D429" s="197" t="s">
        <v>342</v>
      </c>
      <c r="E429" s="198" t="s">
        <v>578</v>
      </c>
      <c r="F429" s="199" t="s">
        <v>579</v>
      </c>
      <c r="G429" s="200" t="s">
        <v>168</v>
      </c>
      <c r="H429" s="201">
        <v>231</v>
      </c>
      <c r="I429" s="202"/>
      <c r="J429" s="203">
        <f>ROUND(I429*H429,2)</f>
        <v>0</v>
      </c>
      <c r="K429" s="199" t="s">
        <v>169</v>
      </c>
      <c r="L429" s="204"/>
      <c r="M429" s="205" t="s">
        <v>3</v>
      </c>
      <c r="N429" s="206" t="s">
        <v>42</v>
      </c>
      <c r="O429" s="53"/>
      <c r="P429" s="166">
        <f>O429*H429</f>
        <v>0</v>
      </c>
      <c r="Q429" s="166">
        <v>0.176</v>
      </c>
      <c r="R429" s="166">
        <f>Q429*H429</f>
        <v>40.656</v>
      </c>
      <c r="S429" s="166">
        <v>0</v>
      </c>
      <c r="T429" s="167">
        <f>S429*H429</f>
        <v>0</v>
      </c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R429" s="168" t="s">
        <v>205</v>
      </c>
      <c r="AT429" s="168" t="s">
        <v>342</v>
      </c>
      <c r="AU429" s="168" t="s">
        <v>80</v>
      </c>
      <c r="AY429" s="17" t="s">
        <v>163</v>
      </c>
      <c r="BE429" s="169">
        <f>IF(N429="základní",J429,0)</f>
        <v>0</v>
      </c>
      <c r="BF429" s="169">
        <f>IF(N429="snížená",J429,0)</f>
        <v>0</v>
      </c>
      <c r="BG429" s="169">
        <f>IF(N429="zákl. přenesená",J429,0)</f>
        <v>0</v>
      </c>
      <c r="BH429" s="169">
        <f>IF(N429="sníž. přenesená",J429,0)</f>
        <v>0</v>
      </c>
      <c r="BI429" s="169">
        <f>IF(N429="nulová",J429,0)</f>
        <v>0</v>
      </c>
      <c r="BJ429" s="17" t="s">
        <v>78</v>
      </c>
      <c r="BK429" s="169">
        <f>ROUND(I429*H429,2)</f>
        <v>0</v>
      </c>
      <c r="BL429" s="17" t="s">
        <v>170</v>
      </c>
      <c r="BM429" s="168" t="s">
        <v>580</v>
      </c>
    </row>
    <row r="430" spans="2:51" s="14" customFormat="1" ht="12">
      <c r="B430" s="181"/>
      <c r="D430" s="170" t="s">
        <v>174</v>
      </c>
      <c r="F430" s="183" t="s">
        <v>581</v>
      </c>
      <c r="H430" s="184">
        <v>231</v>
      </c>
      <c r="I430" s="185"/>
      <c r="L430" s="181"/>
      <c r="M430" s="186"/>
      <c r="N430" s="187"/>
      <c r="O430" s="187"/>
      <c r="P430" s="187"/>
      <c r="Q430" s="187"/>
      <c r="R430" s="187"/>
      <c r="S430" s="187"/>
      <c r="T430" s="188"/>
      <c r="AT430" s="182" t="s">
        <v>174</v>
      </c>
      <c r="AU430" s="182" t="s">
        <v>80</v>
      </c>
      <c r="AV430" s="14" t="s">
        <v>80</v>
      </c>
      <c r="AW430" s="14" t="s">
        <v>4</v>
      </c>
      <c r="AX430" s="14" t="s">
        <v>78</v>
      </c>
      <c r="AY430" s="182" t="s">
        <v>163</v>
      </c>
    </row>
    <row r="431" spans="1:65" s="2" customFormat="1" ht="55.5" customHeight="1">
      <c r="A431" s="32"/>
      <c r="B431" s="156"/>
      <c r="C431" s="157" t="s">
        <v>582</v>
      </c>
      <c r="D431" s="157" t="s">
        <v>165</v>
      </c>
      <c r="E431" s="158" t="s">
        <v>583</v>
      </c>
      <c r="F431" s="159" t="s">
        <v>584</v>
      </c>
      <c r="G431" s="160" t="s">
        <v>168</v>
      </c>
      <c r="H431" s="161">
        <v>3021</v>
      </c>
      <c r="I431" s="162"/>
      <c r="J431" s="163">
        <f>ROUND(I431*H431,2)</f>
        <v>0</v>
      </c>
      <c r="K431" s="159" t="s">
        <v>169</v>
      </c>
      <c r="L431" s="33"/>
      <c r="M431" s="164" t="s">
        <v>3</v>
      </c>
      <c r="N431" s="165" t="s">
        <v>42</v>
      </c>
      <c r="O431" s="53"/>
      <c r="P431" s="166">
        <f>O431*H431</f>
        <v>0</v>
      </c>
      <c r="Q431" s="166">
        <v>0.0888</v>
      </c>
      <c r="R431" s="166">
        <f>Q431*H431</f>
        <v>268.26480000000004</v>
      </c>
      <c r="S431" s="166">
        <v>0</v>
      </c>
      <c r="T431" s="167">
        <f>S431*H431</f>
        <v>0</v>
      </c>
      <c r="U431" s="32"/>
      <c r="V431" s="32"/>
      <c r="W431" s="32"/>
      <c r="X431" s="32"/>
      <c r="Y431" s="32"/>
      <c r="Z431" s="32"/>
      <c r="AA431" s="32"/>
      <c r="AB431" s="32"/>
      <c r="AC431" s="32"/>
      <c r="AD431" s="32"/>
      <c r="AE431" s="32"/>
      <c r="AR431" s="168" t="s">
        <v>170</v>
      </c>
      <c r="AT431" s="168" t="s">
        <v>165</v>
      </c>
      <c r="AU431" s="168" t="s">
        <v>80</v>
      </c>
      <c r="AY431" s="17" t="s">
        <v>163</v>
      </c>
      <c r="BE431" s="169">
        <f>IF(N431="základní",J431,0)</f>
        <v>0</v>
      </c>
      <c r="BF431" s="169">
        <f>IF(N431="snížená",J431,0)</f>
        <v>0</v>
      </c>
      <c r="BG431" s="169">
        <f>IF(N431="zákl. přenesená",J431,0)</f>
        <v>0</v>
      </c>
      <c r="BH431" s="169">
        <f>IF(N431="sníž. přenesená",J431,0)</f>
        <v>0</v>
      </c>
      <c r="BI431" s="169">
        <f>IF(N431="nulová",J431,0)</f>
        <v>0</v>
      </c>
      <c r="BJ431" s="17" t="s">
        <v>78</v>
      </c>
      <c r="BK431" s="169">
        <f>ROUND(I431*H431,2)</f>
        <v>0</v>
      </c>
      <c r="BL431" s="17" t="s">
        <v>170</v>
      </c>
      <c r="BM431" s="168" t="s">
        <v>585</v>
      </c>
    </row>
    <row r="432" spans="2:51" s="13" customFormat="1" ht="12">
      <c r="B432" s="174"/>
      <c r="D432" s="170" t="s">
        <v>174</v>
      </c>
      <c r="E432" s="175" t="s">
        <v>3</v>
      </c>
      <c r="F432" s="176" t="s">
        <v>586</v>
      </c>
      <c r="H432" s="175" t="s">
        <v>3</v>
      </c>
      <c r="I432" s="177"/>
      <c r="L432" s="174"/>
      <c r="M432" s="178"/>
      <c r="N432" s="179"/>
      <c r="O432" s="179"/>
      <c r="P432" s="179"/>
      <c r="Q432" s="179"/>
      <c r="R432" s="179"/>
      <c r="S432" s="179"/>
      <c r="T432" s="180"/>
      <c r="AT432" s="175" t="s">
        <v>174</v>
      </c>
      <c r="AU432" s="175" t="s">
        <v>80</v>
      </c>
      <c r="AV432" s="13" t="s">
        <v>78</v>
      </c>
      <c r="AW432" s="13" t="s">
        <v>33</v>
      </c>
      <c r="AX432" s="13" t="s">
        <v>71</v>
      </c>
      <c r="AY432" s="175" t="s">
        <v>163</v>
      </c>
    </row>
    <row r="433" spans="2:51" s="14" customFormat="1" ht="12">
      <c r="B433" s="181"/>
      <c r="D433" s="170" t="s">
        <v>174</v>
      </c>
      <c r="E433" s="182" t="s">
        <v>3</v>
      </c>
      <c r="F433" s="183" t="s">
        <v>450</v>
      </c>
      <c r="H433" s="184">
        <v>510</v>
      </c>
      <c r="I433" s="185"/>
      <c r="L433" s="181"/>
      <c r="M433" s="186"/>
      <c r="N433" s="187"/>
      <c r="O433" s="187"/>
      <c r="P433" s="187"/>
      <c r="Q433" s="187"/>
      <c r="R433" s="187"/>
      <c r="S433" s="187"/>
      <c r="T433" s="188"/>
      <c r="AT433" s="182" t="s">
        <v>174</v>
      </c>
      <c r="AU433" s="182" t="s">
        <v>80</v>
      </c>
      <c r="AV433" s="14" t="s">
        <v>80</v>
      </c>
      <c r="AW433" s="14" t="s">
        <v>33</v>
      </c>
      <c r="AX433" s="14" t="s">
        <v>71</v>
      </c>
      <c r="AY433" s="182" t="s">
        <v>163</v>
      </c>
    </row>
    <row r="434" spans="2:51" s="13" customFormat="1" ht="12">
      <c r="B434" s="174"/>
      <c r="D434" s="170" t="s">
        <v>174</v>
      </c>
      <c r="E434" s="175" t="s">
        <v>3</v>
      </c>
      <c r="F434" s="176" t="s">
        <v>472</v>
      </c>
      <c r="H434" s="175" t="s">
        <v>3</v>
      </c>
      <c r="I434" s="177"/>
      <c r="L434" s="174"/>
      <c r="M434" s="178"/>
      <c r="N434" s="179"/>
      <c r="O434" s="179"/>
      <c r="P434" s="179"/>
      <c r="Q434" s="179"/>
      <c r="R434" s="179"/>
      <c r="S434" s="179"/>
      <c r="T434" s="180"/>
      <c r="AT434" s="175" t="s">
        <v>174</v>
      </c>
      <c r="AU434" s="175" t="s">
        <v>80</v>
      </c>
      <c r="AV434" s="13" t="s">
        <v>78</v>
      </c>
      <c r="AW434" s="13" t="s">
        <v>33</v>
      </c>
      <c r="AX434" s="13" t="s">
        <v>71</v>
      </c>
      <c r="AY434" s="175" t="s">
        <v>163</v>
      </c>
    </row>
    <row r="435" spans="2:51" s="14" customFormat="1" ht="12">
      <c r="B435" s="181"/>
      <c r="D435" s="170" t="s">
        <v>174</v>
      </c>
      <c r="E435" s="182" t="s">
        <v>3</v>
      </c>
      <c r="F435" s="183" t="s">
        <v>476</v>
      </c>
      <c r="H435" s="184">
        <v>-69</v>
      </c>
      <c r="I435" s="185"/>
      <c r="L435" s="181"/>
      <c r="M435" s="186"/>
      <c r="N435" s="187"/>
      <c r="O435" s="187"/>
      <c r="P435" s="187"/>
      <c r="Q435" s="187"/>
      <c r="R435" s="187"/>
      <c r="S435" s="187"/>
      <c r="T435" s="188"/>
      <c r="AT435" s="182" t="s">
        <v>174</v>
      </c>
      <c r="AU435" s="182" t="s">
        <v>80</v>
      </c>
      <c r="AV435" s="14" t="s">
        <v>80</v>
      </c>
      <c r="AW435" s="14" t="s">
        <v>33</v>
      </c>
      <c r="AX435" s="14" t="s">
        <v>71</v>
      </c>
      <c r="AY435" s="182" t="s">
        <v>163</v>
      </c>
    </row>
    <row r="436" spans="2:51" s="13" customFormat="1" ht="12">
      <c r="B436" s="174"/>
      <c r="D436" s="170" t="s">
        <v>174</v>
      </c>
      <c r="E436" s="175" t="s">
        <v>3</v>
      </c>
      <c r="F436" s="176" t="s">
        <v>587</v>
      </c>
      <c r="H436" s="175" t="s">
        <v>3</v>
      </c>
      <c r="I436" s="177"/>
      <c r="L436" s="174"/>
      <c r="M436" s="178"/>
      <c r="N436" s="179"/>
      <c r="O436" s="179"/>
      <c r="P436" s="179"/>
      <c r="Q436" s="179"/>
      <c r="R436" s="179"/>
      <c r="S436" s="179"/>
      <c r="T436" s="180"/>
      <c r="AT436" s="175" t="s">
        <v>174</v>
      </c>
      <c r="AU436" s="175" t="s">
        <v>80</v>
      </c>
      <c r="AV436" s="13" t="s">
        <v>78</v>
      </c>
      <c r="AW436" s="13" t="s">
        <v>33</v>
      </c>
      <c r="AX436" s="13" t="s">
        <v>71</v>
      </c>
      <c r="AY436" s="175" t="s">
        <v>163</v>
      </c>
    </row>
    <row r="437" spans="2:51" s="14" customFormat="1" ht="12">
      <c r="B437" s="181"/>
      <c r="D437" s="170" t="s">
        <v>174</v>
      </c>
      <c r="E437" s="182" t="s">
        <v>3</v>
      </c>
      <c r="F437" s="183" t="s">
        <v>455</v>
      </c>
      <c r="H437" s="184">
        <v>1500</v>
      </c>
      <c r="I437" s="185"/>
      <c r="L437" s="181"/>
      <c r="M437" s="186"/>
      <c r="N437" s="187"/>
      <c r="O437" s="187"/>
      <c r="P437" s="187"/>
      <c r="Q437" s="187"/>
      <c r="R437" s="187"/>
      <c r="S437" s="187"/>
      <c r="T437" s="188"/>
      <c r="AT437" s="182" t="s">
        <v>174</v>
      </c>
      <c r="AU437" s="182" t="s">
        <v>80</v>
      </c>
      <c r="AV437" s="14" t="s">
        <v>80</v>
      </c>
      <c r="AW437" s="14" t="s">
        <v>33</v>
      </c>
      <c r="AX437" s="14" t="s">
        <v>71</v>
      </c>
      <c r="AY437" s="182" t="s">
        <v>163</v>
      </c>
    </row>
    <row r="438" spans="2:51" s="13" customFormat="1" ht="12">
      <c r="B438" s="174"/>
      <c r="D438" s="170" t="s">
        <v>174</v>
      </c>
      <c r="E438" s="175" t="s">
        <v>3</v>
      </c>
      <c r="F438" s="176" t="s">
        <v>588</v>
      </c>
      <c r="H438" s="175" t="s">
        <v>3</v>
      </c>
      <c r="I438" s="177"/>
      <c r="L438" s="174"/>
      <c r="M438" s="178"/>
      <c r="N438" s="179"/>
      <c r="O438" s="179"/>
      <c r="P438" s="179"/>
      <c r="Q438" s="179"/>
      <c r="R438" s="179"/>
      <c r="S438" s="179"/>
      <c r="T438" s="180"/>
      <c r="AT438" s="175" t="s">
        <v>174</v>
      </c>
      <c r="AU438" s="175" t="s">
        <v>80</v>
      </c>
      <c r="AV438" s="13" t="s">
        <v>78</v>
      </c>
      <c r="AW438" s="13" t="s">
        <v>33</v>
      </c>
      <c r="AX438" s="13" t="s">
        <v>71</v>
      </c>
      <c r="AY438" s="175" t="s">
        <v>163</v>
      </c>
    </row>
    <row r="439" spans="2:51" s="14" customFormat="1" ht="12">
      <c r="B439" s="181"/>
      <c r="D439" s="170" t="s">
        <v>174</v>
      </c>
      <c r="E439" s="182" t="s">
        <v>3</v>
      </c>
      <c r="F439" s="183" t="s">
        <v>457</v>
      </c>
      <c r="H439" s="184">
        <v>620</v>
      </c>
      <c r="I439" s="185"/>
      <c r="L439" s="181"/>
      <c r="M439" s="186"/>
      <c r="N439" s="187"/>
      <c r="O439" s="187"/>
      <c r="P439" s="187"/>
      <c r="Q439" s="187"/>
      <c r="R439" s="187"/>
      <c r="S439" s="187"/>
      <c r="T439" s="188"/>
      <c r="AT439" s="182" t="s">
        <v>174</v>
      </c>
      <c r="AU439" s="182" t="s">
        <v>80</v>
      </c>
      <c r="AV439" s="14" t="s">
        <v>80</v>
      </c>
      <c r="AW439" s="14" t="s">
        <v>33</v>
      </c>
      <c r="AX439" s="14" t="s">
        <v>71</v>
      </c>
      <c r="AY439" s="182" t="s">
        <v>163</v>
      </c>
    </row>
    <row r="440" spans="2:51" s="13" customFormat="1" ht="12">
      <c r="B440" s="174"/>
      <c r="D440" s="170" t="s">
        <v>174</v>
      </c>
      <c r="E440" s="175" t="s">
        <v>3</v>
      </c>
      <c r="F440" s="176" t="s">
        <v>589</v>
      </c>
      <c r="H440" s="175" t="s">
        <v>3</v>
      </c>
      <c r="I440" s="177"/>
      <c r="L440" s="174"/>
      <c r="M440" s="178"/>
      <c r="N440" s="179"/>
      <c r="O440" s="179"/>
      <c r="P440" s="179"/>
      <c r="Q440" s="179"/>
      <c r="R440" s="179"/>
      <c r="S440" s="179"/>
      <c r="T440" s="180"/>
      <c r="AT440" s="175" t="s">
        <v>174</v>
      </c>
      <c r="AU440" s="175" t="s">
        <v>80</v>
      </c>
      <c r="AV440" s="13" t="s">
        <v>78</v>
      </c>
      <c r="AW440" s="13" t="s">
        <v>33</v>
      </c>
      <c r="AX440" s="13" t="s">
        <v>71</v>
      </c>
      <c r="AY440" s="175" t="s">
        <v>163</v>
      </c>
    </row>
    <row r="441" spans="2:51" s="14" customFormat="1" ht="12">
      <c r="B441" s="181"/>
      <c r="D441" s="170" t="s">
        <v>174</v>
      </c>
      <c r="E441" s="182" t="s">
        <v>3</v>
      </c>
      <c r="F441" s="183" t="s">
        <v>459</v>
      </c>
      <c r="H441" s="184">
        <v>400</v>
      </c>
      <c r="I441" s="185"/>
      <c r="L441" s="181"/>
      <c r="M441" s="186"/>
      <c r="N441" s="187"/>
      <c r="O441" s="187"/>
      <c r="P441" s="187"/>
      <c r="Q441" s="187"/>
      <c r="R441" s="187"/>
      <c r="S441" s="187"/>
      <c r="T441" s="188"/>
      <c r="AT441" s="182" t="s">
        <v>174</v>
      </c>
      <c r="AU441" s="182" t="s">
        <v>80</v>
      </c>
      <c r="AV441" s="14" t="s">
        <v>80</v>
      </c>
      <c r="AW441" s="14" t="s">
        <v>33</v>
      </c>
      <c r="AX441" s="14" t="s">
        <v>71</v>
      </c>
      <c r="AY441" s="182" t="s">
        <v>163</v>
      </c>
    </row>
    <row r="442" spans="2:51" s="13" customFormat="1" ht="12">
      <c r="B442" s="174"/>
      <c r="D442" s="170" t="s">
        <v>174</v>
      </c>
      <c r="E442" s="175" t="s">
        <v>3</v>
      </c>
      <c r="F442" s="176" t="s">
        <v>462</v>
      </c>
      <c r="H442" s="175" t="s">
        <v>3</v>
      </c>
      <c r="I442" s="177"/>
      <c r="L442" s="174"/>
      <c r="M442" s="178"/>
      <c r="N442" s="179"/>
      <c r="O442" s="179"/>
      <c r="P442" s="179"/>
      <c r="Q442" s="179"/>
      <c r="R442" s="179"/>
      <c r="S442" s="179"/>
      <c r="T442" s="180"/>
      <c r="AT442" s="175" t="s">
        <v>174</v>
      </c>
      <c r="AU442" s="175" t="s">
        <v>80</v>
      </c>
      <c r="AV442" s="13" t="s">
        <v>78</v>
      </c>
      <c r="AW442" s="13" t="s">
        <v>33</v>
      </c>
      <c r="AX442" s="13" t="s">
        <v>71</v>
      </c>
      <c r="AY442" s="175" t="s">
        <v>163</v>
      </c>
    </row>
    <row r="443" spans="2:51" s="14" customFormat="1" ht="12">
      <c r="B443" s="181"/>
      <c r="D443" s="170" t="s">
        <v>174</v>
      </c>
      <c r="E443" s="182" t="s">
        <v>3</v>
      </c>
      <c r="F443" s="183" t="s">
        <v>463</v>
      </c>
      <c r="H443" s="184">
        <v>60</v>
      </c>
      <c r="I443" s="185"/>
      <c r="L443" s="181"/>
      <c r="M443" s="186"/>
      <c r="N443" s="187"/>
      <c r="O443" s="187"/>
      <c r="P443" s="187"/>
      <c r="Q443" s="187"/>
      <c r="R443" s="187"/>
      <c r="S443" s="187"/>
      <c r="T443" s="188"/>
      <c r="AT443" s="182" t="s">
        <v>174</v>
      </c>
      <c r="AU443" s="182" t="s">
        <v>80</v>
      </c>
      <c r="AV443" s="14" t="s">
        <v>80</v>
      </c>
      <c r="AW443" s="14" t="s">
        <v>33</v>
      </c>
      <c r="AX443" s="14" t="s">
        <v>71</v>
      </c>
      <c r="AY443" s="182" t="s">
        <v>163</v>
      </c>
    </row>
    <row r="444" spans="2:51" s="15" customFormat="1" ht="12">
      <c r="B444" s="189"/>
      <c r="D444" s="170" t="s">
        <v>174</v>
      </c>
      <c r="E444" s="190" t="s">
        <v>3</v>
      </c>
      <c r="F444" s="191" t="s">
        <v>188</v>
      </c>
      <c r="H444" s="192">
        <v>3021</v>
      </c>
      <c r="I444" s="193"/>
      <c r="L444" s="189"/>
      <c r="M444" s="194"/>
      <c r="N444" s="195"/>
      <c r="O444" s="195"/>
      <c r="P444" s="195"/>
      <c r="Q444" s="195"/>
      <c r="R444" s="195"/>
      <c r="S444" s="195"/>
      <c r="T444" s="196"/>
      <c r="AT444" s="190" t="s">
        <v>174</v>
      </c>
      <c r="AU444" s="190" t="s">
        <v>80</v>
      </c>
      <c r="AV444" s="15" t="s">
        <v>170</v>
      </c>
      <c r="AW444" s="15" t="s">
        <v>33</v>
      </c>
      <c r="AX444" s="15" t="s">
        <v>78</v>
      </c>
      <c r="AY444" s="190" t="s">
        <v>163</v>
      </c>
    </row>
    <row r="445" spans="1:65" s="2" customFormat="1" ht="21.75" customHeight="1">
      <c r="A445" s="32"/>
      <c r="B445" s="156"/>
      <c r="C445" s="197" t="s">
        <v>590</v>
      </c>
      <c r="D445" s="197" t="s">
        <v>342</v>
      </c>
      <c r="E445" s="198" t="s">
        <v>591</v>
      </c>
      <c r="F445" s="199" t="s">
        <v>592</v>
      </c>
      <c r="G445" s="200" t="s">
        <v>168</v>
      </c>
      <c r="H445" s="201">
        <v>66</v>
      </c>
      <c r="I445" s="202"/>
      <c r="J445" s="203">
        <f>ROUND(I445*H445,2)</f>
        <v>0</v>
      </c>
      <c r="K445" s="199" t="s">
        <v>593</v>
      </c>
      <c r="L445" s="204"/>
      <c r="M445" s="205" t="s">
        <v>3</v>
      </c>
      <c r="N445" s="206" t="s">
        <v>42</v>
      </c>
      <c r="O445" s="53"/>
      <c r="P445" s="166">
        <f>O445*H445</f>
        <v>0</v>
      </c>
      <c r="Q445" s="166">
        <v>0.21</v>
      </c>
      <c r="R445" s="166">
        <f>Q445*H445</f>
        <v>13.86</v>
      </c>
      <c r="S445" s="166">
        <v>0</v>
      </c>
      <c r="T445" s="167">
        <f>S445*H445</f>
        <v>0</v>
      </c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  <c r="AR445" s="168" t="s">
        <v>205</v>
      </c>
      <c r="AT445" s="168" t="s">
        <v>342</v>
      </c>
      <c r="AU445" s="168" t="s">
        <v>80</v>
      </c>
      <c r="AY445" s="17" t="s">
        <v>163</v>
      </c>
      <c r="BE445" s="169">
        <f>IF(N445="základní",J445,0)</f>
        <v>0</v>
      </c>
      <c r="BF445" s="169">
        <f>IF(N445="snížená",J445,0)</f>
        <v>0</v>
      </c>
      <c r="BG445" s="169">
        <f>IF(N445="zákl. přenesená",J445,0)</f>
        <v>0</v>
      </c>
      <c r="BH445" s="169">
        <f>IF(N445="sníž. přenesená",J445,0)</f>
        <v>0</v>
      </c>
      <c r="BI445" s="169">
        <f>IF(N445="nulová",J445,0)</f>
        <v>0</v>
      </c>
      <c r="BJ445" s="17" t="s">
        <v>78</v>
      </c>
      <c r="BK445" s="169">
        <f>ROUND(I445*H445,2)</f>
        <v>0</v>
      </c>
      <c r="BL445" s="17" t="s">
        <v>170</v>
      </c>
      <c r="BM445" s="168" t="s">
        <v>594</v>
      </c>
    </row>
    <row r="446" spans="2:51" s="13" customFormat="1" ht="12">
      <c r="B446" s="174"/>
      <c r="D446" s="170" t="s">
        <v>174</v>
      </c>
      <c r="E446" s="175" t="s">
        <v>3</v>
      </c>
      <c r="F446" s="176" t="s">
        <v>462</v>
      </c>
      <c r="H446" s="175" t="s">
        <v>3</v>
      </c>
      <c r="I446" s="177"/>
      <c r="L446" s="174"/>
      <c r="M446" s="178"/>
      <c r="N446" s="179"/>
      <c r="O446" s="179"/>
      <c r="P446" s="179"/>
      <c r="Q446" s="179"/>
      <c r="R446" s="179"/>
      <c r="S446" s="179"/>
      <c r="T446" s="180"/>
      <c r="AT446" s="175" t="s">
        <v>174</v>
      </c>
      <c r="AU446" s="175" t="s">
        <v>80</v>
      </c>
      <c r="AV446" s="13" t="s">
        <v>78</v>
      </c>
      <c r="AW446" s="13" t="s">
        <v>33</v>
      </c>
      <c r="AX446" s="13" t="s">
        <v>71</v>
      </c>
      <c r="AY446" s="175" t="s">
        <v>163</v>
      </c>
    </row>
    <row r="447" spans="2:51" s="14" customFormat="1" ht="12">
      <c r="B447" s="181"/>
      <c r="D447" s="170" t="s">
        <v>174</v>
      </c>
      <c r="E447" s="182" t="s">
        <v>3</v>
      </c>
      <c r="F447" s="183" t="s">
        <v>463</v>
      </c>
      <c r="H447" s="184">
        <v>60</v>
      </c>
      <c r="I447" s="185"/>
      <c r="L447" s="181"/>
      <c r="M447" s="186"/>
      <c r="N447" s="187"/>
      <c r="O447" s="187"/>
      <c r="P447" s="187"/>
      <c r="Q447" s="187"/>
      <c r="R447" s="187"/>
      <c r="S447" s="187"/>
      <c r="T447" s="188"/>
      <c r="AT447" s="182" t="s">
        <v>174</v>
      </c>
      <c r="AU447" s="182" t="s">
        <v>80</v>
      </c>
      <c r="AV447" s="14" t="s">
        <v>80</v>
      </c>
      <c r="AW447" s="14" t="s">
        <v>33</v>
      </c>
      <c r="AX447" s="14" t="s">
        <v>78</v>
      </c>
      <c r="AY447" s="182" t="s">
        <v>163</v>
      </c>
    </row>
    <row r="448" spans="2:51" s="14" customFormat="1" ht="12">
      <c r="B448" s="181"/>
      <c r="D448" s="170" t="s">
        <v>174</v>
      </c>
      <c r="F448" s="183" t="s">
        <v>595</v>
      </c>
      <c r="H448" s="184">
        <v>66</v>
      </c>
      <c r="I448" s="185"/>
      <c r="L448" s="181"/>
      <c r="M448" s="186"/>
      <c r="N448" s="187"/>
      <c r="O448" s="187"/>
      <c r="P448" s="187"/>
      <c r="Q448" s="187"/>
      <c r="R448" s="187"/>
      <c r="S448" s="187"/>
      <c r="T448" s="188"/>
      <c r="AT448" s="182" t="s">
        <v>174</v>
      </c>
      <c r="AU448" s="182" t="s">
        <v>80</v>
      </c>
      <c r="AV448" s="14" t="s">
        <v>80</v>
      </c>
      <c r="AW448" s="14" t="s">
        <v>4</v>
      </c>
      <c r="AX448" s="14" t="s">
        <v>78</v>
      </c>
      <c r="AY448" s="182" t="s">
        <v>163</v>
      </c>
    </row>
    <row r="449" spans="1:65" s="2" customFormat="1" ht="21.75" customHeight="1">
      <c r="A449" s="32"/>
      <c r="B449" s="156"/>
      <c r="C449" s="197" t="s">
        <v>596</v>
      </c>
      <c r="D449" s="197" t="s">
        <v>342</v>
      </c>
      <c r="E449" s="198" t="s">
        <v>597</v>
      </c>
      <c r="F449" s="199" t="s">
        <v>598</v>
      </c>
      <c r="G449" s="200" t="s">
        <v>168</v>
      </c>
      <c r="H449" s="201">
        <v>2332</v>
      </c>
      <c r="I449" s="202"/>
      <c r="J449" s="203">
        <f>ROUND(I449*H449,2)</f>
        <v>0</v>
      </c>
      <c r="K449" s="199" t="s">
        <v>593</v>
      </c>
      <c r="L449" s="204"/>
      <c r="M449" s="205" t="s">
        <v>3</v>
      </c>
      <c r="N449" s="206" t="s">
        <v>42</v>
      </c>
      <c r="O449" s="53"/>
      <c r="P449" s="166">
        <f>O449*H449</f>
        <v>0</v>
      </c>
      <c r="Q449" s="166">
        <v>0.21</v>
      </c>
      <c r="R449" s="166">
        <f>Q449*H449</f>
        <v>489.71999999999997</v>
      </c>
      <c r="S449" s="166">
        <v>0</v>
      </c>
      <c r="T449" s="167">
        <f>S449*H449</f>
        <v>0</v>
      </c>
      <c r="U449" s="32"/>
      <c r="V449" s="32"/>
      <c r="W449" s="32"/>
      <c r="X449" s="32"/>
      <c r="Y449" s="32"/>
      <c r="Z449" s="32"/>
      <c r="AA449" s="32"/>
      <c r="AB449" s="32"/>
      <c r="AC449" s="32"/>
      <c r="AD449" s="32"/>
      <c r="AE449" s="32"/>
      <c r="AR449" s="168" t="s">
        <v>205</v>
      </c>
      <c r="AT449" s="168" t="s">
        <v>342</v>
      </c>
      <c r="AU449" s="168" t="s">
        <v>80</v>
      </c>
      <c r="AY449" s="17" t="s">
        <v>163</v>
      </c>
      <c r="BE449" s="169">
        <f>IF(N449="základní",J449,0)</f>
        <v>0</v>
      </c>
      <c r="BF449" s="169">
        <f>IF(N449="snížená",J449,0)</f>
        <v>0</v>
      </c>
      <c r="BG449" s="169">
        <f>IF(N449="zákl. přenesená",J449,0)</f>
        <v>0</v>
      </c>
      <c r="BH449" s="169">
        <f>IF(N449="sníž. přenesená",J449,0)</f>
        <v>0</v>
      </c>
      <c r="BI449" s="169">
        <f>IF(N449="nulová",J449,0)</f>
        <v>0</v>
      </c>
      <c r="BJ449" s="17" t="s">
        <v>78</v>
      </c>
      <c r="BK449" s="169">
        <f>ROUND(I449*H449,2)</f>
        <v>0</v>
      </c>
      <c r="BL449" s="17" t="s">
        <v>170</v>
      </c>
      <c r="BM449" s="168" t="s">
        <v>599</v>
      </c>
    </row>
    <row r="450" spans="1:47" s="2" customFormat="1" ht="19.5">
      <c r="A450" s="32"/>
      <c r="B450" s="33"/>
      <c r="C450" s="32"/>
      <c r="D450" s="170" t="s">
        <v>172</v>
      </c>
      <c r="E450" s="32"/>
      <c r="F450" s="171" t="s">
        <v>600</v>
      </c>
      <c r="G450" s="32"/>
      <c r="H450" s="32"/>
      <c r="I450" s="96"/>
      <c r="J450" s="32"/>
      <c r="K450" s="32"/>
      <c r="L450" s="33"/>
      <c r="M450" s="172"/>
      <c r="N450" s="173"/>
      <c r="O450" s="53"/>
      <c r="P450" s="53"/>
      <c r="Q450" s="53"/>
      <c r="R450" s="53"/>
      <c r="S450" s="53"/>
      <c r="T450" s="54"/>
      <c r="U450" s="32"/>
      <c r="V450" s="32"/>
      <c r="W450" s="32"/>
      <c r="X450" s="32"/>
      <c r="Y450" s="32"/>
      <c r="Z450" s="32"/>
      <c r="AA450" s="32"/>
      <c r="AB450" s="32"/>
      <c r="AC450" s="32"/>
      <c r="AD450" s="32"/>
      <c r="AE450" s="32"/>
      <c r="AT450" s="17" t="s">
        <v>172</v>
      </c>
      <c r="AU450" s="17" t="s">
        <v>80</v>
      </c>
    </row>
    <row r="451" spans="2:51" s="13" customFormat="1" ht="12">
      <c r="B451" s="174"/>
      <c r="D451" s="170" t="s">
        <v>174</v>
      </c>
      <c r="E451" s="175" t="s">
        <v>3</v>
      </c>
      <c r="F451" s="176" t="s">
        <v>601</v>
      </c>
      <c r="H451" s="175" t="s">
        <v>3</v>
      </c>
      <c r="I451" s="177"/>
      <c r="L451" s="174"/>
      <c r="M451" s="178"/>
      <c r="N451" s="179"/>
      <c r="O451" s="179"/>
      <c r="P451" s="179"/>
      <c r="Q451" s="179"/>
      <c r="R451" s="179"/>
      <c r="S451" s="179"/>
      <c r="T451" s="180"/>
      <c r="AT451" s="175" t="s">
        <v>174</v>
      </c>
      <c r="AU451" s="175" t="s">
        <v>80</v>
      </c>
      <c r="AV451" s="13" t="s">
        <v>78</v>
      </c>
      <c r="AW451" s="13" t="s">
        <v>33</v>
      </c>
      <c r="AX451" s="13" t="s">
        <v>71</v>
      </c>
      <c r="AY451" s="175" t="s">
        <v>163</v>
      </c>
    </row>
    <row r="452" spans="2:51" s="14" customFormat="1" ht="12">
      <c r="B452" s="181"/>
      <c r="D452" s="170" t="s">
        <v>174</v>
      </c>
      <c r="E452" s="182" t="s">
        <v>3</v>
      </c>
      <c r="F452" s="183" t="s">
        <v>455</v>
      </c>
      <c r="H452" s="184">
        <v>1500</v>
      </c>
      <c r="I452" s="185"/>
      <c r="L452" s="181"/>
      <c r="M452" s="186"/>
      <c r="N452" s="187"/>
      <c r="O452" s="187"/>
      <c r="P452" s="187"/>
      <c r="Q452" s="187"/>
      <c r="R452" s="187"/>
      <c r="S452" s="187"/>
      <c r="T452" s="188"/>
      <c r="AT452" s="182" t="s">
        <v>174</v>
      </c>
      <c r="AU452" s="182" t="s">
        <v>80</v>
      </c>
      <c r="AV452" s="14" t="s">
        <v>80</v>
      </c>
      <c r="AW452" s="14" t="s">
        <v>33</v>
      </c>
      <c r="AX452" s="14" t="s">
        <v>71</v>
      </c>
      <c r="AY452" s="182" t="s">
        <v>163</v>
      </c>
    </row>
    <row r="453" spans="2:51" s="13" customFormat="1" ht="12">
      <c r="B453" s="174"/>
      <c r="D453" s="170" t="s">
        <v>174</v>
      </c>
      <c r="E453" s="175" t="s">
        <v>3</v>
      </c>
      <c r="F453" s="176" t="s">
        <v>602</v>
      </c>
      <c r="H453" s="175" t="s">
        <v>3</v>
      </c>
      <c r="I453" s="177"/>
      <c r="L453" s="174"/>
      <c r="M453" s="178"/>
      <c r="N453" s="179"/>
      <c r="O453" s="179"/>
      <c r="P453" s="179"/>
      <c r="Q453" s="179"/>
      <c r="R453" s="179"/>
      <c r="S453" s="179"/>
      <c r="T453" s="180"/>
      <c r="AT453" s="175" t="s">
        <v>174</v>
      </c>
      <c r="AU453" s="175" t="s">
        <v>80</v>
      </c>
      <c r="AV453" s="13" t="s">
        <v>78</v>
      </c>
      <c r="AW453" s="13" t="s">
        <v>33</v>
      </c>
      <c r="AX453" s="13" t="s">
        <v>71</v>
      </c>
      <c r="AY453" s="175" t="s">
        <v>163</v>
      </c>
    </row>
    <row r="454" spans="2:51" s="14" customFormat="1" ht="12">
      <c r="B454" s="181"/>
      <c r="D454" s="170" t="s">
        <v>174</v>
      </c>
      <c r="E454" s="182" t="s">
        <v>3</v>
      </c>
      <c r="F454" s="183" t="s">
        <v>457</v>
      </c>
      <c r="H454" s="184">
        <v>620</v>
      </c>
      <c r="I454" s="185"/>
      <c r="L454" s="181"/>
      <c r="M454" s="186"/>
      <c r="N454" s="187"/>
      <c r="O454" s="187"/>
      <c r="P454" s="187"/>
      <c r="Q454" s="187"/>
      <c r="R454" s="187"/>
      <c r="S454" s="187"/>
      <c r="T454" s="188"/>
      <c r="AT454" s="182" t="s">
        <v>174</v>
      </c>
      <c r="AU454" s="182" t="s">
        <v>80</v>
      </c>
      <c r="AV454" s="14" t="s">
        <v>80</v>
      </c>
      <c r="AW454" s="14" t="s">
        <v>33</v>
      </c>
      <c r="AX454" s="14" t="s">
        <v>71</v>
      </c>
      <c r="AY454" s="182" t="s">
        <v>163</v>
      </c>
    </row>
    <row r="455" spans="2:51" s="15" customFormat="1" ht="12">
      <c r="B455" s="189"/>
      <c r="D455" s="170" t="s">
        <v>174</v>
      </c>
      <c r="E455" s="190" t="s">
        <v>3</v>
      </c>
      <c r="F455" s="191" t="s">
        <v>188</v>
      </c>
      <c r="H455" s="192">
        <v>2120</v>
      </c>
      <c r="I455" s="193"/>
      <c r="L455" s="189"/>
      <c r="M455" s="194"/>
      <c r="N455" s="195"/>
      <c r="O455" s="195"/>
      <c r="P455" s="195"/>
      <c r="Q455" s="195"/>
      <c r="R455" s="195"/>
      <c r="S455" s="195"/>
      <c r="T455" s="196"/>
      <c r="AT455" s="190" t="s">
        <v>174</v>
      </c>
      <c r="AU455" s="190" t="s">
        <v>80</v>
      </c>
      <c r="AV455" s="15" t="s">
        <v>170</v>
      </c>
      <c r="AW455" s="15" t="s">
        <v>33</v>
      </c>
      <c r="AX455" s="15" t="s">
        <v>78</v>
      </c>
      <c r="AY455" s="190" t="s">
        <v>163</v>
      </c>
    </row>
    <row r="456" spans="2:51" s="14" customFormat="1" ht="12">
      <c r="B456" s="181"/>
      <c r="D456" s="170" t="s">
        <v>174</v>
      </c>
      <c r="F456" s="183" t="s">
        <v>603</v>
      </c>
      <c r="H456" s="184">
        <v>2332</v>
      </c>
      <c r="I456" s="185"/>
      <c r="L456" s="181"/>
      <c r="M456" s="186"/>
      <c r="N456" s="187"/>
      <c r="O456" s="187"/>
      <c r="P456" s="187"/>
      <c r="Q456" s="187"/>
      <c r="R456" s="187"/>
      <c r="S456" s="187"/>
      <c r="T456" s="188"/>
      <c r="AT456" s="182" t="s">
        <v>174</v>
      </c>
      <c r="AU456" s="182" t="s">
        <v>80</v>
      </c>
      <c r="AV456" s="14" t="s">
        <v>80</v>
      </c>
      <c r="AW456" s="14" t="s">
        <v>4</v>
      </c>
      <c r="AX456" s="14" t="s">
        <v>78</v>
      </c>
      <c r="AY456" s="182" t="s">
        <v>163</v>
      </c>
    </row>
    <row r="457" spans="1:65" s="2" customFormat="1" ht="16.5" customHeight="1">
      <c r="A457" s="32"/>
      <c r="B457" s="156"/>
      <c r="C457" s="197" t="s">
        <v>604</v>
      </c>
      <c r="D457" s="197" t="s">
        <v>342</v>
      </c>
      <c r="E457" s="198" t="s">
        <v>605</v>
      </c>
      <c r="F457" s="199" t="s">
        <v>606</v>
      </c>
      <c r="G457" s="200" t="s">
        <v>168</v>
      </c>
      <c r="H457" s="201">
        <v>485.1</v>
      </c>
      <c r="I457" s="202"/>
      <c r="J457" s="203">
        <f>ROUND(I457*H457,2)</f>
        <v>0</v>
      </c>
      <c r="K457" s="199" t="s">
        <v>593</v>
      </c>
      <c r="L457" s="204"/>
      <c r="M457" s="205" t="s">
        <v>3</v>
      </c>
      <c r="N457" s="206" t="s">
        <v>42</v>
      </c>
      <c r="O457" s="53"/>
      <c r="P457" s="166">
        <f>O457*H457</f>
        <v>0</v>
      </c>
      <c r="Q457" s="166">
        <v>0.215</v>
      </c>
      <c r="R457" s="166">
        <f>Q457*H457</f>
        <v>104.29650000000001</v>
      </c>
      <c r="S457" s="166">
        <v>0</v>
      </c>
      <c r="T457" s="167">
        <f>S457*H457</f>
        <v>0</v>
      </c>
      <c r="U457" s="32"/>
      <c r="V457" s="32"/>
      <c r="W457" s="32"/>
      <c r="X457" s="32"/>
      <c r="Y457" s="32"/>
      <c r="Z457" s="32"/>
      <c r="AA457" s="32"/>
      <c r="AB457" s="32"/>
      <c r="AC457" s="32"/>
      <c r="AD457" s="32"/>
      <c r="AE457" s="32"/>
      <c r="AR457" s="168" t="s">
        <v>205</v>
      </c>
      <c r="AT457" s="168" t="s">
        <v>342</v>
      </c>
      <c r="AU457" s="168" t="s">
        <v>80</v>
      </c>
      <c r="AY457" s="17" t="s">
        <v>163</v>
      </c>
      <c r="BE457" s="169">
        <f>IF(N457="základní",J457,0)</f>
        <v>0</v>
      </c>
      <c r="BF457" s="169">
        <f>IF(N457="snížená",J457,0)</f>
        <v>0</v>
      </c>
      <c r="BG457" s="169">
        <f>IF(N457="zákl. přenesená",J457,0)</f>
        <v>0</v>
      </c>
      <c r="BH457" s="169">
        <f>IF(N457="sníž. přenesená",J457,0)</f>
        <v>0</v>
      </c>
      <c r="BI457" s="169">
        <f>IF(N457="nulová",J457,0)</f>
        <v>0</v>
      </c>
      <c r="BJ457" s="17" t="s">
        <v>78</v>
      </c>
      <c r="BK457" s="169">
        <f>ROUND(I457*H457,2)</f>
        <v>0</v>
      </c>
      <c r="BL457" s="17" t="s">
        <v>170</v>
      </c>
      <c r="BM457" s="168" t="s">
        <v>607</v>
      </c>
    </row>
    <row r="458" spans="2:51" s="13" customFormat="1" ht="12">
      <c r="B458" s="174"/>
      <c r="D458" s="170" t="s">
        <v>174</v>
      </c>
      <c r="E458" s="175" t="s">
        <v>3</v>
      </c>
      <c r="F458" s="176" t="s">
        <v>586</v>
      </c>
      <c r="H458" s="175" t="s">
        <v>3</v>
      </c>
      <c r="I458" s="177"/>
      <c r="L458" s="174"/>
      <c r="M458" s="178"/>
      <c r="N458" s="179"/>
      <c r="O458" s="179"/>
      <c r="P458" s="179"/>
      <c r="Q458" s="179"/>
      <c r="R458" s="179"/>
      <c r="S458" s="179"/>
      <c r="T458" s="180"/>
      <c r="AT458" s="175" t="s">
        <v>174</v>
      </c>
      <c r="AU458" s="175" t="s">
        <v>80</v>
      </c>
      <c r="AV458" s="13" t="s">
        <v>78</v>
      </c>
      <c r="AW458" s="13" t="s">
        <v>33</v>
      </c>
      <c r="AX458" s="13" t="s">
        <v>71</v>
      </c>
      <c r="AY458" s="175" t="s">
        <v>163</v>
      </c>
    </row>
    <row r="459" spans="2:51" s="14" customFormat="1" ht="12">
      <c r="B459" s="181"/>
      <c r="D459" s="170" t="s">
        <v>174</v>
      </c>
      <c r="E459" s="182" t="s">
        <v>3</v>
      </c>
      <c r="F459" s="183" t="s">
        <v>450</v>
      </c>
      <c r="H459" s="184">
        <v>510</v>
      </c>
      <c r="I459" s="185"/>
      <c r="L459" s="181"/>
      <c r="M459" s="186"/>
      <c r="N459" s="187"/>
      <c r="O459" s="187"/>
      <c r="P459" s="187"/>
      <c r="Q459" s="187"/>
      <c r="R459" s="187"/>
      <c r="S459" s="187"/>
      <c r="T459" s="188"/>
      <c r="AT459" s="182" t="s">
        <v>174</v>
      </c>
      <c r="AU459" s="182" t="s">
        <v>80</v>
      </c>
      <c r="AV459" s="14" t="s">
        <v>80</v>
      </c>
      <c r="AW459" s="14" t="s">
        <v>33</v>
      </c>
      <c r="AX459" s="14" t="s">
        <v>71</v>
      </c>
      <c r="AY459" s="182" t="s">
        <v>163</v>
      </c>
    </row>
    <row r="460" spans="2:51" s="13" customFormat="1" ht="12">
      <c r="B460" s="174"/>
      <c r="D460" s="170" t="s">
        <v>174</v>
      </c>
      <c r="E460" s="175" t="s">
        <v>3</v>
      </c>
      <c r="F460" s="176" t="s">
        <v>472</v>
      </c>
      <c r="H460" s="175" t="s">
        <v>3</v>
      </c>
      <c r="I460" s="177"/>
      <c r="L460" s="174"/>
      <c r="M460" s="178"/>
      <c r="N460" s="179"/>
      <c r="O460" s="179"/>
      <c r="P460" s="179"/>
      <c r="Q460" s="179"/>
      <c r="R460" s="179"/>
      <c r="S460" s="179"/>
      <c r="T460" s="180"/>
      <c r="AT460" s="175" t="s">
        <v>174</v>
      </c>
      <c r="AU460" s="175" t="s">
        <v>80</v>
      </c>
      <c r="AV460" s="13" t="s">
        <v>78</v>
      </c>
      <c r="AW460" s="13" t="s">
        <v>33</v>
      </c>
      <c r="AX460" s="13" t="s">
        <v>71</v>
      </c>
      <c r="AY460" s="175" t="s">
        <v>163</v>
      </c>
    </row>
    <row r="461" spans="2:51" s="14" customFormat="1" ht="12">
      <c r="B461" s="181"/>
      <c r="D461" s="170" t="s">
        <v>174</v>
      </c>
      <c r="E461" s="182" t="s">
        <v>3</v>
      </c>
      <c r="F461" s="183" t="s">
        <v>476</v>
      </c>
      <c r="H461" s="184">
        <v>-69</v>
      </c>
      <c r="I461" s="185"/>
      <c r="L461" s="181"/>
      <c r="M461" s="186"/>
      <c r="N461" s="187"/>
      <c r="O461" s="187"/>
      <c r="P461" s="187"/>
      <c r="Q461" s="187"/>
      <c r="R461" s="187"/>
      <c r="S461" s="187"/>
      <c r="T461" s="188"/>
      <c r="AT461" s="182" t="s">
        <v>174</v>
      </c>
      <c r="AU461" s="182" t="s">
        <v>80</v>
      </c>
      <c r="AV461" s="14" t="s">
        <v>80</v>
      </c>
      <c r="AW461" s="14" t="s">
        <v>33</v>
      </c>
      <c r="AX461" s="14" t="s">
        <v>71</v>
      </c>
      <c r="AY461" s="182" t="s">
        <v>163</v>
      </c>
    </row>
    <row r="462" spans="2:51" s="15" customFormat="1" ht="12">
      <c r="B462" s="189"/>
      <c r="D462" s="170" t="s">
        <v>174</v>
      </c>
      <c r="E462" s="190" t="s">
        <v>3</v>
      </c>
      <c r="F462" s="191" t="s">
        <v>188</v>
      </c>
      <c r="H462" s="192">
        <v>441</v>
      </c>
      <c r="I462" s="193"/>
      <c r="L462" s="189"/>
      <c r="M462" s="194"/>
      <c r="N462" s="195"/>
      <c r="O462" s="195"/>
      <c r="P462" s="195"/>
      <c r="Q462" s="195"/>
      <c r="R462" s="195"/>
      <c r="S462" s="195"/>
      <c r="T462" s="196"/>
      <c r="AT462" s="190" t="s">
        <v>174</v>
      </c>
      <c r="AU462" s="190" t="s">
        <v>80</v>
      </c>
      <c r="AV462" s="15" t="s">
        <v>170</v>
      </c>
      <c r="AW462" s="15" t="s">
        <v>33</v>
      </c>
      <c r="AX462" s="15" t="s">
        <v>78</v>
      </c>
      <c r="AY462" s="190" t="s">
        <v>163</v>
      </c>
    </row>
    <row r="463" spans="2:51" s="14" customFormat="1" ht="12">
      <c r="B463" s="181"/>
      <c r="D463" s="170" t="s">
        <v>174</v>
      </c>
      <c r="F463" s="183" t="s">
        <v>608</v>
      </c>
      <c r="H463" s="184">
        <v>485.1</v>
      </c>
      <c r="I463" s="185"/>
      <c r="L463" s="181"/>
      <c r="M463" s="186"/>
      <c r="N463" s="187"/>
      <c r="O463" s="187"/>
      <c r="P463" s="187"/>
      <c r="Q463" s="187"/>
      <c r="R463" s="187"/>
      <c r="S463" s="187"/>
      <c r="T463" s="188"/>
      <c r="AT463" s="182" t="s">
        <v>174</v>
      </c>
      <c r="AU463" s="182" t="s">
        <v>80</v>
      </c>
      <c r="AV463" s="14" t="s">
        <v>80</v>
      </c>
      <c r="AW463" s="14" t="s">
        <v>4</v>
      </c>
      <c r="AX463" s="14" t="s">
        <v>78</v>
      </c>
      <c r="AY463" s="182" t="s">
        <v>163</v>
      </c>
    </row>
    <row r="464" spans="1:65" s="2" customFormat="1" ht="16.5" customHeight="1">
      <c r="A464" s="32"/>
      <c r="B464" s="156"/>
      <c r="C464" s="197" t="s">
        <v>609</v>
      </c>
      <c r="D464" s="197" t="s">
        <v>342</v>
      </c>
      <c r="E464" s="198" t="s">
        <v>610</v>
      </c>
      <c r="F464" s="199" t="s">
        <v>611</v>
      </c>
      <c r="G464" s="200" t="s">
        <v>168</v>
      </c>
      <c r="H464" s="201">
        <v>440</v>
      </c>
      <c r="I464" s="202"/>
      <c r="J464" s="203">
        <f>ROUND(I464*H464,2)</f>
        <v>0</v>
      </c>
      <c r="K464" s="199" t="s">
        <v>593</v>
      </c>
      <c r="L464" s="204"/>
      <c r="M464" s="205" t="s">
        <v>3</v>
      </c>
      <c r="N464" s="206" t="s">
        <v>42</v>
      </c>
      <c r="O464" s="53"/>
      <c r="P464" s="166">
        <f>O464*H464</f>
        <v>0</v>
      </c>
      <c r="Q464" s="166">
        <v>0.27</v>
      </c>
      <c r="R464" s="166">
        <f>Q464*H464</f>
        <v>118.80000000000001</v>
      </c>
      <c r="S464" s="166">
        <v>0</v>
      </c>
      <c r="T464" s="167">
        <f>S464*H464</f>
        <v>0</v>
      </c>
      <c r="U464" s="32"/>
      <c r="V464" s="32"/>
      <c r="W464" s="32"/>
      <c r="X464" s="32"/>
      <c r="Y464" s="32"/>
      <c r="Z464" s="32"/>
      <c r="AA464" s="32"/>
      <c r="AB464" s="32"/>
      <c r="AC464" s="32"/>
      <c r="AD464" s="32"/>
      <c r="AE464" s="32"/>
      <c r="AR464" s="168" t="s">
        <v>205</v>
      </c>
      <c r="AT464" s="168" t="s">
        <v>342</v>
      </c>
      <c r="AU464" s="168" t="s">
        <v>80</v>
      </c>
      <c r="AY464" s="17" t="s">
        <v>163</v>
      </c>
      <c r="BE464" s="169">
        <f>IF(N464="základní",J464,0)</f>
        <v>0</v>
      </c>
      <c r="BF464" s="169">
        <f>IF(N464="snížená",J464,0)</f>
        <v>0</v>
      </c>
      <c r="BG464" s="169">
        <f>IF(N464="zákl. přenesená",J464,0)</f>
        <v>0</v>
      </c>
      <c r="BH464" s="169">
        <f>IF(N464="sníž. přenesená",J464,0)</f>
        <v>0</v>
      </c>
      <c r="BI464" s="169">
        <f>IF(N464="nulová",J464,0)</f>
        <v>0</v>
      </c>
      <c r="BJ464" s="17" t="s">
        <v>78</v>
      </c>
      <c r="BK464" s="169">
        <f>ROUND(I464*H464,2)</f>
        <v>0</v>
      </c>
      <c r="BL464" s="17" t="s">
        <v>170</v>
      </c>
      <c r="BM464" s="168" t="s">
        <v>612</v>
      </c>
    </row>
    <row r="465" spans="2:51" s="13" customFormat="1" ht="12">
      <c r="B465" s="174"/>
      <c r="D465" s="170" t="s">
        <v>174</v>
      </c>
      <c r="E465" s="175" t="s">
        <v>3</v>
      </c>
      <c r="F465" s="176" t="s">
        <v>589</v>
      </c>
      <c r="H465" s="175" t="s">
        <v>3</v>
      </c>
      <c r="I465" s="177"/>
      <c r="L465" s="174"/>
      <c r="M465" s="178"/>
      <c r="N465" s="179"/>
      <c r="O465" s="179"/>
      <c r="P465" s="179"/>
      <c r="Q465" s="179"/>
      <c r="R465" s="179"/>
      <c r="S465" s="179"/>
      <c r="T465" s="180"/>
      <c r="AT465" s="175" t="s">
        <v>174</v>
      </c>
      <c r="AU465" s="175" t="s">
        <v>80</v>
      </c>
      <c r="AV465" s="13" t="s">
        <v>78</v>
      </c>
      <c r="AW465" s="13" t="s">
        <v>33</v>
      </c>
      <c r="AX465" s="13" t="s">
        <v>71</v>
      </c>
      <c r="AY465" s="175" t="s">
        <v>163</v>
      </c>
    </row>
    <row r="466" spans="2:51" s="14" customFormat="1" ht="12">
      <c r="B466" s="181"/>
      <c r="D466" s="170" t="s">
        <v>174</v>
      </c>
      <c r="E466" s="182" t="s">
        <v>3</v>
      </c>
      <c r="F466" s="183" t="s">
        <v>459</v>
      </c>
      <c r="H466" s="184">
        <v>400</v>
      </c>
      <c r="I466" s="185"/>
      <c r="L466" s="181"/>
      <c r="M466" s="186"/>
      <c r="N466" s="187"/>
      <c r="O466" s="187"/>
      <c r="P466" s="187"/>
      <c r="Q466" s="187"/>
      <c r="R466" s="187"/>
      <c r="S466" s="187"/>
      <c r="T466" s="188"/>
      <c r="AT466" s="182" t="s">
        <v>174</v>
      </c>
      <c r="AU466" s="182" t="s">
        <v>80</v>
      </c>
      <c r="AV466" s="14" t="s">
        <v>80</v>
      </c>
      <c r="AW466" s="14" t="s">
        <v>33</v>
      </c>
      <c r="AX466" s="14" t="s">
        <v>78</v>
      </c>
      <c r="AY466" s="182" t="s">
        <v>163</v>
      </c>
    </row>
    <row r="467" spans="2:51" s="14" customFormat="1" ht="12">
      <c r="B467" s="181"/>
      <c r="D467" s="170" t="s">
        <v>174</v>
      </c>
      <c r="F467" s="183" t="s">
        <v>613</v>
      </c>
      <c r="H467" s="184">
        <v>440</v>
      </c>
      <c r="I467" s="185"/>
      <c r="L467" s="181"/>
      <c r="M467" s="186"/>
      <c r="N467" s="187"/>
      <c r="O467" s="187"/>
      <c r="P467" s="187"/>
      <c r="Q467" s="187"/>
      <c r="R467" s="187"/>
      <c r="S467" s="187"/>
      <c r="T467" s="188"/>
      <c r="AT467" s="182" t="s">
        <v>174</v>
      </c>
      <c r="AU467" s="182" t="s">
        <v>80</v>
      </c>
      <c r="AV467" s="14" t="s">
        <v>80</v>
      </c>
      <c r="AW467" s="14" t="s">
        <v>4</v>
      </c>
      <c r="AX467" s="14" t="s">
        <v>78</v>
      </c>
      <c r="AY467" s="182" t="s">
        <v>163</v>
      </c>
    </row>
    <row r="468" spans="2:63" s="12" customFormat="1" ht="22.9" customHeight="1">
      <c r="B468" s="143"/>
      <c r="D468" s="144" t="s">
        <v>70</v>
      </c>
      <c r="E468" s="154" t="s">
        <v>205</v>
      </c>
      <c r="F468" s="154" t="s">
        <v>614</v>
      </c>
      <c r="I468" s="146"/>
      <c r="J468" s="155">
        <f>BK468</f>
        <v>0</v>
      </c>
      <c r="L468" s="143"/>
      <c r="M468" s="148"/>
      <c r="N468" s="149"/>
      <c r="O468" s="149"/>
      <c r="P468" s="150">
        <f>SUM(P469:P516)</f>
        <v>0</v>
      </c>
      <c r="Q468" s="149"/>
      <c r="R468" s="150">
        <f>SUM(R469:R516)</f>
        <v>93.144644708</v>
      </c>
      <c r="S468" s="149"/>
      <c r="T468" s="151">
        <f>SUM(T469:T516)</f>
        <v>57.15</v>
      </c>
      <c r="AR468" s="144" t="s">
        <v>78</v>
      </c>
      <c r="AT468" s="152" t="s">
        <v>70</v>
      </c>
      <c r="AU468" s="152" t="s">
        <v>78</v>
      </c>
      <c r="AY468" s="144" t="s">
        <v>163</v>
      </c>
      <c r="BK468" s="153">
        <f>SUM(BK469:BK516)</f>
        <v>0</v>
      </c>
    </row>
    <row r="469" spans="1:65" s="2" customFormat="1" ht="33" customHeight="1">
      <c r="A469" s="32"/>
      <c r="B469" s="156"/>
      <c r="C469" s="157" t="s">
        <v>615</v>
      </c>
      <c r="D469" s="157" t="s">
        <v>165</v>
      </c>
      <c r="E469" s="158" t="s">
        <v>616</v>
      </c>
      <c r="F469" s="159" t="s">
        <v>617</v>
      </c>
      <c r="G469" s="160" t="s">
        <v>212</v>
      </c>
      <c r="H469" s="161">
        <v>54.7</v>
      </c>
      <c r="I469" s="162"/>
      <c r="J469" s="163">
        <f>ROUND(I469*H469,2)</f>
        <v>0</v>
      </c>
      <c r="K469" s="159" t="s">
        <v>169</v>
      </c>
      <c r="L469" s="33"/>
      <c r="M469" s="164" t="s">
        <v>3</v>
      </c>
      <c r="N469" s="165" t="s">
        <v>42</v>
      </c>
      <c r="O469" s="53"/>
      <c r="P469" s="166">
        <f>O469*H469</f>
        <v>0</v>
      </c>
      <c r="Q469" s="166">
        <v>1.1E-05</v>
      </c>
      <c r="R469" s="166">
        <f>Q469*H469</f>
        <v>0.0006017</v>
      </c>
      <c r="S469" s="166">
        <v>0</v>
      </c>
      <c r="T469" s="167">
        <f>S469*H469</f>
        <v>0</v>
      </c>
      <c r="U469" s="32"/>
      <c r="V469" s="32"/>
      <c r="W469" s="32"/>
      <c r="X469" s="32"/>
      <c r="Y469" s="32"/>
      <c r="Z469" s="32"/>
      <c r="AA469" s="32"/>
      <c r="AB469" s="32"/>
      <c r="AC469" s="32"/>
      <c r="AD469" s="32"/>
      <c r="AE469" s="32"/>
      <c r="AR469" s="168" t="s">
        <v>170</v>
      </c>
      <c r="AT469" s="168" t="s">
        <v>165</v>
      </c>
      <c r="AU469" s="168" t="s">
        <v>80</v>
      </c>
      <c r="AY469" s="17" t="s">
        <v>163</v>
      </c>
      <c r="BE469" s="169">
        <f>IF(N469="základní",J469,0)</f>
        <v>0</v>
      </c>
      <c r="BF469" s="169">
        <f>IF(N469="snížená",J469,0)</f>
        <v>0</v>
      </c>
      <c r="BG469" s="169">
        <f>IF(N469="zákl. přenesená",J469,0)</f>
        <v>0</v>
      </c>
      <c r="BH469" s="169">
        <f>IF(N469="sníž. přenesená",J469,0)</f>
        <v>0</v>
      </c>
      <c r="BI469" s="169">
        <f>IF(N469="nulová",J469,0)</f>
        <v>0</v>
      </c>
      <c r="BJ469" s="17" t="s">
        <v>78</v>
      </c>
      <c r="BK469" s="169">
        <f>ROUND(I469*H469,2)</f>
        <v>0</v>
      </c>
      <c r="BL469" s="17" t="s">
        <v>170</v>
      </c>
      <c r="BM469" s="168" t="s">
        <v>618</v>
      </c>
    </row>
    <row r="470" spans="2:51" s="14" customFormat="1" ht="22.5">
      <c r="B470" s="181"/>
      <c r="D470" s="170" t="s">
        <v>174</v>
      </c>
      <c r="E470" s="182" t="s">
        <v>3</v>
      </c>
      <c r="F470" s="183" t="s">
        <v>619</v>
      </c>
      <c r="H470" s="184">
        <v>54.7</v>
      </c>
      <c r="I470" s="185"/>
      <c r="L470" s="181"/>
      <c r="M470" s="186"/>
      <c r="N470" s="187"/>
      <c r="O470" s="187"/>
      <c r="P470" s="187"/>
      <c r="Q470" s="187"/>
      <c r="R470" s="187"/>
      <c r="S470" s="187"/>
      <c r="T470" s="188"/>
      <c r="AT470" s="182" t="s">
        <v>174</v>
      </c>
      <c r="AU470" s="182" t="s">
        <v>80</v>
      </c>
      <c r="AV470" s="14" t="s">
        <v>80</v>
      </c>
      <c r="AW470" s="14" t="s">
        <v>33</v>
      </c>
      <c r="AX470" s="14" t="s">
        <v>78</v>
      </c>
      <c r="AY470" s="182" t="s">
        <v>163</v>
      </c>
    </row>
    <row r="471" spans="1:65" s="2" customFormat="1" ht="16.5" customHeight="1">
      <c r="A471" s="32"/>
      <c r="B471" s="156"/>
      <c r="C471" s="197" t="s">
        <v>620</v>
      </c>
      <c r="D471" s="197" t="s">
        <v>342</v>
      </c>
      <c r="E471" s="198" t="s">
        <v>621</v>
      </c>
      <c r="F471" s="199" t="s">
        <v>622</v>
      </c>
      <c r="G471" s="200" t="s">
        <v>212</v>
      </c>
      <c r="H471" s="201">
        <v>60.17</v>
      </c>
      <c r="I471" s="202"/>
      <c r="J471" s="203">
        <f>ROUND(I471*H471,2)</f>
        <v>0</v>
      </c>
      <c r="K471" s="199" t="s">
        <v>169</v>
      </c>
      <c r="L471" s="204"/>
      <c r="M471" s="205" t="s">
        <v>3</v>
      </c>
      <c r="N471" s="206" t="s">
        <v>42</v>
      </c>
      <c r="O471" s="53"/>
      <c r="P471" s="166">
        <f>O471*H471</f>
        <v>0</v>
      </c>
      <c r="Q471" s="166">
        <v>0.00241</v>
      </c>
      <c r="R471" s="166">
        <f>Q471*H471</f>
        <v>0.1450097</v>
      </c>
      <c r="S471" s="166">
        <v>0</v>
      </c>
      <c r="T471" s="167">
        <f>S471*H471</f>
        <v>0</v>
      </c>
      <c r="U471" s="32"/>
      <c r="V471" s="32"/>
      <c r="W471" s="32"/>
      <c r="X471" s="32"/>
      <c r="Y471" s="32"/>
      <c r="Z471" s="32"/>
      <c r="AA471" s="32"/>
      <c r="AB471" s="32"/>
      <c r="AC471" s="32"/>
      <c r="AD471" s="32"/>
      <c r="AE471" s="32"/>
      <c r="AR471" s="168" t="s">
        <v>205</v>
      </c>
      <c r="AT471" s="168" t="s">
        <v>342</v>
      </c>
      <c r="AU471" s="168" t="s">
        <v>80</v>
      </c>
      <c r="AY471" s="17" t="s">
        <v>163</v>
      </c>
      <c r="BE471" s="169">
        <f>IF(N471="základní",J471,0)</f>
        <v>0</v>
      </c>
      <c r="BF471" s="169">
        <f>IF(N471="snížená",J471,0)</f>
        <v>0</v>
      </c>
      <c r="BG471" s="169">
        <f>IF(N471="zákl. přenesená",J471,0)</f>
        <v>0</v>
      </c>
      <c r="BH471" s="169">
        <f>IF(N471="sníž. přenesená",J471,0)</f>
        <v>0</v>
      </c>
      <c r="BI471" s="169">
        <f>IF(N471="nulová",J471,0)</f>
        <v>0</v>
      </c>
      <c r="BJ471" s="17" t="s">
        <v>78</v>
      </c>
      <c r="BK471" s="169">
        <f>ROUND(I471*H471,2)</f>
        <v>0</v>
      </c>
      <c r="BL471" s="17" t="s">
        <v>170</v>
      </c>
      <c r="BM471" s="168" t="s">
        <v>623</v>
      </c>
    </row>
    <row r="472" spans="2:51" s="14" customFormat="1" ht="12">
      <c r="B472" s="181"/>
      <c r="D472" s="170" t="s">
        <v>174</v>
      </c>
      <c r="F472" s="183" t="s">
        <v>624</v>
      </c>
      <c r="H472" s="184">
        <v>60.17</v>
      </c>
      <c r="I472" s="185"/>
      <c r="L472" s="181"/>
      <c r="M472" s="186"/>
      <c r="N472" s="187"/>
      <c r="O472" s="187"/>
      <c r="P472" s="187"/>
      <c r="Q472" s="187"/>
      <c r="R472" s="187"/>
      <c r="S472" s="187"/>
      <c r="T472" s="188"/>
      <c r="AT472" s="182" t="s">
        <v>174</v>
      </c>
      <c r="AU472" s="182" t="s">
        <v>80</v>
      </c>
      <c r="AV472" s="14" t="s">
        <v>80</v>
      </c>
      <c r="AW472" s="14" t="s">
        <v>4</v>
      </c>
      <c r="AX472" s="14" t="s">
        <v>78</v>
      </c>
      <c r="AY472" s="182" t="s">
        <v>163</v>
      </c>
    </row>
    <row r="473" spans="1:65" s="2" customFormat="1" ht="21.75" customHeight="1">
      <c r="A473" s="32"/>
      <c r="B473" s="156"/>
      <c r="C473" s="157" t="s">
        <v>625</v>
      </c>
      <c r="D473" s="157" t="s">
        <v>165</v>
      </c>
      <c r="E473" s="158" t="s">
        <v>626</v>
      </c>
      <c r="F473" s="159" t="s">
        <v>627</v>
      </c>
      <c r="G473" s="160" t="s">
        <v>242</v>
      </c>
      <c r="H473" s="161">
        <v>15</v>
      </c>
      <c r="I473" s="162"/>
      <c r="J473" s="163">
        <f>ROUND(I473*H473,2)</f>
        <v>0</v>
      </c>
      <c r="K473" s="159" t="s">
        <v>169</v>
      </c>
      <c r="L473" s="33"/>
      <c r="M473" s="164" t="s">
        <v>3</v>
      </c>
      <c r="N473" s="165" t="s">
        <v>42</v>
      </c>
      <c r="O473" s="53"/>
      <c r="P473" s="166">
        <f>O473*H473</f>
        <v>0</v>
      </c>
      <c r="Q473" s="166">
        <v>0</v>
      </c>
      <c r="R473" s="166">
        <f>Q473*H473</f>
        <v>0</v>
      </c>
      <c r="S473" s="166">
        <v>1.92</v>
      </c>
      <c r="T473" s="167">
        <f>S473*H473</f>
        <v>28.799999999999997</v>
      </c>
      <c r="U473" s="32"/>
      <c r="V473" s="32"/>
      <c r="W473" s="32"/>
      <c r="X473" s="32"/>
      <c r="Y473" s="32"/>
      <c r="Z473" s="32"/>
      <c r="AA473" s="32"/>
      <c r="AB473" s="32"/>
      <c r="AC473" s="32"/>
      <c r="AD473" s="32"/>
      <c r="AE473" s="32"/>
      <c r="AR473" s="168" t="s">
        <v>170</v>
      </c>
      <c r="AT473" s="168" t="s">
        <v>165</v>
      </c>
      <c r="AU473" s="168" t="s">
        <v>80</v>
      </c>
      <c r="AY473" s="17" t="s">
        <v>163</v>
      </c>
      <c r="BE473" s="169">
        <f>IF(N473="základní",J473,0)</f>
        <v>0</v>
      </c>
      <c r="BF473" s="169">
        <f>IF(N473="snížená",J473,0)</f>
        <v>0</v>
      </c>
      <c r="BG473" s="169">
        <f>IF(N473="zákl. přenesená",J473,0)</f>
        <v>0</v>
      </c>
      <c r="BH473" s="169">
        <f>IF(N473="sníž. přenesená",J473,0)</f>
        <v>0</v>
      </c>
      <c r="BI473" s="169">
        <f>IF(N473="nulová",J473,0)</f>
        <v>0</v>
      </c>
      <c r="BJ473" s="17" t="s">
        <v>78</v>
      </c>
      <c r="BK473" s="169">
        <f>ROUND(I473*H473,2)</f>
        <v>0</v>
      </c>
      <c r="BL473" s="17" t="s">
        <v>170</v>
      </c>
      <c r="BM473" s="168" t="s">
        <v>628</v>
      </c>
    </row>
    <row r="474" spans="1:65" s="2" customFormat="1" ht="21.75" customHeight="1">
      <c r="A474" s="32"/>
      <c r="B474" s="156"/>
      <c r="C474" s="157" t="s">
        <v>629</v>
      </c>
      <c r="D474" s="157" t="s">
        <v>165</v>
      </c>
      <c r="E474" s="158" t="s">
        <v>630</v>
      </c>
      <c r="F474" s="159" t="s">
        <v>631</v>
      </c>
      <c r="G474" s="160" t="s">
        <v>632</v>
      </c>
      <c r="H474" s="161">
        <v>18</v>
      </c>
      <c r="I474" s="162"/>
      <c r="J474" s="163">
        <f>ROUND(I474*H474,2)</f>
        <v>0</v>
      </c>
      <c r="K474" s="159" t="s">
        <v>169</v>
      </c>
      <c r="L474" s="33"/>
      <c r="M474" s="164" t="s">
        <v>3</v>
      </c>
      <c r="N474" s="165" t="s">
        <v>42</v>
      </c>
      <c r="O474" s="53"/>
      <c r="P474" s="166">
        <f>O474*H474</f>
        <v>0</v>
      </c>
      <c r="Q474" s="166">
        <v>0.460090406</v>
      </c>
      <c r="R474" s="166">
        <f>Q474*H474</f>
        <v>8.281627308000001</v>
      </c>
      <c r="S474" s="166">
        <v>0</v>
      </c>
      <c r="T474" s="167">
        <f>S474*H474</f>
        <v>0</v>
      </c>
      <c r="U474" s="32"/>
      <c r="V474" s="32"/>
      <c r="W474" s="32"/>
      <c r="X474" s="32"/>
      <c r="Y474" s="32"/>
      <c r="Z474" s="32"/>
      <c r="AA474" s="32"/>
      <c r="AB474" s="32"/>
      <c r="AC474" s="32"/>
      <c r="AD474" s="32"/>
      <c r="AE474" s="32"/>
      <c r="AR474" s="168" t="s">
        <v>170</v>
      </c>
      <c r="AT474" s="168" t="s">
        <v>165</v>
      </c>
      <c r="AU474" s="168" t="s">
        <v>80</v>
      </c>
      <c r="AY474" s="17" t="s">
        <v>163</v>
      </c>
      <c r="BE474" s="169">
        <f>IF(N474="základní",J474,0)</f>
        <v>0</v>
      </c>
      <c r="BF474" s="169">
        <f>IF(N474="snížená",J474,0)</f>
        <v>0</v>
      </c>
      <c r="BG474" s="169">
        <f>IF(N474="zákl. přenesená",J474,0)</f>
        <v>0</v>
      </c>
      <c r="BH474" s="169">
        <f>IF(N474="sníž. přenesená",J474,0)</f>
        <v>0</v>
      </c>
      <c r="BI474" s="169">
        <f>IF(N474="nulová",J474,0)</f>
        <v>0</v>
      </c>
      <c r="BJ474" s="17" t="s">
        <v>78</v>
      </c>
      <c r="BK474" s="169">
        <f>ROUND(I474*H474,2)</f>
        <v>0</v>
      </c>
      <c r="BL474" s="17" t="s">
        <v>170</v>
      </c>
      <c r="BM474" s="168" t="s">
        <v>633</v>
      </c>
    </row>
    <row r="475" spans="2:51" s="14" customFormat="1" ht="12">
      <c r="B475" s="181"/>
      <c r="D475" s="170" t="s">
        <v>174</v>
      </c>
      <c r="E475" s="182" t="s">
        <v>3</v>
      </c>
      <c r="F475" s="183" t="s">
        <v>634</v>
      </c>
      <c r="H475" s="184">
        <v>18</v>
      </c>
      <c r="I475" s="185"/>
      <c r="L475" s="181"/>
      <c r="M475" s="186"/>
      <c r="N475" s="187"/>
      <c r="O475" s="187"/>
      <c r="P475" s="187"/>
      <c r="Q475" s="187"/>
      <c r="R475" s="187"/>
      <c r="S475" s="187"/>
      <c r="T475" s="188"/>
      <c r="AT475" s="182" t="s">
        <v>174</v>
      </c>
      <c r="AU475" s="182" t="s">
        <v>80</v>
      </c>
      <c r="AV475" s="14" t="s">
        <v>80</v>
      </c>
      <c r="AW475" s="14" t="s">
        <v>33</v>
      </c>
      <c r="AX475" s="14" t="s">
        <v>78</v>
      </c>
      <c r="AY475" s="182" t="s">
        <v>163</v>
      </c>
    </row>
    <row r="476" spans="1:65" s="2" customFormat="1" ht="21.75" customHeight="1">
      <c r="A476" s="32"/>
      <c r="B476" s="156"/>
      <c r="C476" s="157" t="s">
        <v>635</v>
      </c>
      <c r="D476" s="157" t="s">
        <v>165</v>
      </c>
      <c r="E476" s="158" t="s">
        <v>636</v>
      </c>
      <c r="F476" s="159" t="s">
        <v>637</v>
      </c>
      <c r="G476" s="160" t="s">
        <v>212</v>
      </c>
      <c r="H476" s="161">
        <v>54.7</v>
      </c>
      <c r="I476" s="162"/>
      <c r="J476" s="163">
        <f>ROUND(I476*H476,2)</f>
        <v>0</v>
      </c>
      <c r="K476" s="159" t="s">
        <v>169</v>
      </c>
      <c r="L476" s="33"/>
      <c r="M476" s="164" t="s">
        <v>3</v>
      </c>
      <c r="N476" s="165" t="s">
        <v>42</v>
      </c>
      <c r="O476" s="53"/>
      <c r="P476" s="166">
        <f>O476*H476</f>
        <v>0</v>
      </c>
      <c r="Q476" s="166">
        <v>0</v>
      </c>
      <c r="R476" s="166">
        <f>Q476*H476</f>
        <v>0</v>
      </c>
      <c r="S476" s="166">
        <v>0</v>
      </c>
      <c r="T476" s="167">
        <f>S476*H476</f>
        <v>0</v>
      </c>
      <c r="U476" s="32"/>
      <c r="V476" s="32"/>
      <c r="W476" s="32"/>
      <c r="X476" s="32"/>
      <c r="Y476" s="32"/>
      <c r="Z476" s="32"/>
      <c r="AA476" s="32"/>
      <c r="AB476" s="32"/>
      <c r="AC476" s="32"/>
      <c r="AD476" s="32"/>
      <c r="AE476" s="32"/>
      <c r="AR476" s="168" t="s">
        <v>170</v>
      </c>
      <c r="AT476" s="168" t="s">
        <v>165</v>
      </c>
      <c r="AU476" s="168" t="s">
        <v>80</v>
      </c>
      <c r="AY476" s="17" t="s">
        <v>163</v>
      </c>
      <c r="BE476" s="169">
        <f>IF(N476="základní",J476,0)</f>
        <v>0</v>
      </c>
      <c r="BF476" s="169">
        <f>IF(N476="snížená",J476,0)</f>
        <v>0</v>
      </c>
      <c r="BG476" s="169">
        <f>IF(N476="zákl. přenesená",J476,0)</f>
        <v>0</v>
      </c>
      <c r="BH476" s="169">
        <f>IF(N476="sníž. přenesená",J476,0)</f>
        <v>0</v>
      </c>
      <c r="BI476" s="169">
        <f>IF(N476="nulová",J476,0)</f>
        <v>0</v>
      </c>
      <c r="BJ476" s="17" t="s">
        <v>78</v>
      </c>
      <c r="BK476" s="169">
        <f>ROUND(I476*H476,2)</f>
        <v>0</v>
      </c>
      <c r="BL476" s="17" t="s">
        <v>170</v>
      </c>
      <c r="BM476" s="168" t="s">
        <v>638</v>
      </c>
    </row>
    <row r="477" spans="1:65" s="2" customFormat="1" ht="21.75" customHeight="1">
      <c r="A477" s="32"/>
      <c r="B477" s="156"/>
      <c r="C477" s="157" t="s">
        <v>639</v>
      </c>
      <c r="D477" s="157" t="s">
        <v>165</v>
      </c>
      <c r="E477" s="158" t="s">
        <v>640</v>
      </c>
      <c r="F477" s="159" t="s">
        <v>641</v>
      </c>
      <c r="G477" s="160" t="s">
        <v>632</v>
      </c>
      <c r="H477" s="161">
        <v>45</v>
      </c>
      <c r="I477" s="162"/>
      <c r="J477" s="163">
        <f>ROUND(I477*H477,2)</f>
        <v>0</v>
      </c>
      <c r="K477" s="159" t="s">
        <v>169</v>
      </c>
      <c r="L477" s="33"/>
      <c r="M477" s="164" t="s">
        <v>3</v>
      </c>
      <c r="N477" s="165" t="s">
        <v>42</v>
      </c>
      <c r="O477" s="53"/>
      <c r="P477" s="166">
        <f>O477*H477</f>
        <v>0</v>
      </c>
      <c r="Q477" s="166">
        <v>0.010186</v>
      </c>
      <c r="R477" s="166">
        <f>Q477*H477</f>
        <v>0.45837000000000006</v>
      </c>
      <c r="S477" s="166">
        <v>0</v>
      </c>
      <c r="T477" s="167">
        <f>S477*H477</f>
        <v>0</v>
      </c>
      <c r="U477" s="32"/>
      <c r="V477" s="32"/>
      <c r="W477" s="32"/>
      <c r="X477" s="32"/>
      <c r="Y477" s="32"/>
      <c r="Z477" s="32"/>
      <c r="AA477" s="32"/>
      <c r="AB477" s="32"/>
      <c r="AC477" s="32"/>
      <c r="AD477" s="32"/>
      <c r="AE477" s="32"/>
      <c r="AR477" s="168" t="s">
        <v>170</v>
      </c>
      <c r="AT477" s="168" t="s">
        <v>165</v>
      </c>
      <c r="AU477" s="168" t="s">
        <v>80</v>
      </c>
      <c r="AY477" s="17" t="s">
        <v>163</v>
      </c>
      <c r="BE477" s="169">
        <f>IF(N477="základní",J477,0)</f>
        <v>0</v>
      </c>
      <c r="BF477" s="169">
        <f>IF(N477="snížená",J477,0)</f>
        <v>0</v>
      </c>
      <c r="BG477" s="169">
        <f>IF(N477="zákl. přenesená",J477,0)</f>
        <v>0</v>
      </c>
      <c r="BH477" s="169">
        <f>IF(N477="sníž. přenesená",J477,0)</f>
        <v>0</v>
      </c>
      <c r="BI477" s="169">
        <f>IF(N477="nulová",J477,0)</f>
        <v>0</v>
      </c>
      <c r="BJ477" s="17" t="s">
        <v>78</v>
      </c>
      <c r="BK477" s="169">
        <f>ROUND(I477*H477,2)</f>
        <v>0</v>
      </c>
      <c r="BL477" s="17" t="s">
        <v>170</v>
      </c>
      <c r="BM477" s="168" t="s">
        <v>642</v>
      </c>
    </row>
    <row r="478" spans="1:47" s="2" customFormat="1" ht="97.5">
      <c r="A478" s="32"/>
      <c r="B478" s="33"/>
      <c r="C478" s="32"/>
      <c r="D478" s="170" t="s">
        <v>172</v>
      </c>
      <c r="E478" s="32"/>
      <c r="F478" s="171" t="s">
        <v>643</v>
      </c>
      <c r="G478" s="32"/>
      <c r="H478" s="32"/>
      <c r="I478" s="96"/>
      <c r="J478" s="32"/>
      <c r="K478" s="32"/>
      <c r="L478" s="33"/>
      <c r="M478" s="172"/>
      <c r="N478" s="173"/>
      <c r="O478" s="53"/>
      <c r="P478" s="53"/>
      <c r="Q478" s="53"/>
      <c r="R478" s="53"/>
      <c r="S478" s="53"/>
      <c r="T478" s="54"/>
      <c r="U478" s="32"/>
      <c r="V478" s="32"/>
      <c r="W478" s="32"/>
      <c r="X478" s="32"/>
      <c r="Y478" s="32"/>
      <c r="Z478" s="32"/>
      <c r="AA478" s="32"/>
      <c r="AB478" s="32"/>
      <c r="AC478" s="32"/>
      <c r="AD478" s="32"/>
      <c r="AE478" s="32"/>
      <c r="AT478" s="17" t="s">
        <v>172</v>
      </c>
      <c r="AU478" s="17" t="s">
        <v>80</v>
      </c>
    </row>
    <row r="479" spans="2:51" s="14" customFormat="1" ht="12">
      <c r="B479" s="181"/>
      <c r="D479" s="170" t="s">
        <v>174</v>
      </c>
      <c r="E479" s="182" t="s">
        <v>3</v>
      </c>
      <c r="F479" s="183" t="s">
        <v>644</v>
      </c>
      <c r="H479" s="184">
        <v>45</v>
      </c>
      <c r="I479" s="185"/>
      <c r="L479" s="181"/>
      <c r="M479" s="186"/>
      <c r="N479" s="187"/>
      <c r="O479" s="187"/>
      <c r="P479" s="187"/>
      <c r="Q479" s="187"/>
      <c r="R479" s="187"/>
      <c r="S479" s="187"/>
      <c r="T479" s="188"/>
      <c r="AT479" s="182" t="s">
        <v>174</v>
      </c>
      <c r="AU479" s="182" t="s">
        <v>80</v>
      </c>
      <c r="AV479" s="14" t="s">
        <v>80</v>
      </c>
      <c r="AW479" s="14" t="s">
        <v>33</v>
      </c>
      <c r="AX479" s="14" t="s">
        <v>78</v>
      </c>
      <c r="AY479" s="182" t="s">
        <v>163</v>
      </c>
    </row>
    <row r="480" spans="1:65" s="2" customFormat="1" ht="21.75" customHeight="1">
      <c r="A480" s="32"/>
      <c r="B480" s="156"/>
      <c r="C480" s="197" t="s">
        <v>645</v>
      </c>
      <c r="D480" s="197" t="s">
        <v>342</v>
      </c>
      <c r="E480" s="198" t="s">
        <v>646</v>
      </c>
      <c r="F480" s="199" t="s">
        <v>647</v>
      </c>
      <c r="G480" s="200" t="s">
        <v>632</v>
      </c>
      <c r="H480" s="201">
        <v>15</v>
      </c>
      <c r="I480" s="202"/>
      <c r="J480" s="203">
        <f>ROUND(I480*H480,2)</f>
        <v>0</v>
      </c>
      <c r="K480" s="199" t="s">
        <v>169</v>
      </c>
      <c r="L480" s="204"/>
      <c r="M480" s="205" t="s">
        <v>3</v>
      </c>
      <c r="N480" s="206" t="s">
        <v>42</v>
      </c>
      <c r="O480" s="53"/>
      <c r="P480" s="166">
        <f>O480*H480</f>
        <v>0</v>
      </c>
      <c r="Q480" s="166">
        <v>0.08</v>
      </c>
      <c r="R480" s="166">
        <f>Q480*H480</f>
        <v>1.2</v>
      </c>
      <c r="S480" s="166">
        <v>0</v>
      </c>
      <c r="T480" s="167">
        <f>S480*H480</f>
        <v>0</v>
      </c>
      <c r="U480" s="32"/>
      <c r="V480" s="32"/>
      <c r="W480" s="32"/>
      <c r="X480" s="32"/>
      <c r="Y480" s="32"/>
      <c r="Z480" s="32"/>
      <c r="AA480" s="32"/>
      <c r="AB480" s="32"/>
      <c r="AC480" s="32"/>
      <c r="AD480" s="32"/>
      <c r="AE480" s="32"/>
      <c r="AR480" s="168" t="s">
        <v>205</v>
      </c>
      <c r="AT480" s="168" t="s">
        <v>342</v>
      </c>
      <c r="AU480" s="168" t="s">
        <v>80</v>
      </c>
      <c r="AY480" s="17" t="s">
        <v>163</v>
      </c>
      <c r="BE480" s="169">
        <f>IF(N480="základní",J480,0)</f>
        <v>0</v>
      </c>
      <c r="BF480" s="169">
        <f>IF(N480="snížená",J480,0)</f>
        <v>0</v>
      </c>
      <c r="BG480" s="169">
        <f>IF(N480="zákl. přenesená",J480,0)</f>
        <v>0</v>
      </c>
      <c r="BH480" s="169">
        <f>IF(N480="sníž. přenesená",J480,0)</f>
        <v>0</v>
      </c>
      <c r="BI480" s="169">
        <f>IF(N480="nulová",J480,0)</f>
        <v>0</v>
      </c>
      <c r="BJ480" s="17" t="s">
        <v>78</v>
      </c>
      <c r="BK480" s="169">
        <f>ROUND(I480*H480,2)</f>
        <v>0</v>
      </c>
      <c r="BL480" s="17" t="s">
        <v>170</v>
      </c>
      <c r="BM480" s="168" t="s">
        <v>648</v>
      </c>
    </row>
    <row r="481" spans="1:47" s="2" customFormat="1" ht="19.5">
      <c r="A481" s="32"/>
      <c r="B481" s="33"/>
      <c r="C481" s="32"/>
      <c r="D481" s="170" t="s">
        <v>172</v>
      </c>
      <c r="E481" s="32"/>
      <c r="F481" s="171" t="s">
        <v>649</v>
      </c>
      <c r="G481" s="32"/>
      <c r="H481" s="32"/>
      <c r="I481" s="96"/>
      <c r="J481" s="32"/>
      <c r="K481" s="32"/>
      <c r="L481" s="33"/>
      <c r="M481" s="172"/>
      <c r="N481" s="173"/>
      <c r="O481" s="53"/>
      <c r="P481" s="53"/>
      <c r="Q481" s="53"/>
      <c r="R481" s="53"/>
      <c r="S481" s="53"/>
      <c r="T481" s="54"/>
      <c r="U481" s="32"/>
      <c r="V481" s="32"/>
      <c r="W481" s="32"/>
      <c r="X481" s="32"/>
      <c r="Y481" s="32"/>
      <c r="Z481" s="32"/>
      <c r="AA481" s="32"/>
      <c r="AB481" s="32"/>
      <c r="AC481" s="32"/>
      <c r="AD481" s="32"/>
      <c r="AE481" s="32"/>
      <c r="AT481" s="17" t="s">
        <v>172</v>
      </c>
      <c r="AU481" s="17" t="s">
        <v>80</v>
      </c>
    </row>
    <row r="482" spans="1:65" s="2" customFormat="1" ht="16.5" customHeight="1">
      <c r="A482" s="32"/>
      <c r="B482" s="156"/>
      <c r="C482" s="197" t="s">
        <v>650</v>
      </c>
      <c r="D482" s="197" t="s">
        <v>342</v>
      </c>
      <c r="E482" s="198" t="s">
        <v>651</v>
      </c>
      <c r="F482" s="199" t="s">
        <v>652</v>
      </c>
      <c r="G482" s="200" t="s">
        <v>632</v>
      </c>
      <c r="H482" s="201">
        <v>15</v>
      </c>
      <c r="I482" s="202"/>
      <c r="J482" s="203">
        <f>ROUND(I482*H482,2)</f>
        <v>0</v>
      </c>
      <c r="K482" s="199" t="s">
        <v>169</v>
      </c>
      <c r="L482" s="204"/>
      <c r="M482" s="205" t="s">
        <v>3</v>
      </c>
      <c r="N482" s="206" t="s">
        <v>42</v>
      </c>
      <c r="O482" s="53"/>
      <c r="P482" s="166">
        <f>O482*H482</f>
        <v>0</v>
      </c>
      <c r="Q482" s="166">
        <v>0.058</v>
      </c>
      <c r="R482" s="166">
        <f>Q482*H482</f>
        <v>0.87</v>
      </c>
      <c r="S482" s="166">
        <v>0</v>
      </c>
      <c r="T482" s="167">
        <f>S482*H482</f>
        <v>0</v>
      </c>
      <c r="U482" s="32"/>
      <c r="V482" s="32"/>
      <c r="W482" s="32"/>
      <c r="X482" s="32"/>
      <c r="Y482" s="32"/>
      <c r="Z482" s="32"/>
      <c r="AA482" s="32"/>
      <c r="AB482" s="32"/>
      <c r="AC482" s="32"/>
      <c r="AD482" s="32"/>
      <c r="AE482" s="32"/>
      <c r="AR482" s="168" t="s">
        <v>205</v>
      </c>
      <c r="AT482" s="168" t="s">
        <v>342</v>
      </c>
      <c r="AU482" s="168" t="s">
        <v>80</v>
      </c>
      <c r="AY482" s="17" t="s">
        <v>163</v>
      </c>
      <c r="BE482" s="169">
        <f>IF(N482="základní",J482,0)</f>
        <v>0</v>
      </c>
      <c r="BF482" s="169">
        <f>IF(N482="snížená",J482,0)</f>
        <v>0</v>
      </c>
      <c r="BG482" s="169">
        <f>IF(N482="zákl. přenesená",J482,0)</f>
        <v>0</v>
      </c>
      <c r="BH482" s="169">
        <f>IF(N482="sníž. přenesená",J482,0)</f>
        <v>0</v>
      </c>
      <c r="BI482" s="169">
        <f>IF(N482="nulová",J482,0)</f>
        <v>0</v>
      </c>
      <c r="BJ482" s="17" t="s">
        <v>78</v>
      </c>
      <c r="BK482" s="169">
        <f>ROUND(I482*H482,2)</f>
        <v>0</v>
      </c>
      <c r="BL482" s="17" t="s">
        <v>170</v>
      </c>
      <c r="BM482" s="168" t="s">
        <v>653</v>
      </c>
    </row>
    <row r="483" spans="1:47" s="2" customFormat="1" ht="19.5">
      <c r="A483" s="32"/>
      <c r="B483" s="33"/>
      <c r="C483" s="32"/>
      <c r="D483" s="170" t="s">
        <v>172</v>
      </c>
      <c r="E483" s="32"/>
      <c r="F483" s="171" t="s">
        <v>654</v>
      </c>
      <c r="G483" s="32"/>
      <c r="H483" s="32"/>
      <c r="I483" s="96"/>
      <c r="J483" s="32"/>
      <c r="K483" s="32"/>
      <c r="L483" s="33"/>
      <c r="M483" s="172"/>
      <c r="N483" s="173"/>
      <c r="O483" s="53"/>
      <c r="P483" s="53"/>
      <c r="Q483" s="53"/>
      <c r="R483" s="53"/>
      <c r="S483" s="53"/>
      <c r="T483" s="54"/>
      <c r="U483" s="32"/>
      <c r="V483" s="32"/>
      <c r="W483" s="32"/>
      <c r="X483" s="32"/>
      <c r="Y483" s="32"/>
      <c r="Z483" s="32"/>
      <c r="AA483" s="32"/>
      <c r="AB483" s="32"/>
      <c r="AC483" s="32"/>
      <c r="AD483" s="32"/>
      <c r="AE483" s="32"/>
      <c r="AT483" s="17" t="s">
        <v>172</v>
      </c>
      <c r="AU483" s="17" t="s">
        <v>80</v>
      </c>
    </row>
    <row r="484" spans="1:65" s="2" customFormat="1" ht="16.5" customHeight="1">
      <c r="A484" s="32"/>
      <c r="B484" s="156"/>
      <c r="C484" s="197" t="s">
        <v>655</v>
      </c>
      <c r="D484" s="197" t="s">
        <v>342</v>
      </c>
      <c r="E484" s="198" t="s">
        <v>656</v>
      </c>
      <c r="F484" s="199" t="s">
        <v>657</v>
      </c>
      <c r="G484" s="200" t="s">
        <v>632</v>
      </c>
      <c r="H484" s="201">
        <v>15</v>
      </c>
      <c r="I484" s="202"/>
      <c r="J484" s="203">
        <f>ROUND(I484*H484,2)</f>
        <v>0</v>
      </c>
      <c r="K484" s="199" t="s">
        <v>169</v>
      </c>
      <c r="L484" s="204"/>
      <c r="M484" s="205" t="s">
        <v>3</v>
      </c>
      <c r="N484" s="206" t="s">
        <v>42</v>
      </c>
      <c r="O484" s="53"/>
      <c r="P484" s="166">
        <f>O484*H484</f>
        <v>0</v>
      </c>
      <c r="Q484" s="166">
        <v>0.111</v>
      </c>
      <c r="R484" s="166">
        <f>Q484*H484</f>
        <v>1.665</v>
      </c>
      <c r="S484" s="166">
        <v>0</v>
      </c>
      <c r="T484" s="167">
        <f>S484*H484</f>
        <v>0</v>
      </c>
      <c r="U484" s="32"/>
      <c r="V484" s="32"/>
      <c r="W484" s="32"/>
      <c r="X484" s="32"/>
      <c r="Y484" s="32"/>
      <c r="Z484" s="32"/>
      <c r="AA484" s="32"/>
      <c r="AB484" s="32"/>
      <c r="AC484" s="32"/>
      <c r="AD484" s="32"/>
      <c r="AE484" s="32"/>
      <c r="AR484" s="168" t="s">
        <v>205</v>
      </c>
      <c r="AT484" s="168" t="s">
        <v>342</v>
      </c>
      <c r="AU484" s="168" t="s">
        <v>80</v>
      </c>
      <c r="AY484" s="17" t="s">
        <v>163</v>
      </c>
      <c r="BE484" s="169">
        <f>IF(N484="základní",J484,0)</f>
        <v>0</v>
      </c>
      <c r="BF484" s="169">
        <f>IF(N484="snížená",J484,0)</f>
        <v>0</v>
      </c>
      <c r="BG484" s="169">
        <f>IF(N484="zákl. přenesená",J484,0)</f>
        <v>0</v>
      </c>
      <c r="BH484" s="169">
        <f>IF(N484="sníž. přenesená",J484,0)</f>
        <v>0</v>
      </c>
      <c r="BI484" s="169">
        <f>IF(N484="nulová",J484,0)</f>
        <v>0</v>
      </c>
      <c r="BJ484" s="17" t="s">
        <v>78</v>
      </c>
      <c r="BK484" s="169">
        <f>ROUND(I484*H484,2)</f>
        <v>0</v>
      </c>
      <c r="BL484" s="17" t="s">
        <v>170</v>
      </c>
      <c r="BM484" s="168" t="s">
        <v>658</v>
      </c>
    </row>
    <row r="485" spans="1:47" s="2" customFormat="1" ht="19.5">
      <c r="A485" s="32"/>
      <c r="B485" s="33"/>
      <c r="C485" s="32"/>
      <c r="D485" s="170" t="s">
        <v>172</v>
      </c>
      <c r="E485" s="32"/>
      <c r="F485" s="171" t="s">
        <v>659</v>
      </c>
      <c r="G485" s="32"/>
      <c r="H485" s="32"/>
      <c r="I485" s="96"/>
      <c r="J485" s="32"/>
      <c r="K485" s="32"/>
      <c r="L485" s="33"/>
      <c r="M485" s="172"/>
      <c r="N485" s="173"/>
      <c r="O485" s="53"/>
      <c r="P485" s="53"/>
      <c r="Q485" s="53"/>
      <c r="R485" s="53"/>
      <c r="S485" s="53"/>
      <c r="T485" s="54"/>
      <c r="U485" s="32"/>
      <c r="V485" s="32"/>
      <c r="W485" s="32"/>
      <c r="X485" s="32"/>
      <c r="Y485" s="32"/>
      <c r="Z485" s="32"/>
      <c r="AA485" s="32"/>
      <c r="AB485" s="32"/>
      <c r="AC485" s="32"/>
      <c r="AD485" s="32"/>
      <c r="AE485" s="32"/>
      <c r="AT485" s="17" t="s">
        <v>172</v>
      </c>
      <c r="AU485" s="17" t="s">
        <v>80</v>
      </c>
    </row>
    <row r="486" spans="1:65" s="2" customFormat="1" ht="21.75" customHeight="1">
      <c r="A486" s="32"/>
      <c r="B486" s="156"/>
      <c r="C486" s="157" t="s">
        <v>660</v>
      </c>
      <c r="D486" s="157" t="s">
        <v>165</v>
      </c>
      <c r="E486" s="158" t="s">
        <v>661</v>
      </c>
      <c r="F486" s="159" t="s">
        <v>662</v>
      </c>
      <c r="G486" s="160" t="s">
        <v>632</v>
      </c>
      <c r="H486" s="161">
        <v>15</v>
      </c>
      <c r="I486" s="162"/>
      <c r="J486" s="163">
        <f>ROUND(I486*H486,2)</f>
        <v>0</v>
      </c>
      <c r="K486" s="159" t="s">
        <v>169</v>
      </c>
      <c r="L486" s="33"/>
      <c r="M486" s="164" t="s">
        <v>3</v>
      </c>
      <c r="N486" s="165" t="s">
        <v>42</v>
      </c>
      <c r="O486" s="53"/>
      <c r="P486" s="166">
        <f>O486*H486</f>
        <v>0</v>
      </c>
      <c r="Q486" s="166">
        <v>0.01248</v>
      </c>
      <c r="R486" s="166">
        <f>Q486*H486</f>
        <v>0.1872</v>
      </c>
      <c r="S486" s="166">
        <v>0</v>
      </c>
      <c r="T486" s="167">
        <f>S486*H486</f>
        <v>0</v>
      </c>
      <c r="U486" s="32"/>
      <c r="V486" s="32"/>
      <c r="W486" s="32"/>
      <c r="X486" s="32"/>
      <c r="Y486" s="32"/>
      <c r="Z486" s="32"/>
      <c r="AA486" s="32"/>
      <c r="AB486" s="32"/>
      <c r="AC486" s="32"/>
      <c r="AD486" s="32"/>
      <c r="AE486" s="32"/>
      <c r="AR486" s="168" t="s">
        <v>170</v>
      </c>
      <c r="AT486" s="168" t="s">
        <v>165</v>
      </c>
      <c r="AU486" s="168" t="s">
        <v>80</v>
      </c>
      <c r="AY486" s="17" t="s">
        <v>163</v>
      </c>
      <c r="BE486" s="169">
        <f>IF(N486="základní",J486,0)</f>
        <v>0</v>
      </c>
      <c r="BF486" s="169">
        <f>IF(N486="snížená",J486,0)</f>
        <v>0</v>
      </c>
      <c r="BG486" s="169">
        <f>IF(N486="zákl. přenesená",J486,0)</f>
        <v>0</v>
      </c>
      <c r="BH486" s="169">
        <f>IF(N486="sníž. přenesená",J486,0)</f>
        <v>0</v>
      </c>
      <c r="BI486" s="169">
        <f>IF(N486="nulová",J486,0)</f>
        <v>0</v>
      </c>
      <c r="BJ486" s="17" t="s">
        <v>78</v>
      </c>
      <c r="BK486" s="169">
        <f>ROUND(I486*H486,2)</f>
        <v>0</v>
      </c>
      <c r="BL486" s="17" t="s">
        <v>170</v>
      </c>
      <c r="BM486" s="168" t="s">
        <v>663</v>
      </c>
    </row>
    <row r="487" spans="1:47" s="2" customFormat="1" ht="97.5">
      <c r="A487" s="32"/>
      <c r="B487" s="33"/>
      <c r="C487" s="32"/>
      <c r="D487" s="170" t="s">
        <v>172</v>
      </c>
      <c r="E487" s="32"/>
      <c r="F487" s="171" t="s">
        <v>664</v>
      </c>
      <c r="G487" s="32"/>
      <c r="H487" s="32"/>
      <c r="I487" s="96"/>
      <c r="J487" s="32"/>
      <c r="K487" s="32"/>
      <c r="L487" s="33"/>
      <c r="M487" s="172"/>
      <c r="N487" s="173"/>
      <c r="O487" s="53"/>
      <c r="P487" s="53"/>
      <c r="Q487" s="53"/>
      <c r="R487" s="53"/>
      <c r="S487" s="53"/>
      <c r="T487" s="54"/>
      <c r="U487" s="32"/>
      <c r="V487" s="32"/>
      <c r="W487" s="32"/>
      <c r="X487" s="32"/>
      <c r="Y487" s="32"/>
      <c r="Z487" s="32"/>
      <c r="AA487" s="32"/>
      <c r="AB487" s="32"/>
      <c r="AC487" s="32"/>
      <c r="AD487" s="32"/>
      <c r="AE487" s="32"/>
      <c r="AT487" s="17" t="s">
        <v>172</v>
      </c>
      <c r="AU487" s="17" t="s">
        <v>80</v>
      </c>
    </row>
    <row r="488" spans="1:65" s="2" customFormat="1" ht="21.75" customHeight="1">
      <c r="A488" s="32"/>
      <c r="B488" s="156"/>
      <c r="C488" s="197" t="s">
        <v>665</v>
      </c>
      <c r="D488" s="197" t="s">
        <v>342</v>
      </c>
      <c r="E488" s="198" t="s">
        <v>666</v>
      </c>
      <c r="F488" s="199" t="s">
        <v>667</v>
      </c>
      <c r="G488" s="200" t="s">
        <v>632</v>
      </c>
      <c r="H488" s="201">
        <v>15</v>
      </c>
      <c r="I488" s="202"/>
      <c r="J488" s="203">
        <f>ROUND(I488*H488,2)</f>
        <v>0</v>
      </c>
      <c r="K488" s="199" t="s">
        <v>169</v>
      </c>
      <c r="L488" s="204"/>
      <c r="M488" s="205" t="s">
        <v>3</v>
      </c>
      <c r="N488" s="206" t="s">
        <v>42</v>
      </c>
      <c r="O488" s="53"/>
      <c r="P488" s="166">
        <f>O488*H488</f>
        <v>0</v>
      </c>
      <c r="Q488" s="166">
        <v>0.027</v>
      </c>
      <c r="R488" s="166">
        <f>Q488*H488</f>
        <v>0.40499999999999997</v>
      </c>
      <c r="S488" s="166">
        <v>0</v>
      </c>
      <c r="T488" s="167">
        <f>S488*H488</f>
        <v>0</v>
      </c>
      <c r="U488" s="32"/>
      <c r="V488" s="32"/>
      <c r="W488" s="32"/>
      <c r="X488" s="32"/>
      <c r="Y488" s="32"/>
      <c r="Z488" s="32"/>
      <c r="AA488" s="32"/>
      <c r="AB488" s="32"/>
      <c r="AC488" s="32"/>
      <c r="AD488" s="32"/>
      <c r="AE488" s="32"/>
      <c r="AR488" s="168" t="s">
        <v>205</v>
      </c>
      <c r="AT488" s="168" t="s">
        <v>342</v>
      </c>
      <c r="AU488" s="168" t="s">
        <v>80</v>
      </c>
      <c r="AY488" s="17" t="s">
        <v>163</v>
      </c>
      <c r="BE488" s="169">
        <f>IF(N488="základní",J488,0)</f>
        <v>0</v>
      </c>
      <c r="BF488" s="169">
        <f>IF(N488="snížená",J488,0)</f>
        <v>0</v>
      </c>
      <c r="BG488" s="169">
        <f>IF(N488="zákl. přenesená",J488,0)</f>
        <v>0</v>
      </c>
      <c r="BH488" s="169">
        <f>IF(N488="sníž. přenesená",J488,0)</f>
        <v>0</v>
      </c>
      <c r="BI488" s="169">
        <f>IF(N488="nulová",J488,0)</f>
        <v>0</v>
      </c>
      <c r="BJ488" s="17" t="s">
        <v>78</v>
      </c>
      <c r="BK488" s="169">
        <f>ROUND(I488*H488,2)</f>
        <v>0</v>
      </c>
      <c r="BL488" s="17" t="s">
        <v>170</v>
      </c>
      <c r="BM488" s="168" t="s">
        <v>668</v>
      </c>
    </row>
    <row r="489" spans="1:47" s="2" customFormat="1" ht="19.5">
      <c r="A489" s="32"/>
      <c r="B489" s="33"/>
      <c r="C489" s="32"/>
      <c r="D489" s="170" t="s">
        <v>172</v>
      </c>
      <c r="E489" s="32"/>
      <c r="F489" s="171" t="s">
        <v>669</v>
      </c>
      <c r="G489" s="32"/>
      <c r="H489" s="32"/>
      <c r="I489" s="96"/>
      <c r="J489" s="32"/>
      <c r="K489" s="32"/>
      <c r="L489" s="33"/>
      <c r="M489" s="172"/>
      <c r="N489" s="173"/>
      <c r="O489" s="53"/>
      <c r="P489" s="53"/>
      <c r="Q489" s="53"/>
      <c r="R489" s="53"/>
      <c r="S489" s="53"/>
      <c r="T489" s="54"/>
      <c r="U489" s="32"/>
      <c r="V489" s="32"/>
      <c r="W489" s="32"/>
      <c r="X489" s="32"/>
      <c r="Y489" s="32"/>
      <c r="Z489" s="32"/>
      <c r="AA489" s="32"/>
      <c r="AB489" s="32"/>
      <c r="AC489" s="32"/>
      <c r="AD489" s="32"/>
      <c r="AE489" s="32"/>
      <c r="AT489" s="17" t="s">
        <v>172</v>
      </c>
      <c r="AU489" s="17" t="s">
        <v>80</v>
      </c>
    </row>
    <row r="490" spans="1:65" s="2" customFormat="1" ht="21.75" customHeight="1">
      <c r="A490" s="32"/>
      <c r="B490" s="156"/>
      <c r="C490" s="197" t="s">
        <v>670</v>
      </c>
      <c r="D490" s="197" t="s">
        <v>342</v>
      </c>
      <c r="E490" s="198" t="s">
        <v>671</v>
      </c>
      <c r="F490" s="199" t="s">
        <v>672</v>
      </c>
      <c r="G490" s="200" t="s">
        <v>632</v>
      </c>
      <c r="H490" s="201">
        <v>60</v>
      </c>
      <c r="I490" s="202"/>
      <c r="J490" s="203">
        <f>ROUND(I490*H490,2)</f>
        <v>0</v>
      </c>
      <c r="K490" s="199" t="s">
        <v>169</v>
      </c>
      <c r="L490" s="204"/>
      <c r="M490" s="205" t="s">
        <v>3</v>
      </c>
      <c r="N490" s="206" t="s">
        <v>42</v>
      </c>
      <c r="O490" s="53"/>
      <c r="P490" s="166">
        <f>O490*H490</f>
        <v>0</v>
      </c>
      <c r="Q490" s="166">
        <v>0.002</v>
      </c>
      <c r="R490" s="166">
        <f>Q490*H490</f>
        <v>0.12</v>
      </c>
      <c r="S490" s="166">
        <v>0</v>
      </c>
      <c r="T490" s="167">
        <f>S490*H490</f>
        <v>0</v>
      </c>
      <c r="U490" s="32"/>
      <c r="V490" s="32"/>
      <c r="W490" s="32"/>
      <c r="X490" s="32"/>
      <c r="Y490" s="32"/>
      <c r="Z490" s="32"/>
      <c r="AA490" s="32"/>
      <c r="AB490" s="32"/>
      <c r="AC490" s="32"/>
      <c r="AD490" s="32"/>
      <c r="AE490" s="32"/>
      <c r="AR490" s="168" t="s">
        <v>205</v>
      </c>
      <c r="AT490" s="168" t="s">
        <v>342</v>
      </c>
      <c r="AU490" s="168" t="s">
        <v>80</v>
      </c>
      <c r="AY490" s="17" t="s">
        <v>163</v>
      </c>
      <c r="BE490" s="169">
        <f>IF(N490="základní",J490,0)</f>
        <v>0</v>
      </c>
      <c r="BF490" s="169">
        <f>IF(N490="snížená",J490,0)</f>
        <v>0</v>
      </c>
      <c r="BG490" s="169">
        <f>IF(N490="zákl. přenesená",J490,0)</f>
        <v>0</v>
      </c>
      <c r="BH490" s="169">
        <f>IF(N490="sníž. přenesená",J490,0)</f>
        <v>0</v>
      </c>
      <c r="BI490" s="169">
        <f>IF(N490="nulová",J490,0)</f>
        <v>0</v>
      </c>
      <c r="BJ490" s="17" t="s">
        <v>78</v>
      </c>
      <c r="BK490" s="169">
        <f>ROUND(I490*H490,2)</f>
        <v>0</v>
      </c>
      <c r="BL490" s="17" t="s">
        <v>170</v>
      </c>
      <c r="BM490" s="168" t="s">
        <v>673</v>
      </c>
    </row>
    <row r="491" spans="2:51" s="14" customFormat="1" ht="12">
      <c r="B491" s="181"/>
      <c r="D491" s="170" t="s">
        <v>174</v>
      </c>
      <c r="E491" s="182" t="s">
        <v>3</v>
      </c>
      <c r="F491" s="183" t="s">
        <v>674</v>
      </c>
      <c r="H491" s="184">
        <v>60</v>
      </c>
      <c r="I491" s="185"/>
      <c r="L491" s="181"/>
      <c r="M491" s="186"/>
      <c r="N491" s="187"/>
      <c r="O491" s="187"/>
      <c r="P491" s="187"/>
      <c r="Q491" s="187"/>
      <c r="R491" s="187"/>
      <c r="S491" s="187"/>
      <c r="T491" s="188"/>
      <c r="AT491" s="182" t="s">
        <v>174</v>
      </c>
      <c r="AU491" s="182" t="s">
        <v>80</v>
      </c>
      <c r="AV491" s="14" t="s">
        <v>80</v>
      </c>
      <c r="AW491" s="14" t="s">
        <v>33</v>
      </c>
      <c r="AX491" s="14" t="s">
        <v>78</v>
      </c>
      <c r="AY491" s="182" t="s">
        <v>163</v>
      </c>
    </row>
    <row r="492" spans="1:65" s="2" customFormat="1" ht="21.75" customHeight="1">
      <c r="A492" s="32"/>
      <c r="B492" s="156"/>
      <c r="C492" s="197" t="s">
        <v>675</v>
      </c>
      <c r="D492" s="197" t="s">
        <v>342</v>
      </c>
      <c r="E492" s="198" t="s">
        <v>676</v>
      </c>
      <c r="F492" s="199" t="s">
        <v>677</v>
      </c>
      <c r="G492" s="200" t="s">
        <v>632</v>
      </c>
      <c r="H492" s="201">
        <v>15</v>
      </c>
      <c r="I492" s="202"/>
      <c r="J492" s="203">
        <f>ROUND(I492*H492,2)</f>
        <v>0</v>
      </c>
      <c r="K492" s="199" t="s">
        <v>169</v>
      </c>
      <c r="L492" s="204"/>
      <c r="M492" s="205" t="s">
        <v>3</v>
      </c>
      <c r="N492" s="206" t="s">
        <v>42</v>
      </c>
      <c r="O492" s="53"/>
      <c r="P492" s="166">
        <f>O492*H492</f>
        <v>0</v>
      </c>
      <c r="Q492" s="166">
        <v>0.0034</v>
      </c>
      <c r="R492" s="166">
        <f>Q492*H492</f>
        <v>0.051</v>
      </c>
      <c r="S492" s="166">
        <v>0</v>
      </c>
      <c r="T492" s="167">
        <f>S492*H492</f>
        <v>0</v>
      </c>
      <c r="U492" s="32"/>
      <c r="V492" s="32"/>
      <c r="W492" s="32"/>
      <c r="X492" s="32"/>
      <c r="Y492" s="32"/>
      <c r="Z492" s="32"/>
      <c r="AA492" s="32"/>
      <c r="AB492" s="32"/>
      <c r="AC492" s="32"/>
      <c r="AD492" s="32"/>
      <c r="AE492" s="32"/>
      <c r="AR492" s="168" t="s">
        <v>205</v>
      </c>
      <c r="AT492" s="168" t="s">
        <v>342</v>
      </c>
      <c r="AU492" s="168" t="s">
        <v>80</v>
      </c>
      <c r="AY492" s="17" t="s">
        <v>163</v>
      </c>
      <c r="BE492" s="169">
        <f>IF(N492="základní",J492,0)</f>
        <v>0</v>
      </c>
      <c r="BF492" s="169">
        <f>IF(N492="snížená",J492,0)</f>
        <v>0</v>
      </c>
      <c r="BG492" s="169">
        <f>IF(N492="zákl. přenesená",J492,0)</f>
        <v>0</v>
      </c>
      <c r="BH492" s="169">
        <f>IF(N492="sníž. přenesená",J492,0)</f>
        <v>0</v>
      </c>
      <c r="BI492" s="169">
        <f>IF(N492="nulová",J492,0)</f>
        <v>0</v>
      </c>
      <c r="BJ492" s="17" t="s">
        <v>78</v>
      </c>
      <c r="BK492" s="169">
        <f>ROUND(I492*H492,2)</f>
        <v>0</v>
      </c>
      <c r="BL492" s="17" t="s">
        <v>170</v>
      </c>
      <c r="BM492" s="168" t="s">
        <v>678</v>
      </c>
    </row>
    <row r="493" spans="1:47" s="2" customFormat="1" ht="19.5">
      <c r="A493" s="32"/>
      <c r="B493" s="33"/>
      <c r="C493" s="32"/>
      <c r="D493" s="170" t="s">
        <v>172</v>
      </c>
      <c r="E493" s="32"/>
      <c r="F493" s="171" t="s">
        <v>679</v>
      </c>
      <c r="G493" s="32"/>
      <c r="H493" s="32"/>
      <c r="I493" s="96"/>
      <c r="J493" s="32"/>
      <c r="K493" s="32"/>
      <c r="L493" s="33"/>
      <c r="M493" s="172"/>
      <c r="N493" s="173"/>
      <c r="O493" s="53"/>
      <c r="P493" s="53"/>
      <c r="Q493" s="53"/>
      <c r="R493" s="53"/>
      <c r="S493" s="53"/>
      <c r="T493" s="54"/>
      <c r="U493" s="32"/>
      <c r="V493" s="32"/>
      <c r="W493" s="32"/>
      <c r="X493" s="32"/>
      <c r="Y493" s="32"/>
      <c r="Z493" s="32"/>
      <c r="AA493" s="32"/>
      <c r="AB493" s="32"/>
      <c r="AC493" s="32"/>
      <c r="AD493" s="32"/>
      <c r="AE493" s="32"/>
      <c r="AT493" s="17" t="s">
        <v>172</v>
      </c>
      <c r="AU493" s="17" t="s">
        <v>80</v>
      </c>
    </row>
    <row r="494" spans="1:65" s="2" customFormat="1" ht="21.75" customHeight="1">
      <c r="A494" s="32"/>
      <c r="B494" s="156"/>
      <c r="C494" s="157" t="s">
        <v>680</v>
      </c>
      <c r="D494" s="157" t="s">
        <v>165</v>
      </c>
      <c r="E494" s="158" t="s">
        <v>681</v>
      </c>
      <c r="F494" s="159" t="s">
        <v>682</v>
      </c>
      <c r="G494" s="160" t="s">
        <v>632</v>
      </c>
      <c r="H494" s="161">
        <v>15</v>
      </c>
      <c r="I494" s="162"/>
      <c r="J494" s="163">
        <f>ROUND(I494*H494,2)</f>
        <v>0</v>
      </c>
      <c r="K494" s="159" t="s">
        <v>169</v>
      </c>
      <c r="L494" s="33"/>
      <c r="M494" s="164" t="s">
        <v>3</v>
      </c>
      <c r="N494" s="165" t="s">
        <v>42</v>
      </c>
      <c r="O494" s="53"/>
      <c r="P494" s="166">
        <f>O494*H494</f>
        <v>0</v>
      </c>
      <c r="Q494" s="166">
        <v>0.028538</v>
      </c>
      <c r="R494" s="166">
        <f>Q494*H494</f>
        <v>0.42807</v>
      </c>
      <c r="S494" s="166">
        <v>0</v>
      </c>
      <c r="T494" s="167">
        <f>S494*H494</f>
        <v>0</v>
      </c>
      <c r="U494" s="32"/>
      <c r="V494" s="32"/>
      <c r="W494" s="32"/>
      <c r="X494" s="32"/>
      <c r="Y494" s="32"/>
      <c r="Z494" s="32"/>
      <c r="AA494" s="32"/>
      <c r="AB494" s="32"/>
      <c r="AC494" s="32"/>
      <c r="AD494" s="32"/>
      <c r="AE494" s="32"/>
      <c r="AR494" s="168" t="s">
        <v>170</v>
      </c>
      <c r="AT494" s="168" t="s">
        <v>165</v>
      </c>
      <c r="AU494" s="168" t="s">
        <v>80</v>
      </c>
      <c r="AY494" s="17" t="s">
        <v>163</v>
      </c>
      <c r="BE494" s="169">
        <f>IF(N494="základní",J494,0)</f>
        <v>0</v>
      </c>
      <c r="BF494" s="169">
        <f>IF(N494="snížená",J494,0)</f>
        <v>0</v>
      </c>
      <c r="BG494" s="169">
        <f>IF(N494="zákl. přenesená",J494,0)</f>
        <v>0</v>
      </c>
      <c r="BH494" s="169">
        <f>IF(N494="sníž. přenesená",J494,0)</f>
        <v>0</v>
      </c>
      <c r="BI494" s="169">
        <f>IF(N494="nulová",J494,0)</f>
        <v>0</v>
      </c>
      <c r="BJ494" s="17" t="s">
        <v>78</v>
      </c>
      <c r="BK494" s="169">
        <f>ROUND(I494*H494,2)</f>
        <v>0</v>
      </c>
      <c r="BL494" s="17" t="s">
        <v>170</v>
      </c>
      <c r="BM494" s="168" t="s">
        <v>683</v>
      </c>
    </row>
    <row r="495" spans="1:47" s="2" customFormat="1" ht="97.5">
      <c r="A495" s="32"/>
      <c r="B495" s="33"/>
      <c r="C495" s="32"/>
      <c r="D495" s="170" t="s">
        <v>172</v>
      </c>
      <c r="E495" s="32"/>
      <c r="F495" s="171" t="s">
        <v>664</v>
      </c>
      <c r="G495" s="32"/>
      <c r="H495" s="32"/>
      <c r="I495" s="96"/>
      <c r="J495" s="32"/>
      <c r="K495" s="32"/>
      <c r="L495" s="33"/>
      <c r="M495" s="172"/>
      <c r="N495" s="173"/>
      <c r="O495" s="53"/>
      <c r="P495" s="53"/>
      <c r="Q495" s="53"/>
      <c r="R495" s="53"/>
      <c r="S495" s="53"/>
      <c r="T495" s="54"/>
      <c r="U495" s="32"/>
      <c r="V495" s="32"/>
      <c r="W495" s="32"/>
      <c r="X495" s="32"/>
      <c r="Y495" s="32"/>
      <c r="Z495" s="32"/>
      <c r="AA495" s="32"/>
      <c r="AB495" s="32"/>
      <c r="AC495" s="32"/>
      <c r="AD495" s="32"/>
      <c r="AE495" s="32"/>
      <c r="AT495" s="17" t="s">
        <v>172</v>
      </c>
      <c r="AU495" s="17" t="s">
        <v>80</v>
      </c>
    </row>
    <row r="496" spans="1:65" s="2" customFormat="1" ht="21.75" customHeight="1">
      <c r="A496" s="32"/>
      <c r="B496" s="156"/>
      <c r="C496" s="197" t="s">
        <v>574</v>
      </c>
      <c r="D496" s="197" t="s">
        <v>342</v>
      </c>
      <c r="E496" s="198" t="s">
        <v>684</v>
      </c>
      <c r="F496" s="199" t="s">
        <v>685</v>
      </c>
      <c r="G496" s="200" t="s">
        <v>632</v>
      </c>
      <c r="H496" s="201">
        <v>15</v>
      </c>
      <c r="I496" s="202"/>
      <c r="J496" s="203">
        <f>ROUND(I496*H496,2)</f>
        <v>0</v>
      </c>
      <c r="K496" s="199" t="s">
        <v>169</v>
      </c>
      <c r="L496" s="204"/>
      <c r="M496" s="205" t="s">
        <v>3</v>
      </c>
      <c r="N496" s="206" t="s">
        <v>42</v>
      </c>
      <c r="O496" s="53"/>
      <c r="P496" s="166">
        <f>O496*H496</f>
        <v>0</v>
      </c>
      <c r="Q496" s="166">
        <v>0.072</v>
      </c>
      <c r="R496" s="166">
        <f>Q496*H496</f>
        <v>1.0799999999999998</v>
      </c>
      <c r="S496" s="166">
        <v>0</v>
      </c>
      <c r="T496" s="167">
        <f>S496*H496</f>
        <v>0</v>
      </c>
      <c r="U496" s="32"/>
      <c r="V496" s="32"/>
      <c r="W496" s="32"/>
      <c r="X496" s="32"/>
      <c r="Y496" s="32"/>
      <c r="Z496" s="32"/>
      <c r="AA496" s="32"/>
      <c r="AB496" s="32"/>
      <c r="AC496" s="32"/>
      <c r="AD496" s="32"/>
      <c r="AE496" s="32"/>
      <c r="AR496" s="168" t="s">
        <v>205</v>
      </c>
      <c r="AT496" s="168" t="s">
        <v>342</v>
      </c>
      <c r="AU496" s="168" t="s">
        <v>80</v>
      </c>
      <c r="AY496" s="17" t="s">
        <v>163</v>
      </c>
      <c r="BE496" s="169">
        <f>IF(N496="základní",J496,0)</f>
        <v>0</v>
      </c>
      <c r="BF496" s="169">
        <f>IF(N496="snížená",J496,0)</f>
        <v>0</v>
      </c>
      <c r="BG496" s="169">
        <f>IF(N496="zákl. přenesená",J496,0)</f>
        <v>0</v>
      </c>
      <c r="BH496" s="169">
        <f>IF(N496="sníž. přenesená",J496,0)</f>
        <v>0</v>
      </c>
      <c r="BI496" s="169">
        <f>IF(N496="nulová",J496,0)</f>
        <v>0</v>
      </c>
      <c r="BJ496" s="17" t="s">
        <v>78</v>
      </c>
      <c r="BK496" s="169">
        <f>ROUND(I496*H496,2)</f>
        <v>0</v>
      </c>
      <c r="BL496" s="17" t="s">
        <v>170</v>
      </c>
      <c r="BM496" s="168" t="s">
        <v>686</v>
      </c>
    </row>
    <row r="497" spans="1:47" s="2" customFormat="1" ht="19.5">
      <c r="A497" s="32"/>
      <c r="B497" s="33"/>
      <c r="C497" s="32"/>
      <c r="D497" s="170" t="s">
        <v>172</v>
      </c>
      <c r="E497" s="32"/>
      <c r="F497" s="171" t="s">
        <v>687</v>
      </c>
      <c r="G497" s="32"/>
      <c r="H497" s="32"/>
      <c r="I497" s="96"/>
      <c r="J497" s="32"/>
      <c r="K497" s="32"/>
      <c r="L497" s="33"/>
      <c r="M497" s="172"/>
      <c r="N497" s="173"/>
      <c r="O497" s="53"/>
      <c r="P497" s="53"/>
      <c r="Q497" s="53"/>
      <c r="R497" s="53"/>
      <c r="S497" s="53"/>
      <c r="T497" s="54"/>
      <c r="U497" s="32"/>
      <c r="V497" s="32"/>
      <c r="W497" s="32"/>
      <c r="X497" s="32"/>
      <c r="Y497" s="32"/>
      <c r="Z497" s="32"/>
      <c r="AA497" s="32"/>
      <c r="AB497" s="32"/>
      <c r="AC497" s="32"/>
      <c r="AD497" s="32"/>
      <c r="AE497" s="32"/>
      <c r="AT497" s="17" t="s">
        <v>172</v>
      </c>
      <c r="AU497" s="17" t="s">
        <v>80</v>
      </c>
    </row>
    <row r="498" spans="1:65" s="2" customFormat="1" ht="21.75" customHeight="1">
      <c r="A498" s="32"/>
      <c r="B498" s="156"/>
      <c r="C498" s="157" t="s">
        <v>688</v>
      </c>
      <c r="D498" s="157" t="s">
        <v>165</v>
      </c>
      <c r="E498" s="158" t="s">
        <v>689</v>
      </c>
      <c r="F498" s="159" t="s">
        <v>690</v>
      </c>
      <c r="G498" s="160" t="s">
        <v>632</v>
      </c>
      <c r="H498" s="161">
        <v>1</v>
      </c>
      <c r="I498" s="162"/>
      <c r="J498" s="163">
        <f>ROUND(I498*H498,2)</f>
        <v>0</v>
      </c>
      <c r="K498" s="159" t="s">
        <v>169</v>
      </c>
      <c r="L498" s="33"/>
      <c r="M498" s="164" t="s">
        <v>3</v>
      </c>
      <c r="N498" s="165" t="s">
        <v>42</v>
      </c>
      <c r="O498" s="53"/>
      <c r="P498" s="166">
        <f>O498*H498</f>
        <v>0</v>
      </c>
      <c r="Q498" s="166">
        <v>0.14494</v>
      </c>
      <c r="R498" s="166">
        <f>Q498*H498</f>
        <v>0.14494</v>
      </c>
      <c r="S498" s="166">
        <v>0</v>
      </c>
      <c r="T498" s="167">
        <f>S498*H498</f>
        <v>0</v>
      </c>
      <c r="U498" s="32"/>
      <c r="V498" s="32"/>
      <c r="W498" s="32"/>
      <c r="X498" s="32"/>
      <c r="Y498" s="32"/>
      <c r="Z498" s="32"/>
      <c r="AA498" s="32"/>
      <c r="AB498" s="32"/>
      <c r="AC498" s="32"/>
      <c r="AD498" s="32"/>
      <c r="AE498" s="32"/>
      <c r="AR498" s="168" t="s">
        <v>170</v>
      </c>
      <c r="AT498" s="168" t="s">
        <v>165</v>
      </c>
      <c r="AU498" s="168" t="s">
        <v>80</v>
      </c>
      <c r="AY498" s="17" t="s">
        <v>163</v>
      </c>
      <c r="BE498" s="169">
        <f>IF(N498="základní",J498,0)</f>
        <v>0</v>
      </c>
      <c r="BF498" s="169">
        <f>IF(N498="snížená",J498,0)</f>
        <v>0</v>
      </c>
      <c r="BG498" s="169">
        <f>IF(N498="zákl. přenesená",J498,0)</f>
        <v>0</v>
      </c>
      <c r="BH498" s="169">
        <f>IF(N498="sníž. přenesená",J498,0)</f>
        <v>0</v>
      </c>
      <c r="BI498" s="169">
        <f>IF(N498="nulová",J498,0)</f>
        <v>0</v>
      </c>
      <c r="BJ498" s="17" t="s">
        <v>78</v>
      </c>
      <c r="BK498" s="169">
        <f>ROUND(I498*H498,2)</f>
        <v>0</v>
      </c>
      <c r="BL498" s="17" t="s">
        <v>170</v>
      </c>
      <c r="BM498" s="168" t="s">
        <v>691</v>
      </c>
    </row>
    <row r="499" spans="2:51" s="13" customFormat="1" ht="12">
      <c r="B499" s="174"/>
      <c r="D499" s="170" t="s">
        <v>174</v>
      </c>
      <c r="E499" s="175" t="s">
        <v>3</v>
      </c>
      <c r="F499" s="176" t="s">
        <v>692</v>
      </c>
      <c r="H499" s="175" t="s">
        <v>3</v>
      </c>
      <c r="I499" s="177"/>
      <c r="L499" s="174"/>
      <c r="M499" s="178"/>
      <c r="N499" s="179"/>
      <c r="O499" s="179"/>
      <c r="P499" s="179"/>
      <c r="Q499" s="179"/>
      <c r="R499" s="179"/>
      <c r="S499" s="179"/>
      <c r="T499" s="180"/>
      <c r="AT499" s="175" t="s">
        <v>174</v>
      </c>
      <c r="AU499" s="175" t="s">
        <v>80</v>
      </c>
      <c r="AV499" s="13" t="s">
        <v>78</v>
      </c>
      <c r="AW499" s="13" t="s">
        <v>33</v>
      </c>
      <c r="AX499" s="13" t="s">
        <v>71</v>
      </c>
      <c r="AY499" s="175" t="s">
        <v>163</v>
      </c>
    </row>
    <row r="500" spans="2:51" s="14" customFormat="1" ht="12">
      <c r="B500" s="181"/>
      <c r="D500" s="170" t="s">
        <v>174</v>
      </c>
      <c r="E500" s="182" t="s">
        <v>3</v>
      </c>
      <c r="F500" s="183" t="s">
        <v>78</v>
      </c>
      <c r="H500" s="184">
        <v>1</v>
      </c>
      <c r="I500" s="185"/>
      <c r="L500" s="181"/>
      <c r="M500" s="186"/>
      <c r="N500" s="187"/>
      <c r="O500" s="187"/>
      <c r="P500" s="187"/>
      <c r="Q500" s="187"/>
      <c r="R500" s="187"/>
      <c r="S500" s="187"/>
      <c r="T500" s="188"/>
      <c r="AT500" s="182" t="s">
        <v>174</v>
      </c>
      <c r="AU500" s="182" t="s">
        <v>80</v>
      </c>
      <c r="AV500" s="14" t="s">
        <v>80</v>
      </c>
      <c r="AW500" s="14" t="s">
        <v>33</v>
      </c>
      <c r="AX500" s="14" t="s">
        <v>78</v>
      </c>
      <c r="AY500" s="182" t="s">
        <v>163</v>
      </c>
    </row>
    <row r="501" spans="1:65" s="2" customFormat="1" ht="21.75" customHeight="1">
      <c r="A501" s="32"/>
      <c r="B501" s="156"/>
      <c r="C501" s="197" t="s">
        <v>693</v>
      </c>
      <c r="D501" s="197" t="s">
        <v>342</v>
      </c>
      <c r="E501" s="198" t="s">
        <v>694</v>
      </c>
      <c r="F501" s="199" t="s">
        <v>695</v>
      </c>
      <c r="G501" s="200" t="s">
        <v>632</v>
      </c>
      <c r="H501" s="201">
        <v>1</v>
      </c>
      <c r="I501" s="202"/>
      <c r="J501" s="203">
        <f>ROUND(I501*H501,2)</f>
        <v>0</v>
      </c>
      <c r="K501" s="199" t="s">
        <v>593</v>
      </c>
      <c r="L501" s="204"/>
      <c r="M501" s="205" t="s">
        <v>3</v>
      </c>
      <c r="N501" s="206" t="s">
        <v>42</v>
      </c>
      <c r="O501" s="53"/>
      <c r="P501" s="166">
        <f>O501*H501</f>
        <v>0</v>
      </c>
      <c r="Q501" s="166">
        <v>0.285</v>
      </c>
      <c r="R501" s="166">
        <f>Q501*H501</f>
        <v>0.285</v>
      </c>
      <c r="S501" s="166">
        <v>0</v>
      </c>
      <c r="T501" s="167">
        <f>S501*H501</f>
        <v>0</v>
      </c>
      <c r="U501" s="32"/>
      <c r="V501" s="32"/>
      <c r="W501" s="32"/>
      <c r="X501" s="32"/>
      <c r="Y501" s="32"/>
      <c r="Z501" s="32"/>
      <c r="AA501" s="32"/>
      <c r="AB501" s="32"/>
      <c r="AC501" s="32"/>
      <c r="AD501" s="32"/>
      <c r="AE501" s="32"/>
      <c r="AR501" s="168" t="s">
        <v>205</v>
      </c>
      <c r="AT501" s="168" t="s">
        <v>342</v>
      </c>
      <c r="AU501" s="168" t="s">
        <v>80</v>
      </c>
      <c r="AY501" s="17" t="s">
        <v>163</v>
      </c>
      <c r="BE501" s="169">
        <f>IF(N501="základní",J501,0)</f>
        <v>0</v>
      </c>
      <c r="BF501" s="169">
        <f>IF(N501="snížená",J501,0)</f>
        <v>0</v>
      </c>
      <c r="BG501" s="169">
        <f>IF(N501="zákl. přenesená",J501,0)</f>
        <v>0</v>
      </c>
      <c r="BH501" s="169">
        <f>IF(N501="sníž. přenesená",J501,0)</f>
        <v>0</v>
      </c>
      <c r="BI501" s="169">
        <f>IF(N501="nulová",J501,0)</f>
        <v>0</v>
      </c>
      <c r="BJ501" s="17" t="s">
        <v>78</v>
      </c>
      <c r="BK501" s="169">
        <f>ROUND(I501*H501,2)</f>
        <v>0</v>
      </c>
      <c r="BL501" s="17" t="s">
        <v>170</v>
      </c>
      <c r="BM501" s="168" t="s">
        <v>696</v>
      </c>
    </row>
    <row r="502" spans="1:65" s="2" customFormat="1" ht="21.75" customHeight="1">
      <c r="A502" s="32"/>
      <c r="B502" s="156"/>
      <c r="C502" s="157" t="s">
        <v>697</v>
      </c>
      <c r="D502" s="157" t="s">
        <v>165</v>
      </c>
      <c r="E502" s="158" t="s">
        <v>698</v>
      </c>
      <c r="F502" s="159" t="s">
        <v>699</v>
      </c>
      <c r="G502" s="160" t="s">
        <v>632</v>
      </c>
      <c r="H502" s="161">
        <v>5</v>
      </c>
      <c r="I502" s="162"/>
      <c r="J502" s="163">
        <f>ROUND(I502*H502,2)</f>
        <v>0</v>
      </c>
      <c r="K502" s="159" t="s">
        <v>169</v>
      </c>
      <c r="L502" s="33"/>
      <c r="M502" s="164" t="s">
        <v>3</v>
      </c>
      <c r="N502" s="165" t="s">
        <v>42</v>
      </c>
      <c r="O502" s="53"/>
      <c r="P502" s="166">
        <f>O502*H502</f>
        <v>0</v>
      </c>
      <c r="Q502" s="166">
        <v>0.217338</v>
      </c>
      <c r="R502" s="166">
        <f>Q502*H502</f>
        <v>1.08669</v>
      </c>
      <c r="S502" s="166">
        <v>0</v>
      </c>
      <c r="T502" s="167">
        <f>S502*H502</f>
        <v>0</v>
      </c>
      <c r="U502" s="32"/>
      <c r="V502" s="32"/>
      <c r="W502" s="32"/>
      <c r="X502" s="32"/>
      <c r="Y502" s="32"/>
      <c r="Z502" s="32"/>
      <c r="AA502" s="32"/>
      <c r="AB502" s="32"/>
      <c r="AC502" s="32"/>
      <c r="AD502" s="32"/>
      <c r="AE502" s="32"/>
      <c r="AR502" s="168" t="s">
        <v>170</v>
      </c>
      <c r="AT502" s="168" t="s">
        <v>165</v>
      </c>
      <c r="AU502" s="168" t="s">
        <v>80</v>
      </c>
      <c r="AY502" s="17" t="s">
        <v>163</v>
      </c>
      <c r="BE502" s="169">
        <f>IF(N502="základní",J502,0)</f>
        <v>0</v>
      </c>
      <c r="BF502" s="169">
        <f>IF(N502="snížená",J502,0)</f>
        <v>0</v>
      </c>
      <c r="BG502" s="169">
        <f>IF(N502="zákl. přenesená",J502,0)</f>
        <v>0</v>
      </c>
      <c r="BH502" s="169">
        <f>IF(N502="sníž. přenesená",J502,0)</f>
        <v>0</v>
      </c>
      <c r="BI502" s="169">
        <f>IF(N502="nulová",J502,0)</f>
        <v>0</v>
      </c>
      <c r="BJ502" s="17" t="s">
        <v>78</v>
      </c>
      <c r="BK502" s="169">
        <f>ROUND(I502*H502,2)</f>
        <v>0</v>
      </c>
      <c r="BL502" s="17" t="s">
        <v>170</v>
      </c>
      <c r="BM502" s="168" t="s">
        <v>700</v>
      </c>
    </row>
    <row r="503" spans="2:51" s="13" customFormat="1" ht="12">
      <c r="B503" s="174"/>
      <c r="D503" s="170" t="s">
        <v>174</v>
      </c>
      <c r="E503" s="175" t="s">
        <v>3</v>
      </c>
      <c r="F503" s="176" t="s">
        <v>701</v>
      </c>
      <c r="H503" s="175" t="s">
        <v>3</v>
      </c>
      <c r="I503" s="177"/>
      <c r="L503" s="174"/>
      <c r="M503" s="178"/>
      <c r="N503" s="179"/>
      <c r="O503" s="179"/>
      <c r="P503" s="179"/>
      <c r="Q503" s="179"/>
      <c r="R503" s="179"/>
      <c r="S503" s="179"/>
      <c r="T503" s="180"/>
      <c r="AT503" s="175" t="s">
        <v>174</v>
      </c>
      <c r="AU503" s="175" t="s">
        <v>80</v>
      </c>
      <c r="AV503" s="13" t="s">
        <v>78</v>
      </c>
      <c r="AW503" s="13" t="s">
        <v>33</v>
      </c>
      <c r="AX503" s="13" t="s">
        <v>71</v>
      </c>
      <c r="AY503" s="175" t="s">
        <v>163</v>
      </c>
    </row>
    <row r="504" spans="2:51" s="14" customFormat="1" ht="12">
      <c r="B504" s="181"/>
      <c r="D504" s="170" t="s">
        <v>174</v>
      </c>
      <c r="E504" s="182" t="s">
        <v>3</v>
      </c>
      <c r="F504" s="183" t="s">
        <v>80</v>
      </c>
      <c r="H504" s="184">
        <v>2</v>
      </c>
      <c r="I504" s="185"/>
      <c r="L504" s="181"/>
      <c r="M504" s="186"/>
      <c r="N504" s="187"/>
      <c r="O504" s="187"/>
      <c r="P504" s="187"/>
      <c r="Q504" s="187"/>
      <c r="R504" s="187"/>
      <c r="S504" s="187"/>
      <c r="T504" s="188"/>
      <c r="AT504" s="182" t="s">
        <v>174</v>
      </c>
      <c r="AU504" s="182" t="s">
        <v>80</v>
      </c>
      <c r="AV504" s="14" t="s">
        <v>80</v>
      </c>
      <c r="AW504" s="14" t="s">
        <v>33</v>
      </c>
      <c r="AX504" s="14" t="s">
        <v>71</v>
      </c>
      <c r="AY504" s="182" t="s">
        <v>163</v>
      </c>
    </row>
    <row r="505" spans="2:51" s="13" customFormat="1" ht="12">
      <c r="B505" s="174"/>
      <c r="D505" s="170" t="s">
        <v>174</v>
      </c>
      <c r="E505" s="175" t="s">
        <v>3</v>
      </c>
      <c r="F505" s="176" t="s">
        <v>702</v>
      </c>
      <c r="H505" s="175" t="s">
        <v>3</v>
      </c>
      <c r="I505" s="177"/>
      <c r="L505" s="174"/>
      <c r="M505" s="178"/>
      <c r="N505" s="179"/>
      <c r="O505" s="179"/>
      <c r="P505" s="179"/>
      <c r="Q505" s="179"/>
      <c r="R505" s="179"/>
      <c r="S505" s="179"/>
      <c r="T505" s="180"/>
      <c r="AT505" s="175" t="s">
        <v>174</v>
      </c>
      <c r="AU505" s="175" t="s">
        <v>80</v>
      </c>
      <c r="AV505" s="13" t="s">
        <v>78</v>
      </c>
      <c r="AW505" s="13" t="s">
        <v>33</v>
      </c>
      <c r="AX505" s="13" t="s">
        <v>71</v>
      </c>
      <c r="AY505" s="175" t="s">
        <v>163</v>
      </c>
    </row>
    <row r="506" spans="2:51" s="14" customFormat="1" ht="12">
      <c r="B506" s="181"/>
      <c r="D506" s="170" t="s">
        <v>174</v>
      </c>
      <c r="E506" s="182" t="s">
        <v>3</v>
      </c>
      <c r="F506" s="183" t="s">
        <v>182</v>
      </c>
      <c r="H506" s="184">
        <v>3</v>
      </c>
      <c r="I506" s="185"/>
      <c r="L506" s="181"/>
      <c r="M506" s="186"/>
      <c r="N506" s="187"/>
      <c r="O506" s="187"/>
      <c r="P506" s="187"/>
      <c r="Q506" s="187"/>
      <c r="R506" s="187"/>
      <c r="S506" s="187"/>
      <c r="T506" s="188"/>
      <c r="AT506" s="182" t="s">
        <v>174</v>
      </c>
      <c r="AU506" s="182" t="s">
        <v>80</v>
      </c>
      <c r="AV506" s="14" t="s">
        <v>80</v>
      </c>
      <c r="AW506" s="14" t="s">
        <v>33</v>
      </c>
      <c r="AX506" s="14" t="s">
        <v>71</v>
      </c>
      <c r="AY506" s="182" t="s">
        <v>163</v>
      </c>
    </row>
    <row r="507" spans="2:51" s="15" customFormat="1" ht="12">
      <c r="B507" s="189"/>
      <c r="D507" s="170" t="s">
        <v>174</v>
      </c>
      <c r="E507" s="190" t="s">
        <v>3</v>
      </c>
      <c r="F507" s="191" t="s">
        <v>188</v>
      </c>
      <c r="H507" s="192">
        <v>5</v>
      </c>
      <c r="I507" s="193"/>
      <c r="L507" s="189"/>
      <c r="M507" s="194"/>
      <c r="N507" s="195"/>
      <c r="O507" s="195"/>
      <c r="P507" s="195"/>
      <c r="Q507" s="195"/>
      <c r="R507" s="195"/>
      <c r="S507" s="195"/>
      <c r="T507" s="196"/>
      <c r="AT507" s="190" t="s">
        <v>174</v>
      </c>
      <c r="AU507" s="190" t="s">
        <v>80</v>
      </c>
      <c r="AV507" s="15" t="s">
        <v>170</v>
      </c>
      <c r="AW507" s="15" t="s">
        <v>33</v>
      </c>
      <c r="AX507" s="15" t="s">
        <v>78</v>
      </c>
      <c r="AY507" s="190" t="s">
        <v>163</v>
      </c>
    </row>
    <row r="508" spans="1:65" s="2" customFormat="1" ht="21.75" customHeight="1">
      <c r="A508" s="32"/>
      <c r="B508" s="156"/>
      <c r="C508" s="197" t="s">
        <v>703</v>
      </c>
      <c r="D508" s="197" t="s">
        <v>342</v>
      </c>
      <c r="E508" s="198" t="s">
        <v>704</v>
      </c>
      <c r="F508" s="199" t="s">
        <v>705</v>
      </c>
      <c r="G508" s="200" t="s">
        <v>632</v>
      </c>
      <c r="H508" s="201">
        <v>2</v>
      </c>
      <c r="I508" s="202"/>
      <c r="J508" s="203">
        <f>ROUND(I508*H508,2)</f>
        <v>0</v>
      </c>
      <c r="K508" s="199" t="s">
        <v>593</v>
      </c>
      <c r="L508" s="204"/>
      <c r="M508" s="205" t="s">
        <v>3</v>
      </c>
      <c r="N508" s="206" t="s">
        <v>42</v>
      </c>
      <c r="O508" s="53"/>
      <c r="P508" s="166">
        <f>O508*H508</f>
        <v>0</v>
      </c>
      <c r="Q508" s="166">
        <v>0.196</v>
      </c>
      <c r="R508" s="166">
        <f>Q508*H508</f>
        <v>0.392</v>
      </c>
      <c r="S508" s="166">
        <v>0</v>
      </c>
      <c r="T508" s="167">
        <f>S508*H508</f>
        <v>0</v>
      </c>
      <c r="U508" s="32"/>
      <c r="V508" s="32"/>
      <c r="W508" s="32"/>
      <c r="X508" s="32"/>
      <c r="Y508" s="32"/>
      <c r="Z508" s="32"/>
      <c r="AA508" s="32"/>
      <c r="AB508" s="32"/>
      <c r="AC508" s="32"/>
      <c r="AD508" s="32"/>
      <c r="AE508" s="32"/>
      <c r="AR508" s="168" t="s">
        <v>205</v>
      </c>
      <c r="AT508" s="168" t="s">
        <v>342</v>
      </c>
      <c r="AU508" s="168" t="s">
        <v>80</v>
      </c>
      <c r="AY508" s="17" t="s">
        <v>163</v>
      </c>
      <c r="BE508" s="169">
        <f>IF(N508="základní",J508,0)</f>
        <v>0</v>
      </c>
      <c r="BF508" s="169">
        <f>IF(N508="snížená",J508,0)</f>
        <v>0</v>
      </c>
      <c r="BG508" s="169">
        <f>IF(N508="zákl. přenesená",J508,0)</f>
        <v>0</v>
      </c>
      <c r="BH508" s="169">
        <f>IF(N508="sníž. přenesená",J508,0)</f>
        <v>0</v>
      </c>
      <c r="BI508" s="169">
        <f>IF(N508="nulová",J508,0)</f>
        <v>0</v>
      </c>
      <c r="BJ508" s="17" t="s">
        <v>78</v>
      </c>
      <c r="BK508" s="169">
        <f>ROUND(I508*H508,2)</f>
        <v>0</v>
      </c>
      <c r="BL508" s="17" t="s">
        <v>170</v>
      </c>
      <c r="BM508" s="168" t="s">
        <v>706</v>
      </c>
    </row>
    <row r="509" spans="1:65" s="2" customFormat="1" ht="21.75" customHeight="1">
      <c r="A509" s="32"/>
      <c r="B509" s="156"/>
      <c r="C509" s="197" t="s">
        <v>707</v>
      </c>
      <c r="D509" s="197" t="s">
        <v>342</v>
      </c>
      <c r="E509" s="198" t="s">
        <v>708</v>
      </c>
      <c r="F509" s="199" t="s">
        <v>709</v>
      </c>
      <c r="G509" s="200" t="s">
        <v>632</v>
      </c>
      <c r="H509" s="201">
        <v>3</v>
      </c>
      <c r="I509" s="202"/>
      <c r="J509" s="203">
        <f>ROUND(I509*H509,2)</f>
        <v>0</v>
      </c>
      <c r="K509" s="199" t="s">
        <v>593</v>
      </c>
      <c r="L509" s="204"/>
      <c r="M509" s="205" t="s">
        <v>3</v>
      </c>
      <c r="N509" s="206" t="s">
        <v>42</v>
      </c>
      <c r="O509" s="53"/>
      <c r="P509" s="166">
        <f>O509*H509</f>
        <v>0</v>
      </c>
      <c r="Q509" s="166">
        <v>0.196</v>
      </c>
      <c r="R509" s="166">
        <f>Q509*H509</f>
        <v>0.5880000000000001</v>
      </c>
      <c r="S509" s="166">
        <v>0</v>
      </c>
      <c r="T509" s="167">
        <f>S509*H509</f>
        <v>0</v>
      </c>
      <c r="U509" s="32"/>
      <c r="V509" s="32"/>
      <c r="W509" s="32"/>
      <c r="X509" s="32"/>
      <c r="Y509" s="32"/>
      <c r="Z509" s="32"/>
      <c r="AA509" s="32"/>
      <c r="AB509" s="32"/>
      <c r="AC509" s="32"/>
      <c r="AD509" s="32"/>
      <c r="AE509" s="32"/>
      <c r="AR509" s="168" t="s">
        <v>205</v>
      </c>
      <c r="AT509" s="168" t="s">
        <v>342</v>
      </c>
      <c r="AU509" s="168" t="s">
        <v>80</v>
      </c>
      <c r="AY509" s="17" t="s">
        <v>163</v>
      </c>
      <c r="BE509" s="169">
        <f>IF(N509="základní",J509,0)</f>
        <v>0</v>
      </c>
      <c r="BF509" s="169">
        <f>IF(N509="snížená",J509,0)</f>
        <v>0</v>
      </c>
      <c r="BG509" s="169">
        <f>IF(N509="zákl. přenesená",J509,0)</f>
        <v>0</v>
      </c>
      <c r="BH509" s="169">
        <f>IF(N509="sníž. přenesená",J509,0)</f>
        <v>0</v>
      </c>
      <c r="BI509" s="169">
        <f>IF(N509="nulová",J509,0)</f>
        <v>0</v>
      </c>
      <c r="BJ509" s="17" t="s">
        <v>78</v>
      </c>
      <c r="BK509" s="169">
        <f>ROUND(I509*H509,2)</f>
        <v>0</v>
      </c>
      <c r="BL509" s="17" t="s">
        <v>170</v>
      </c>
      <c r="BM509" s="168" t="s">
        <v>710</v>
      </c>
    </row>
    <row r="510" spans="1:65" s="2" customFormat="1" ht="21.75" customHeight="1">
      <c r="A510" s="32"/>
      <c r="B510" s="156"/>
      <c r="C510" s="157" t="s">
        <v>711</v>
      </c>
      <c r="D510" s="157" t="s">
        <v>165</v>
      </c>
      <c r="E510" s="158" t="s">
        <v>712</v>
      </c>
      <c r="F510" s="159" t="s">
        <v>713</v>
      </c>
      <c r="G510" s="160" t="s">
        <v>632</v>
      </c>
      <c r="H510" s="161">
        <v>63</v>
      </c>
      <c r="I510" s="162"/>
      <c r="J510" s="163">
        <f>ROUND(I510*H510,2)</f>
        <v>0</v>
      </c>
      <c r="K510" s="159" t="s">
        <v>169</v>
      </c>
      <c r="L510" s="33"/>
      <c r="M510" s="164" t="s">
        <v>3</v>
      </c>
      <c r="N510" s="165" t="s">
        <v>42</v>
      </c>
      <c r="O510" s="53"/>
      <c r="P510" s="166">
        <f>O510*H510</f>
        <v>0</v>
      </c>
      <c r="Q510" s="166">
        <v>0.784212</v>
      </c>
      <c r="R510" s="166">
        <f>Q510*H510</f>
        <v>49.405356000000005</v>
      </c>
      <c r="S510" s="166">
        <v>0.45</v>
      </c>
      <c r="T510" s="167">
        <f>S510*H510</f>
        <v>28.35</v>
      </c>
      <c r="U510" s="32"/>
      <c r="V510" s="32"/>
      <c r="W510" s="32"/>
      <c r="X510" s="32"/>
      <c r="Y510" s="32"/>
      <c r="Z510" s="32"/>
      <c r="AA510" s="32"/>
      <c r="AB510" s="32"/>
      <c r="AC510" s="32"/>
      <c r="AD510" s="32"/>
      <c r="AE510" s="32"/>
      <c r="AR510" s="168" t="s">
        <v>170</v>
      </c>
      <c r="AT510" s="168" t="s">
        <v>165</v>
      </c>
      <c r="AU510" s="168" t="s">
        <v>80</v>
      </c>
      <c r="AY510" s="17" t="s">
        <v>163</v>
      </c>
      <c r="BE510" s="169">
        <f>IF(N510="základní",J510,0)</f>
        <v>0</v>
      </c>
      <c r="BF510" s="169">
        <f>IF(N510="snížená",J510,0)</f>
        <v>0</v>
      </c>
      <c r="BG510" s="169">
        <f>IF(N510="zákl. přenesená",J510,0)</f>
        <v>0</v>
      </c>
      <c r="BH510" s="169">
        <f>IF(N510="sníž. přenesená",J510,0)</f>
        <v>0</v>
      </c>
      <c r="BI510" s="169">
        <f>IF(N510="nulová",J510,0)</f>
        <v>0</v>
      </c>
      <c r="BJ510" s="17" t="s">
        <v>78</v>
      </c>
      <c r="BK510" s="169">
        <f>ROUND(I510*H510,2)</f>
        <v>0</v>
      </c>
      <c r="BL510" s="17" t="s">
        <v>170</v>
      </c>
      <c r="BM510" s="168" t="s">
        <v>714</v>
      </c>
    </row>
    <row r="511" spans="1:47" s="2" customFormat="1" ht="19.5">
      <c r="A511" s="32"/>
      <c r="B511" s="33"/>
      <c r="C511" s="32"/>
      <c r="D511" s="170" t="s">
        <v>172</v>
      </c>
      <c r="E511" s="32"/>
      <c r="F511" s="171" t="s">
        <v>715</v>
      </c>
      <c r="G511" s="32"/>
      <c r="H511" s="32"/>
      <c r="I511" s="96"/>
      <c r="J511" s="32"/>
      <c r="K511" s="32"/>
      <c r="L511" s="33"/>
      <c r="M511" s="172"/>
      <c r="N511" s="173"/>
      <c r="O511" s="53"/>
      <c r="P511" s="53"/>
      <c r="Q511" s="53"/>
      <c r="R511" s="53"/>
      <c r="S511" s="53"/>
      <c r="T511" s="54"/>
      <c r="U511" s="32"/>
      <c r="V511" s="32"/>
      <c r="W511" s="32"/>
      <c r="X511" s="32"/>
      <c r="Y511" s="32"/>
      <c r="Z511" s="32"/>
      <c r="AA511" s="32"/>
      <c r="AB511" s="32"/>
      <c r="AC511" s="32"/>
      <c r="AD511" s="32"/>
      <c r="AE511" s="32"/>
      <c r="AT511" s="17" t="s">
        <v>172</v>
      </c>
      <c r="AU511" s="17" t="s">
        <v>80</v>
      </c>
    </row>
    <row r="512" spans="2:51" s="14" customFormat="1" ht="12">
      <c r="B512" s="181"/>
      <c r="D512" s="170" t="s">
        <v>174</v>
      </c>
      <c r="E512" s="182" t="s">
        <v>3</v>
      </c>
      <c r="F512" s="183" t="s">
        <v>716</v>
      </c>
      <c r="H512" s="184">
        <v>63</v>
      </c>
      <c r="I512" s="185"/>
      <c r="L512" s="181"/>
      <c r="M512" s="186"/>
      <c r="N512" s="187"/>
      <c r="O512" s="187"/>
      <c r="P512" s="187"/>
      <c r="Q512" s="187"/>
      <c r="R512" s="187"/>
      <c r="S512" s="187"/>
      <c r="T512" s="188"/>
      <c r="AT512" s="182" t="s">
        <v>174</v>
      </c>
      <c r="AU512" s="182" t="s">
        <v>80</v>
      </c>
      <c r="AV512" s="14" t="s">
        <v>80</v>
      </c>
      <c r="AW512" s="14" t="s">
        <v>33</v>
      </c>
      <c r="AX512" s="14" t="s">
        <v>78</v>
      </c>
      <c r="AY512" s="182" t="s">
        <v>163</v>
      </c>
    </row>
    <row r="513" spans="1:65" s="2" customFormat="1" ht="21.75" customHeight="1">
      <c r="A513" s="32"/>
      <c r="B513" s="156"/>
      <c r="C513" s="157" t="s">
        <v>717</v>
      </c>
      <c r="D513" s="157" t="s">
        <v>165</v>
      </c>
      <c r="E513" s="158" t="s">
        <v>718</v>
      </c>
      <c r="F513" s="159" t="s">
        <v>719</v>
      </c>
      <c r="G513" s="160" t="s">
        <v>632</v>
      </c>
      <c r="H513" s="161">
        <v>10</v>
      </c>
      <c r="I513" s="162"/>
      <c r="J513" s="163">
        <f>ROUND(I513*H513,2)</f>
        <v>0</v>
      </c>
      <c r="K513" s="159" t="s">
        <v>169</v>
      </c>
      <c r="L513" s="33"/>
      <c r="M513" s="164" t="s">
        <v>3</v>
      </c>
      <c r="N513" s="165" t="s">
        <v>42</v>
      </c>
      <c r="O513" s="53"/>
      <c r="P513" s="166">
        <f>O513*H513</f>
        <v>0</v>
      </c>
      <c r="Q513" s="166">
        <v>0.217338</v>
      </c>
      <c r="R513" s="166">
        <f>Q513*H513</f>
        <v>2.17338</v>
      </c>
      <c r="S513" s="166">
        <v>0</v>
      </c>
      <c r="T513" s="167">
        <f>S513*H513</f>
        <v>0</v>
      </c>
      <c r="U513" s="32"/>
      <c r="V513" s="32"/>
      <c r="W513" s="32"/>
      <c r="X513" s="32"/>
      <c r="Y513" s="32"/>
      <c r="Z513" s="32"/>
      <c r="AA513" s="32"/>
      <c r="AB513" s="32"/>
      <c r="AC513" s="32"/>
      <c r="AD513" s="32"/>
      <c r="AE513" s="32"/>
      <c r="AR513" s="168" t="s">
        <v>170</v>
      </c>
      <c r="AT513" s="168" t="s">
        <v>165</v>
      </c>
      <c r="AU513" s="168" t="s">
        <v>80</v>
      </c>
      <c r="AY513" s="17" t="s">
        <v>163</v>
      </c>
      <c r="BE513" s="169">
        <f>IF(N513="základní",J513,0)</f>
        <v>0</v>
      </c>
      <c r="BF513" s="169">
        <f>IF(N513="snížená",J513,0)</f>
        <v>0</v>
      </c>
      <c r="BG513" s="169">
        <f>IF(N513="zákl. přenesená",J513,0)</f>
        <v>0</v>
      </c>
      <c r="BH513" s="169">
        <f>IF(N513="sníž. přenesená",J513,0)</f>
        <v>0</v>
      </c>
      <c r="BI513" s="169">
        <f>IF(N513="nulová",J513,0)</f>
        <v>0</v>
      </c>
      <c r="BJ513" s="17" t="s">
        <v>78</v>
      </c>
      <c r="BK513" s="169">
        <f>ROUND(I513*H513,2)</f>
        <v>0</v>
      </c>
      <c r="BL513" s="17" t="s">
        <v>170</v>
      </c>
      <c r="BM513" s="168" t="s">
        <v>720</v>
      </c>
    </row>
    <row r="514" spans="1:65" s="2" customFormat="1" ht="16.5" customHeight="1">
      <c r="A514" s="32"/>
      <c r="B514" s="156"/>
      <c r="C514" s="197" t="s">
        <v>721</v>
      </c>
      <c r="D514" s="197" t="s">
        <v>342</v>
      </c>
      <c r="E514" s="198" t="s">
        <v>722</v>
      </c>
      <c r="F514" s="199" t="s">
        <v>723</v>
      </c>
      <c r="G514" s="200" t="s">
        <v>632</v>
      </c>
      <c r="H514" s="201">
        <v>10</v>
      </c>
      <c r="I514" s="202"/>
      <c r="J514" s="203">
        <f>ROUND(I514*H514,2)</f>
        <v>0</v>
      </c>
      <c r="K514" s="199" t="s">
        <v>169</v>
      </c>
      <c r="L514" s="204"/>
      <c r="M514" s="205" t="s">
        <v>3</v>
      </c>
      <c r="N514" s="206" t="s">
        <v>42</v>
      </c>
      <c r="O514" s="53"/>
      <c r="P514" s="166">
        <f>O514*H514</f>
        <v>0</v>
      </c>
      <c r="Q514" s="166">
        <v>0.041</v>
      </c>
      <c r="R514" s="166">
        <f>Q514*H514</f>
        <v>0.41000000000000003</v>
      </c>
      <c r="S514" s="166">
        <v>0</v>
      </c>
      <c r="T514" s="167">
        <f>S514*H514</f>
        <v>0</v>
      </c>
      <c r="U514" s="32"/>
      <c r="V514" s="32"/>
      <c r="W514" s="32"/>
      <c r="X514" s="32"/>
      <c r="Y514" s="32"/>
      <c r="Z514" s="32"/>
      <c r="AA514" s="32"/>
      <c r="AB514" s="32"/>
      <c r="AC514" s="32"/>
      <c r="AD514" s="32"/>
      <c r="AE514" s="32"/>
      <c r="AR514" s="168" t="s">
        <v>205</v>
      </c>
      <c r="AT514" s="168" t="s">
        <v>342</v>
      </c>
      <c r="AU514" s="168" t="s">
        <v>80</v>
      </c>
      <c r="AY514" s="17" t="s">
        <v>163</v>
      </c>
      <c r="BE514" s="169">
        <f>IF(N514="základní",J514,0)</f>
        <v>0</v>
      </c>
      <c r="BF514" s="169">
        <f>IF(N514="snížená",J514,0)</f>
        <v>0</v>
      </c>
      <c r="BG514" s="169">
        <f>IF(N514="zákl. přenesená",J514,0)</f>
        <v>0</v>
      </c>
      <c r="BH514" s="169">
        <f>IF(N514="sníž. přenesená",J514,0)</f>
        <v>0</v>
      </c>
      <c r="BI514" s="169">
        <f>IF(N514="nulová",J514,0)</f>
        <v>0</v>
      </c>
      <c r="BJ514" s="17" t="s">
        <v>78</v>
      </c>
      <c r="BK514" s="169">
        <f>ROUND(I514*H514,2)</f>
        <v>0</v>
      </c>
      <c r="BL514" s="17" t="s">
        <v>170</v>
      </c>
      <c r="BM514" s="168" t="s">
        <v>724</v>
      </c>
    </row>
    <row r="515" spans="1:65" s="2" customFormat="1" ht="21.75" customHeight="1">
      <c r="A515" s="32"/>
      <c r="B515" s="156"/>
      <c r="C515" s="157" t="s">
        <v>725</v>
      </c>
      <c r="D515" s="157" t="s">
        <v>165</v>
      </c>
      <c r="E515" s="158" t="s">
        <v>726</v>
      </c>
      <c r="F515" s="159" t="s">
        <v>727</v>
      </c>
      <c r="G515" s="160" t="s">
        <v>632</v>
      </c>
      <c r="H515" s="161">
        <v>38</v>
      </c>
      <c r="I515" s="162"/>
      <c r="J515" s="163">
        <f>ROUND(I515*H515,2)</f>
        <v>0</v>
      </c>
      <c r="K515" s="159" t="s">
        <v>169</v>
      </c>
      <c r="L515" s="33"/>
      <c r="M515" s="164" t="s">
        <v>3</v>
      </c>
      <c r="N515" s="165" t="s">
        <v>42</v>
      </c>
      <c r="O515" s="53"/>
      <c r="P515" s="166">
        <f>O515*H515</f>
        <v>0</v>
      </c>
      <c r="Q515" s="166">
        <v>0.4208</v>
      </c>
      <c r="R515" s="166">
        <f>Q515*H515</f>
        <v>15.990400000000001</v>
      </c>
      <c r="S515" s="166">
        <v>0</v>
      </c>
      <c r="T515" s="167">
        <f>S515*H515</f>
        <v>0</v>
      </c>
      <c r="U515" s="32"/>
      <c r="V515" s="32"/>
      <c r="W515" s="32"/>
      <c r="X515" s="32"/>
      <c r="Y515" s="32"/>
      <c r="Z515" s="32"/>
      <c r="AA515" s="32"/>
      <c r="AB515" s="32"/>
      <c r="AC515" s="32"/>
      <c r="AD515" s="32"/>
      <c r="AE515" s="32"/>
      <c r="AR515" s="168" t="s">
        <v>170</v>
      </c>
      <c r="AT515" s="168" t="s">
        <v>165</v>
      </c>
      <c r="AU515" s="168" t="s">
        <v>80</v>
      </c>
      <c r="AY515" s="17" t="s">
        <v>163</v>
      </c>
      <c r="BE515" s="169">
        <f>IF(N515="základní",J515,0)</f>
        <v>0</v>
      </c>
      <c r="BF515" s="169">
        <f>IF(N515="snížená",J515,0)</f>
        <v>0</v>
      </c>
      <c r="BG515" s="169">
        <f>IF(N515="zákl. přenesená",J515,0)</f>
        <v>0</v>
      </c>
      <c r="BH515" s="169">
        <f>IF(N515="sníž. přenesená",J515,0)</f>
        <v>0</v>
      </c>
      <c r="BI515" s="169">
        <f>IF(N515="nulová",J515,0)</f>
        <v>0</v>
      </c>
      <c r="BJ515" s="17" t="s">
        <v>78</v>
      </c>
      <c r="BK515" s="169">
        <f>ROUND(I515*H515,2)</f>
        <v>0</v>
      </c>
      <c r="BL515" s="17" t="s">
        <v>170</v>
      </c>
      <c r="BM515" s="168" t="s">
        <v>728</v>
      </c>
    </row>
    <row r="516" spans="1:65" s="2" customFormat="1" ht="33" customHeight="1">
      <c r="A516" s="32"/>
      <c r="B516" s="156"/>
      <c r="C516" s="157" t="s">
        <v>729</v>
      </c>
      <c r="D516" s="157" t="s">
        <v>165</v>
      </c>
      <c r="E516" s="158" t="s">
        <v>730</v>
      </c>
      <c r="F516" s="159" t="s">
        <v>731</v>
      </c>
      <c r="G516" s="160" t="s">
        <v>632</v>
      </c>
      <c r="H516" s="161">
        <v>25</v>
      </c>
      <c r="I516" s="162"/>
      <c r="J516" s="163">
        <f>ROUND(I516*H516,2)</f>
        <v>0</v>
      </c>
      <c r="K516" s="159" t="s">
        <v>169</v>
      </c>
      <c r="L516" s="33"/>
      <c r="M516" s="164" t="s">
        <v>3</v>
      </c>
      <c r="N516" s="165" t="s">
        <v>42</v>
      </c>
      <c r="O516" s="53"/>
      <c r="P516" s="166">
        <f>O516*H516</f>
        <v>0</v>
      </c>
      <c r="Q516" s="166">
        <v>0.31108</v>
      </c>
      <c r="R516" s="166">
        <f>Q516*H516</f>
        <v>7.777000000000001</v>
      </c>
      <c r="S516" s="166">
        <v>0</v>
      </c>
      <c r="T516" s="167">
        <f>S516*H516</f>
        <v>0</v>
      </c>
      <c r="U516" s="32"/>
      <c r="V516" s="32"/>
      <c r="W516" s="32"/>
      <c r="X516" s="32"/>
      <c r="Y516" s="32"/>
      <c r="Z516" s="32"/>
      <c r="AA516" s="32"/>
      <c r="AB516" s="32"/>
      <c r="AC516" s="32"/>
      <c r="AD516" s="32"/>
      <c r="AE516" s="32"/>
      <c r="AR516" s="168" t="s">
        <v>170</v>
      </c>
      <c r="AT516" s="168" t="s">
        <v>165</v>
      </c>
      <c r="AU516" s="168" t="s">
        <v>80</v>
      </c>
      <c r="AY516" s="17" t="s">
        <v>163</v>
      </c>
      <c r="BE516" s="169">
        <f>IF(N516="základní",J516,0)</f>
        <v>0</v>
      </c>
      <c r="BF516" s="169">
        <f>IF(N516="snížená",J516,0)</f>
        <v>0</v>
      </c>
      <c r="BG516" s="169">
        <f>IF(N516="zákl. přenesená",J516,0)</f>
        <v>0</v>
      </c>
      <c r="BH516" s="169">
        <f>IF(N516="sníž. přenesená",J516,0)</f>
        <v>0</v>
      </c>
      <c r="BI516" s="169">
        <f>IF(N516="nulová",J516,0)</f>
        <v>0</v>
      </c>
      <c r="BJ516" s="17" t="s">
        <v>78</v>
      </c>
      <c r="BK516" s="169">
        <f>ROUND(I516*H516,2)</f>
        <v>0</v>
      </c>
      <c r="BL516" s="17" t="s">
        <v>170</v>
      </c>
      <c r="BM516" s="168" t="s">
        <v>732</v>
      </c>
    </row>
    <row r="517" spans="2:63" s="12" customFormat="1" ht="22.9" customHeight="1">
      <c r="B517" s="143"/>
      <c r="D517" s="144" t="s">
        <v>70</v>
      </c>
      <c r="E517" s="154" t="s">
        <v>209</v>
      </c>
      <c r="F517" s="154" t="s">
        <v>733</v>
      </c>
      <c r="I517" s="146"/>
      <c r="J517" s="155">
        <f>BK517</f>
        <v>0</v>
      </c>
      <c r="L517" s="143"/>
      <c r="M517" s="148"/>
      <c r="N517" s="149"/>
      <c r="O517" s="149"/>
      <c r="P517" s="150">
        <f>SUM(P518:P568)</f>
        <v>0</v>
      </c>
      <c r="Q517" s="149"/>
      <c r="R517" s="150">
        <f>SUM(R518:R568)</f>
        <v>298.20409578000005</v>
      </c>
      <c r="S517" s="149"/>
      <c r="T517" s="151">
        <f>SUM(T518:T568)</f>
        <v>266.498</v>
      </c>
      <c r="AR517" s="144" t="s">
        <v>78</v>
      </c>
      <c r="AT517" s="152" t="s">
        <v>70</v>
      </c>
      <c r="AU517" s="152" t="s">
        <v>78</v>
      </c>
      <c r="AY517" s="144" t="s">
        <v>163</v>
      </c>
      <c r="BK517" s="153">
        <f>SUM(BK518:BK568)</f>
        <v>0</v>
      </c>
    </row>
    <row r="518" spans="1:65" s="2" customFormat="1" ht="44.25" customHeight="1">
      <c r="A518" s="32"/>
      <c r="B518" s="156"/>
      <c r="C518" s="157" t="s">
        <v>734</v>
      </c>
      <c r="D518" s="157" t="s">
        <v>165</v>
      </c>
      <c r="E518" s="158" t="s">
        <v>735</v>
      </c>
      <c r="F518" s="159" t="s">
        <v>736</v>
      </c>
      <c r="G518" s="160" t="s">
        <v>212</v>
      </c>
      <c r="H518" s="161">
        <v>431</v>
      </c>
      <c r="I518" s="162"/>
      <c r="J518" s="163">
        <f>ROUND(I518*H518,2)</f>
        <v>0</v>
      </c>
      <c r="K518" s="159" t="s">
        <v>169</v>
      </c>
      <c r="L518" s="33"/>
      <c r="M518" s="164" t="s">
        <v>3</v>
      </c>
      <c r="N518" s="165" t="s">
        <v>42</v>
      </c>
      <c r="O518" s="53"/>
      <c r="P518" s="166">
        <f>O518*H518</f>
        <v>0</v>
      </c>
      <c r="Q518" s="166">
        <v>0.15539952</v>
      </c>
      <c r="R518" s="166">
        <f>Q518*H518</f>
        <v>66.97719312000001</v>
      </c>
      <c r="S518" s="166">
        <v>0</v>
      </c>
      <c r="T518" s="167">
        <f>S518*H518</f>
        <v>0</v>
      </c>
      <c r="U518" s="32"/>
      <c r="V518" s="32"/>
      <c r="W518" s="32"/>
      <c r="X518" s="32"/>
      <c r="Y518" s="32"/>
      <c r="Z518" s="32"/>
      <c r="AA518" s="32"/>
      <c r="AB518" s="32"/>
      <c r="AC518" s="32"/>
      <c r="AD518" s="32"/>
      <c r="AE518" s="32"/>
      <c r="AR518" s="168" t="s">
        <v>170</v>
      </c>
      <c r="AT518" s="168" t="s">
        <v>165</v>
      </c>
      <c r="AU518" s="168" t="s">
        <v>80</v>
      </c>
      <c r="AY518" s="17" t="s">
        <v>163</v>
      </c>
      <c r="BE518" s="169">
        <f>IF(N518="základní",J518,0)</f>
        <v>0</v>
      </c>
      <c r="BF518" s="169">
        <f>IF(N518="snížená",J518,0)</f>
        <v>0</v>
      </c>
      <c r="BG518" s="169">
        <f>IF(N518="zákl. přenesená",J518,0)</f>
        <v>0</v>
      </c>
      <c r="BH518" s="169">
        <f>IF(N518="sníž. přenesená",J518,0)</f>
        <v>0</v>
      </c>
      <c r="BI518" s="169">
        <f>IF(N518="nulová",J518,0)</f>
        <v>0</v>
      </c>
      <c r="BJ518" s="17" t="s">
        <v>78</v>
      </c>
      <c r="BK518" s="169">
        <f>ROUND(I518*H518,2)</f>
        <v>0</v>
      </c>
      <c r="BL518" s="17" t="s">
        <v>170</v>
      </c>
      <c r="BM518" s="168" t="s">
        <v>737</v>
      </c>
    </row>
    <row r="519" spans="2:51" s="13" customFormat="1" ht="12">
      <c r="B519" s="174"/>
      <c r="D519" s="170" t="s">
        <v>174</v>
      </c>
      <c r="E519" s="175" t="s">
        <v>3</v>
      </c>
      <c r="F519" s="176" t="s">
        <v>738</v>
      </c>
      <c r="H519" s="175" t="s">
        <v>3</v>
      </c>
      <c r="I519" s="177"/>
      <c r="L519" s="174"/>
      <c r="M519" s="178"/>
      <c r="N519" s="179"/>
      <c r="O519" s="179"/>
      <c r="P519" s="179"/>
      <c r="Q519" s="179"/>
      <c r="R519" s="179"/>
      <c r="S519" s="179"/>
      <c r="T519" s="180"/>
      <c r="AT519" s="175" t="s">
        <v>174</v>
      </c>
      <c r="AU519" s="175" t="s">
        <v>80</v>
      </c>
      <c r="AV519" s="13" t="s">
        <v>78</v>
      </c>
      <c r="AW519" s="13" t="s">
        <v>33</v>
      </c>
      <c r="AX519" s="13" t="s">
        <v>71</v>
      </c>
      <c r="AY519" s="175" t="s">
        <v>163</v>
      </c>
    </row>
    <row r="520" spans="2:51" s="14" customFormat="1" ht="12">
      <c r="B520" s="181"/>
      <c r="D520" s="170" t="s">
        <v>174</v>
      </c>
      <c r="E520" s="182" t="s">
        <v>3</v>
      </c>
      <c r="F520" s="183" t="s">
        <v>739</v>
      </c>
      <c r="H520" s="184">
        <v>350</v>
      </c>
      <c r="I520" s="185"/>
      <c r="L520" s="181"/>
      <c r="M520" s="186"/>
      <c r="N520" s="187"/>
      <c r="O520" s="187"/>
      <c r="P520" s="187"/>
      <c r="Q520" s="187"/>
      <c r="R520" s="187"/>
      <c r="S520" s="187"/>
      <c r="T520" s="188"/>
      <c r="AT520" s="182" t="s">
        <v>174</v>
      </c>
      <c r="AU520" s="182" t="s">
        <v>80</v>
      </c>
      <c r="AV520" s="14" t="s">
        <v>80</v>
      </c>
      <c r="AW520" s="14" t="s">
        <v>33</v>
      </c>
      <c r="AX520" s="14" t="s">
        <v>71</v>
      </c>
      <c r="AY520" s="182" t="s">
        <v>163</v>
      </c>
    </row>
    <row r="521" spans="2:51" s="13" customFormat="1" ht="12">
      <c r="B521" s="174"/>
      <c r="D521" s="170" t="s">
        <v>174</v>
      </c>
      <c r="E521" s="175" t="s">
        <v>3</v>
      </c>
      <c r="F521" s="176" t="s">
        <v>740</v>
      </c>
      <c r="H521" s="175" t="s">
        <v>3</v>
      </c>
      <c r="I521" s="177"/>
      <c r="L521" s="174"/>
      <c r="M521" s="178"/>
      <c r="N521" s="179"/>
      <c r="O521" s="179"/>
      <c r="P521" s="179"/>
      <c r="Q521" s="179"/>
      <c r="R521" s="179"/>
      <c r="S521" s="179"/>
      <c r="T521" s="180"/>
      <c r="AT521" s="175" t="s">
        <v>174</v>
      </c>
      <c r="AU521" s="175" t="s">
        <v>80</v>
      </c>
      <c r="AV521" s="13" t="s">
        <v>78</v>
      </c>
      <c r="AW521" s="13" t="s">
        <v>33</v>
      </c>
      <c r="AX521" s="13" t="s">
        <v>71</v>
      </c>
      <c r="AY521" s="175" t="s">
        <v>163</v>
      </c>
    </row>
    <row r="522" spans="2:51" s="14" customFormat="1" ht="12">
      <c r="B522" s="181"/>
      <c r="D522" s="170" t="s">
        <v>174</v>
      </c>
      <c r="E522" s="182" t="s">
        <v>3</v>
      </c>
      <c r="F522" s="183" t="s">
        <v>741</v>
      </c>
      <c r="H522" s="184">
        <v>81</v>
      </c>
      <c r="I522" s="185"/>
      <c r="L522" s="181"/>
      <c r="M522" s="186"/>
      <c r="N522" s="187"/>
      <c r="O522" s="187"/>
      <c r="P522" s="187"/>
      <c r="Q522" s="187"/>
      <c r="R522" s="187"/>
      <c r="S522" s="187"/>
      <c r="T522" s="188"/>
      <c r="AT522" s="182" t="s">
        <v>174</v>
      </c>
      <c r="AU522" s="182" t="s">
        <v>80</v>
      </c>
      <c r="AV522" s="14" t="s">
        <v>80</v>
      </c>
      <c r="AW522" s="14" t="s">
        <v>33</v>
      </c>
      <c r="AX522" s="14" t="s">
        <v>71</v>
      </c>
      <c r="AY522" s="182" t="s">
        <v>163</v>
      </c>
    </row>
    <row r="523" spans="2:51" s="15" customFormat="1" ht="12">
      <c r="B523" s="189"/>
      <c r="D523" s="170" t="s">
        <v>174</v>
      </c>
      <c r="E523" s="190" t="s">
        <v>3</v>
      </c>
      <c r="F523" s="191" t="s">
        <v>188</v>
      </c>
      <c r="H523" s="192">
        <v>431</v>
      </c>
      <c r="I523" s="193"/>
      <c r="L523" s="189"/>
      <c r="M523" s="194"/>
      <c r="N523" s="195"/>
      <c r="O523" s="195"/>
      <c r="P523" s="195"/>
      <c r="Q523" s="195"/>
      <c r="R523" s="195"/>
      <c r="S523" s="195"/>
      <c r="T523" s="196"/>
      <c r="AT523" s="190" t="s">
        <v>174</v>
      </c>
      <c r="AU523" s="190" t="s">
        <v>80</v>
      </c>
      <c r="AV523" s="15" t="s">
        <v>170</v>
      </c>
      <c r="AW523" s="15" t="s">
        <v>33</v>
      </c>
      <c r="AX523" s="15" t="s">
        <v>78</v>
      </c>
      <c r="AY523" s="190" t="s">
        <v>163</v>
      </c>
    </row>
    <row r="524" spans="1:65" s="2" customFormat="1" ht="16.5" customHeight="1">
      <c r="A524" s="32"/>
      <c r="B524" s="156"/>
      <c r="C524" s="197" t="s">
        <v>742</v>
      </c>
      <c r="D524" s="197" t="s">
        <v>342</v>
      </c>
      <c r="E524" s="198" t="s">
        <v>743</v>
      </c>
      <c r="F524" s="199" t="s">
        <v>744</v>
      </c>
      <c r="G524" s="200" t="s">
        <v>212</v>
      </c>
      <c r="H524" s="201">
        <v>8</v>
      </c>
      <c r="I524" s="202"/>
      <c r="J524" s="203">
        <f>ROUND(I524*H524,2)</f>
        <v>0</v>
      </c>
      <c r="K524" s="199" t="s">
        <v>169</v>
      </c>
      <c r="L524" s="204"/>
      <c r="M524" s="205" t="s">
        <v>3</v>
      </c>
      <c r="N524" s="206" t="s">
        <v>42</v>
      </c>
      <c r="O524" s="53"/>
      <c r="P524" s="166">
        <f>O524*H524</f>
        <v>0</v>
      </c>
      <c r="Q524" s="166">
        <v>0.15</v>
      </c>
      <c r="R524" s="166">
        <f>Q524*H524</f>
        <v>1.2</v>
      </c>
      <c r="S524" s="166">
        <v>0</v>
      </c>
      <c r="T524" s="167">
        <f>S524*H524</f>
        <v>0</v>
      </c>
      <c r="U524" s="32"/>
      <c r="V524" s="32"/>
      <c r="W524" s="32"/>
      <c r="X524" s="32"/>
      <c r="Y524" s="32"/>
      <c r="Z524" s="32"/>
      <c r="AA524" s="32"/>
      <c r="AB524" s="32"/>
      <c r="AC524" s="32"/>
      <c r="AD524" s="32"/>
      <c r="AE524" s="32"/>
      <c r="AR524" s="168" t="s">
        <v>205</v>
      </c>
      <c r="AT524" s="168" t="s">
        <v>342</v>
      </c>
      <c r="AU524" s="168" t="s">
        <v>80</v>
      </c>
      <c r="AY524" s="17" t="s">
        <v>163</v>
      </c>
      <c r="BE524" s="169">
        <f>IF(N524="základní",J524,0)</f>
        <v>0</v>
      </c>
      <c r="BF524" s="169">
        <f>IF(N524="snížená",J524,0)</f>
        <v>0</v>
      </c>
      <c r="BG524" s="169">
        <f>IF(N524="zákl. přenesená",J524,0)</f>
        <v>0</v>
      </c>
      <c r="BH524" s="169">
        <f>IF(N524="sníž. přenesená",J524,0)</f>
        <v>0</v>
      </c>
      <c r="BI524" s="169">
        <f>IF(N524="nulová",J524,0)</f>
        <v>0</v>
      </c>
      <c r="BJ524" s="17" t="s">
        <v>78</v>
      </c>
      <c r="BK524" s="169">
        <f>ROUND(I524*H524,2)</f>
        <v>0</v>
      </c>
      <c r="BL524" s="17" t="s">
        <v>170</v>
      </c>
      <c r="BM524" s="168" t="s">
        <v>745</v>
      </c>
    </row>
    <row r="525" spans="1:65" s="2" customFormat="1" ht="16.5" customHeight="1">
      <c r="A525" s="32"/>
      <c r="B525" s="156"/>
      <c r="C525" s="197" t="s">
        <v>746</v>
      </c>
      <c r="D525" s="197" t="s">
        <v>342</v>
      </c>
      <c r="E525" s="198" t="s">
        <v>747</v>
      </c>
      <c r="F525" s="199" t="s">
        <v>748</v>
      </c>
      <c r="G525" s="200" t="s">
        <v>212</v>
      </c>
      <c r="H525" s="201">
        <v>73</v>
      </c>
      <c r="I525" s="202"/>
      <c r="J525" s="203">
        <f>ROUND(I525*H525,2)</f>
        <v>0</v>
      </c>
      <c r="K525" s="199" t="s">
        <v>169</v>
      </c>
      <c r="L525" s="204"/>
      <c r="M525" s="205" t="s">
        <v>3</v>
      </c>
      <c r="N525" s="206" t="s">
        <v>42</v>
      </c>
      <c r="O525" s="53"/>
      <c r="P525" s="166">
        <f>O525*H525</f>
        <v>0</v>
      </c>
      <c r="Q525" s="166">
        <v>0.225</v>
      </c>
      <c r="R525" s="166">
        <f>Q525*H525</f>
        <v>16.425</v>
      </c>
      <c r="S525" s="166">
        <v>0</v>
      </c>
      <c r="T525" s="167">
        <f>S525*H525</f>
        <v>0</v>
      </c>
      <c r="U525" s="32"/>
      <c r="V525" s="32"/>
      <c r="W525" s="32"/>
      <c r="X525" s="32"/>
      <c r="Y525" s="32"/>
      <c r="Z525" s="32"/>
      <c r="AA525" s="32"/>
      <c r="AB525" s="32"/>
      <c r="AC525" s="32"/>
      <c r="AD525" s="32"/>
      <c r="AE525" s="32"/>
      <c r="AR525" s="168" t="s">
        <v>205</v>
      </c>
      <c r="AT525" s="168" t="s">
        <v>342</v>
      </c>
      <c r="AU525" s="168" t="s">
        <v>80</v>
      </c>
      <c r="AY525" s="17" t="s">
        <v>163</v>
      </c>
      <c r="BE525" s="169">
        <f>IF(N525="základní",J525,0)</f>
        <v>0</v>
      </c>
      <c r="BF525" s="169">
        <f>IF(N525="snížená",J525,0)</f>
        <v>0</v>
      </c>
      <c r="BG525" s="169">
        <f>IF(N525="zákl. přenesená",J525,0)</f>
        <v>0</v>
      </c>
      <c r="BH525" s="169">
        <f>IF(N525="sníž. přenesená",J525,0)</f>
        <v>0</v>
      </c>
      <c r="BI525" s="169">
        <f>IF(N525="nulová",J525,0)</f>
        <v>0</v>
      </c>
      <c r="BJ525" s="17" t="s">
        <v>78</v>
      </c>
      <c r="BK525" s="169">
        <f>ROUND(I525*H525,2)</f>
        <v>0</v>
      </c>
      <c r="BL525" s="17" t="s">
        <v>170</v>
      </c>
      <c r="BM525" s="168" t="s">
        <v>749</v>
      </c>
    </row>
    <row r="526" spans="1:65" s="2" customFormat="1" ht="16.5" customHeight="1">
      <c r="A526" s="32"/>
      <c r="B526" s="156"/>
      <c r="C526" s="197" t="s">
        <v>750</v>
      </c>
      <c r="D526" s="197" t="s">
        <v>342</v>
      </c>
      <c r="E526" s="198" t="s">
        <v>751</v>
      </c>
      <c r="F526" s="199" t="s">
        <v>752</v>
      </c>
      <c r="G526" s="200" t="s">
        <v>212</v>
      </c>
      <c r="H526" s="201">
        <v>350</v>
      </c>
      <c r="I526" s="202"/>
      <c r="J526" s="203">
        <f>ROUND(I526*H526,2)</f>
        <v>0</v>
      </c>
      <c r="K526" s="199" t="s">
        <v>169</v>
      </c>
      <c r="L526" s="204"/>
      <c r="M526" s="205" t="s">
        <v>3</v>
      </c>
      <c r="N526" s="206" t="s">
        <v>42</v>
      </c>
      <c r="O526" s="53"/>
      <c r="P526" s="166">
        <f>O526*H526</f>
        <v>0</v>
      </c>
      <c r="Q526" s="166">
        <v>0.085</v>
      </c>
      <c r="R526" s="166">
        <f>Q526*H526</f>
        <v>29.750000000000004</v>
      </c>
      <c r="S526" s="166">
        <v>0</v>
      </c>
      <c r="T526" s="167">
        <f>S526*H526</f>
        <v>0</v>
      </c>
      <c r="U526" s="32"/>
      <c r="V526" s="32"/>
      <c r="W526" s="32"/>
      <c r="X526" s="32"/>
      <c r="Y526" s="32"/>
      <c r="Z526" s="32"/>
      <c r="AA526" s="32"/>
      <c r="AB526" s="32"/>
      <c r="AC526" s="32"/>
      <c r="AD526" s="32"/>
      <c r="AE526" s="32"/>
      <c r="AR526" s="168" t="s">
        <v>205</v>
      </c>
      <c r="AT526" s="168" t="s">
        <v>342</v>
      </c>
      <c r="AU526" s="168" t="s">
        <v>80</v>
      </c>
      <c r="AY526" s="17" t="s">
        <v>163</v>
      </c>
      <c r="BE526" s="169">
        <f>IF(N526="základní",J526,0)</f>
        <v>0</v>
      </c>
      <c r="BF526" s="169">
        <f>IF(N526="snížená",J526,0)</f>
        <v>0</v>
      </c>
      <c r="BG526" s="169">
        <f>IF(N526="zákl. přenesená",J526,0)</f>
        <v>0</v>
      </c>
      <c r="BH526" s="169">
        <f>IF(N526="sníž. přenesená",J526,0)</f>
        <v>0</v>
      </c>
      <c r="BI526" s="169">
        <f>IF(N526="nulová",J526,0)</f>
        <v>0</v>
      </c>
      <c r="BJ526" s="17" t="s">
        <v>78</v>
      </c>
      <c r="BK526" s="169">
        <f>ROUND(I526*H526,2)</f>
        <v>0</v>
      </c>
      <c r="BL526" s="17" t="s">
        <v>170</v>
      </c>
      <c r="BM526" s="168" t="s">
        <v>753</v>
      </c>
    </row>
    <row r="527" spans="1:65" s="2" customFormat="1" ht="44.25" customHeight="1">
      <c r="A527" s="32"/>
      <c r="B527" s="156"/>
      <c r="C527" s="157" t="s">
        <v>754</v>
      </c>
      <c r="D527" s="157" t="s">
        <v>165</v>
      </c>
      <c r="E527" s="158" t="s">
        <v>755</v>
      </c>
      <c r="F527" s="159" t="s">
        <v>756</v>
      </c>
      <c r="G527" s="160" t="s">
        <v>212</v>
      </c>
      <c r="H527" s="161">
        <v>250</v>
      </c>
      <c r="I527" s="162"/>
      <c r="J527" s="163">
        <f>ROUND(I527*H527,2)</f>
        <v>0</v>
      </c>
      <c r="K527" s="159" t="s">
        <v>169</v>
      </c>
      <c r="L527" s="33"/>
      <c r="M527" s="164" t="s">
        <v>3</v>
      </c>
      <c r="N527" s="165" t="s">
        <v>42</v>
      </c>
      <c r="O527" s="53"/>
      <c r="P527" s="166">
        <f>O527*H527</f>
        <v>0</v>
      </c>
      <c r="Q527" s="166">
        <v>0.1294996</v>
      </c>
      <c r="R527" s="166">
        <f>Q527*H527</f>
        <v>32.3749</v>
      </c>
      <c r="S527" s="166">
        <v>0</v>
      </c>
      <c r="T527" s="167">
        <f>S527*H527</f>
        <v>0</v>
      </c>
      <c r="U527" s="32"/>
      <c r="V527" s="32"/>
      <c r="W527" s="32"/>
      <c r="X527" s="32"/>
      <c r="Y527" s="32"/>
      <c r="Z527" s="32"/>
      <c r="AA527" s="32"/>
      <c r="AB527" s="32"/>
      <c r="AC527" s="32"/>
      <c r="AD527" s="32"/>
      <c r="AE527" s="32"/>
      <c r="AR527" s="168" t="s">
        <v>170</v>
      </c>
      <c r="AT527" s="168" t="s">
        <v>165</v>
      </c>
      <c r="AU527" s="168" t="s">
        <v>80</v>
      </c>
      <c r="AY527" s="17" t="s">
        <v>163</v>
      </c>
      <c r="BE527" s="169">
        <f>IF(N527="základní",J527,0)</f>
        <v>0</v>
      </c>
      <c r="BF527" s="169">
        <f>IF(N527="snížená",J527,0)</f>
        <v>0</v>
      </c>
      <c r="BG527" s="169">
        <f>IF(N527="zákl. přenesená",J527,0)</f>
        <v>0</v>
      </c>
      <c r="BH527" s="169">
        <f>IF(N527="sníž. přenesená",J527,0)</f>
        <v>0</v>
      </c>
      <c r="BI527" s="169">
        <f>IF(N527="nulová",J527,0)</f>
        <v>0</v>
      </c>
      <c r="BJ527" s="17" t="s">
        <v>78</v>
      </c>
      <c r="BK527" s="169">
        <f>ROUND(I527*H527,2)</f>
        <v>0</v>
      </c>
      <c r="BL527" s="17" t="s">
        <v>170</v>
      </c>
      <c r="BM527" s="168" t="s">
        <v>757</v>
      </c>
    </row>
    <row r="528" spans="2:51" s="13" customFormat="1" ht="12">
      <c r="B528" s="174"/>
      <c r="D528" s="170" t="s">
        <v>174</v>
      </c>
      <c r="E528" s="175" t="s">
        <v>3</v>
      </c>
      <c r="F528" s="176" t="s">
        <v>758</v>
      </c>
      <c r="H528" s="175" t="s">
        <v>3</v>
      </c>
      <c r="I528" s="177"/>
      <c r="L528" s="174"/>
      <c r="M528" s="178"/>
      <c r="N528" s="179"/>
      <c r="O528" s="179"/>
      <c r="P528" s="179"/>
      <c r="Q528" s="179"/>
      <c r="R528" s="179"/>
      <c r="S528" s="179"/>
      <c r="T528" s="180"/>
      <c r="AT528" s="175" t="s">
        <v>174</v>
      </c>
      <c r="AU528" s="175" t="s">
        <v>80</v>
      </c>
      <c r="AV528" s="13" t="s">
        <v>78</v>
      </c>
      <c r="AW528" s="13" t="s">
        <v>33</v>
      </c>
      <c r="AX528" s="13" t="s">
        <v>71</v>
      </c>
      <c r="AY528" s="175" t="s">
        <v>163</v>
      </c>
    </row>
    <row r="529" spans="2:51" s="14" customFormat="1" ht="12">
      <c r="B529" s="181"/>
      <c r="D529" s="170" t="s">
        <v>174</v>
      </c>
      <c r="E529" s="182" t="s">
        <v>3</v>
      </c>
      <c r="F529" s="183" t="s">
        <v>759</v>
      </c>
      <c r="H529" s="184">
        <v>250</v>
      </c>
      <c r="I529" s="185"/>
      <c r="L529" s="181"/>
      <c r="M529" s="186"/>
      <c r="N529" s="187"/>
      <c r="O529" s="187"/>
      <c r="P529" s="187"/>
      <c r="Q529" s="187"/>
      <c r="R529" s="187"/>
      <c r="S529" s="187"/>
      <c r="T529" s="188"/>
      <c r="AT529" s="182" t="s">
        <v>174</v>
      </c>
      <c r="AU529" s="182" t="s">
        <v>80</v>
      </c>
      <c r="AV529" s="14" t="s">
        <v>80</v>
      </c>
      <c r="AW529" s="14" t="s">
        <v>33</v>
      </c>
      <c r="AX529" s="14" t="s">
        <v>78</v>
      </c>
      <c r="AY529" s="182" t="s">
        <v>163</v>
      </c>
    </row>
    <row r="530" spans="1:65" s="2" customFormat="1" ht="16.5" customHeight="1">
      <c r="A530" s="32"/>
      <c r="B530" s="156"/>
      <c r="C530" s="197" t="s">
        <v>760</v>
      </c>
      <c r="D530" s="197" t="s">
        <v>342</v>
      </c>
      <c r="E530" s="198" t="s">
        <v>761</v>
      </c>
      <c r="F530" s="199" t="s">
        <v>762</v>
      </c>
      <c r="G530" s="200" t="s">
        <v>212</v>
      </c>
      <c r="H530" s="201">
        <v>250</v>
      </c>
      <c r="I530" s="202"/>
      <c r="J530" s="203">
        <f>ROUND(I530*H530,2)</f>
        <v>0</v>
      </c>
      <c r="K530" s="199" t="s">
        <v>169</v>
      </c>
      <c r="L530" s="204"/>
      <c r="M530" s="205" t="s">
        <v>3</v>
      </c>
      <c r="N530" s="206" t="s">
        <v>42</v>
      </c>
      <c r="O530" s="53"/>
      <c r="P530" s="166">
        <f>O530*H530</f>
        <v>0</v>
      </c>
      <c r="Q530" s="166">
        <v>0.036</v>
      </c>
      <c r="R530" s="166">
        <f>Q530*H530</f>
        <v>9</v>
      </c>
      <c r="S530" s="166">
        <v>0</v>
      </c>
      <c r="T530" s="167">
        <f>S530*H530</f>
        <v>0</v>
      </c>
      <c r="U530" s="32"/>
      <c r="V530" s="32"/>
      <c r="W530" s="32"/>
      <c r="X530" s="32"/>
      <c r="Y530" s="32"/>
      <c r="Z530" s="32"/>
      <c r="AA530" s="32"/>
      <c r="AB530" s="32"/>
      <c r="AC530" s="32"/>
      <c r="AD530" s="32"/>
      <c r="AE530" s="32"/>
      <c r="AR530" s="168" t="s">
        <v>205</v>
      </c>
      <c r="AT530" s="168" t="s">
        <v>342</v>
      </c>
      <c r="AU530" s="168" t="s">
        <v>80</v>
      </c>
      <c r="AY530" s="17" t="s">
        <v>163</v>
      </c>
      <c r="BE530" s="169">
        <f>IF(N530="základní",J530,0)</f>
        <v>0</v>
      </c>
      <c r="BF530" s="169">
        <f>IF(N530="snížená",J530,0)</f>
        <v>0</v>
      </c>
      <c r="BG530" s="169">
        <f>IF(N530="zákl. přenesená",J530,0)</f>
        <v>0</v>
      </c>
      <c r="BH530" s="169">
        <f>IF(N530="sníž. přenesená",J530,0)</f>
        <v>0</v>
      </c>
      <c r="BI530" s="169">
        <f>IF(N530="nulová",J530,0)</f>
        <v>0</v>
      </c>
      <c r="BJ530" s="17" t="s">
        <v>78</v>
      </c>
      <c r="BK530" s="169">
        <f>ROUND(I530*H530,2)</f>
        <v>0</v>
      </c>
      <c r="BL530" s="17" t="s">
        <v>170</v>
      </c>
      <c r="BM530" s="168" t="s">
        <v>763</v>
      </c>
    </row>
    <row r="531" spans="1:65" s="2" customFormat="1" ht="44.25" customHeight="1">
      <c r="A531" s="32"/>
      <c r="B531" s="156"/>
      <c r="C531" s="157" t="s">
        <v>764</v>
      </c>
      <c r="D531" s="157" t="s">
        <v>165</v>
      </c>
      <c r="E531" s="158" t="s">
        <v>765</v>
      </c>
      <c r="F531" s="159" t="s">
        <v>766</v>
      </c>
      <c r="G531" s="160" t="s">
        <v>212</v>
      </c>
      <c r="H531" s="161">
        <v>470</v>
      </c>
      <c r="I531" s="162"/>
      <c r="J531" s="163">
        <f>ROUND(I531*H531,2)</f>
        <v>0</v>
      </c>
      <c r="K531" s="159" t="s">
        <v>169</v>
      </c>
      <c r="L531" s="33"/>
      <c r="M531" s="164" t="s">
        <v>3</v>
      </c>
      <c r="N531" s="165" t="s">
        <v>42</v>
      </c>
      <c r="O531" s="53"/>
      <c r="P531" s="166">
        <f>O531*H531</f>
        <v>0</v>
      </c>
      <c r="Q531" s="166">
        <v>0.1684906</v>
      </c>
      <c r="R531" s="166">
        <f>Q531*H531</f>
        <v>79.19058199999999</v>
      </c>
      <c r="S531" s="166">
        <v>0</v>
      </c>
      <c r="T531" s="167">
        <f>S531*H531</f>
        <v>0</v>
      </c>
      <c r="U531" s="32"/>
      <c r="V531" s="32"/>
      <c r="W531" s="32"/>
      <c r="X531" s="32"/>
      <c r="Y531" s="32"/>
      <c r="Z531" s="32"/>
      <c r="AA531" s="32"/>
      <c r="AB531" s="32"/>
      <c r="AC531" s="32"/>
      <c r="AD531" s="32"/>
      <c r="AE531" s="32"/>
      <c r="AR531" s="168" t="s">
        <v>170</v>
      </c>
      <c r="AT531" s="168" t="s">
        <v>165</v>
      </c>
      <c r="AU531" s="168" t="s">
        <v>80</v>
      </c>
      <c r="AY531" s="17" t="s">
        <v>163</v>
      </c>
      <c r="BE531" s="169">
        <f>IF(N531="základní",J531,0)</f>
        <v>0</v>
      </c>
      <c r="BF531" s="169">
        <f>IF(N531="snížená",J531,0)</f>
        <v>0</v>
      </c>
      <c r="BG531" s="169">
        <f>IF(N531="zákl. přenesená",J531,0)</f>
        <v>0</v>
      </c>
      <c r="BH531" s="169">
        <f>IF(N531="sníž. přenesená",J531,0)</f>
        <v>0</v>
      </c>
      <c r="BI531" s="169">
        <f>IF(N531="nulová",J531,0)</f>
        <v>0</v>
      </c>
      <c r="BJ531" s="17" t="s">
        <v>78</v>
      </c>
      <c r="BK531" s="169">
        <f>ROUND(I531*H531,2)</f>
        <v>0</v>
      </c>
      <c r="BL531" s="17" t="s">
        <v>170</v>
      </c>
      <c r="BM531" s="168" t="s">
        <v>767</v>
      </c>
    </row>
    <row r="532" spans="2:51" s="13" customFormat="1" ht="12">
      <c r="B532" s="174"/>
      <c r="D532" s="170" t="s">
        <v>174</v>
      </c>
      <c r="E532" s="175" t="s">
        <v>3</v>
      </c>
      <c r="F532" s="176" t="s">
        <v>768</v>
      </c>
      <c r="H532" s="175" t="s">
        <v>3</v>
      </c>
      <c r="I532" s="177"/>
      <c r="L532" s="174"/>
      <c r="M532" s="178"/>
      <c r="N532" s="179"/>
      <c r="O532" s="179"/>
      <c r="P532" s="179"/>
      <c r="Q532" s="179"/>
      <c r="R532" s="179"/>
      <c r="S532" s="179"/>
      <c r="T532" s="180"/>
      <c r="AT532" s="175" t="s">
        <v>174</v>
      </c>
      <c r="AU532" s="175" t="s">
        <v>80</v>
      </c>
      <c r="AV532" s="13" t="s">
        <v>78</v>
      </c>
      <c r="AW532" s="13" t="s">
        <v>33</v>
      </c>
      <c r="AX532" s="13" t="s">
        <v>71</v>
      </c>
      <c r="AY532" s="175" t="s">
        <v>163</v>
      </c>
    </row>
    <row r="533" spans="2:51" s="14" customFormat="1" ht="12">
      <c r="B533" s="181"/>
      <c r="D533" s="170" t="s">
        <v>174</v>
      </c>
      <c r="E533" s="182" t="s">
        <v>3</v>
      </c>
      <c r="F533" s="183" t="s">
        <v>577</v>
      </c>
      <c r="H533" s="184">
        <v>70</v>
      </c>
      <c r="I533" s="185"/>
      <c r="L533" s="181"/>
      <c r="M533" s="186"/>
      <c r="N533" s="187"/>
      <c r="O533" s="187"/>
      <c r="P533" s="187"/>
      <c r="Q533" s="187"/>
      <c r="R533" s="187"/>
      <c r="S533" s="187"/>
      <c r="T533" s="188"/>
      <c r="AT533" s="182" t="s">
        <v>174</v>
      </c>
      <c r="AU533" s="182" t="s">
        <v>80</v>
      </c>
      <c r="AV533" s="14" t="s">
        <v>80</v>
      </c>
      <c r="AW533" s="14" t="s">
        <v>33</v>
      </c>
      <c r="AX533" s="14" t="s">
        <v>71</v>
      </c>
      <c r="AY533" s="182" t="s">
        <v>163</v>
      </c>
    </row>
    <row r="534" spans="2:51" s="13" customFormat="1" ht="12">
      <c r="B534" s="174"/>
      <c r="D534" s="170" t="s">
        <v>174</v>
      </c>
      <c r="E534" s="175" t="s">
        <v>3</v>
      </c>
      <c r="F534" s="176" t="s">
        <v>769</v>
      </c>
      <c r="H534" s="175" t="s">
        <v>3</v>
      </c>
      <c r="I534" s="177"/>
      <c r="L534" s="174"/>
      <c r="M534" s="178"/>
      <c r="N534" s="179"/>
      <c r="O534" s="179"/>
      <c r="P534" s="179"/>
      <c r="Q534" s="179"/>
      <c r="R534" s="179"/>
      <c r="S534" s="179"/>
      <c r="T534" s="180"/>
      <c r="AT534" s="175" t="s">
        <v>174</v>
      </c>
      <c r="AU534" s="175" t="s">
        <v>80</v>
      </c>
      <c r="AV534" s="13" t="s">
        <v>78</v>
      </c>
      <c r="AW534" s="13" t="s">
        <v>33</v>
      </c>
      <c r="AX534" s="13" t="s">
        <v>71</v>
      </c>
      <c r="AY534" s="175" t="s">
        <v>163</v>
      </c>
    </row>
    <row r="535" spans="2:51" s="14" customFormat="1" ht="12">
      <c r="B535" s="181"/>
      <c r="D535" s="170" t="s">
        <v>174</v>
      </c>
      <c r="E535" s="182" t="s">
        <v>3</v>
      </c>
      <c r="F535" s="183" t="s">
        <v>459</v>
      </c>
      <c r="H535" s="184">
        <v>400</v>
      </c>
      <c r="I535" s="185"/>
      <c r="L535" s="181"/>
      <c r="M535" s="186"/>
      <c r="N535" s="187"/>
      <c r="O535" s="187"/>
      <c r="P535" s="187"/>
      <c r="Q535" s="187"/>
      <c r="R535" s="187"/>
      <c r="S535" s="187"/>
      <c r="T535" s="188"/>
      <c r="AT535" s="182" t="s">
        <v>174</v>
      </c>
      <c r="AU535" s="182" t="s">
        <v>80</v>
      </c>
      <c r="AV535" s="14" t="s">
        <v>80</v>
      </c>
      <c r="AW535" s="14" t="s">
        <v>33</v>
      </c>
      <c r="AX535" s="14" t="s">
        <v>71</v>
      </c>
      <c r="AY535" s="182" t="s">
        <v>163</v>
      </c>
    </row>
    <row r="536" spans="2:51" s="15" customFormat="1" ht="12">
      <c r="B536" s="189"/>
      <c r="D536" s="170" t="s">
        <v>174</v>
      </c>
      <c r="E536" s="190" t="s">
        <v>3</v>
      </c>
      <c r="F536" s="191" t="s">
        <v>188</v>
      </c>
      <c r="H536" s="192">
        <v>470</v>
      </c>
      <c r="I536" s="193"/>
      <c r="L536" s="189"/>
      <c r="M536" s="194"/>
      <c r="N536" s="195"/>
      <c r="O536" s="195"/>
      <c r="P536" s="195"/>
      <c r="Q536" s="195"/>
      <c r="R536" s="195"/>
      <c r="S536" s="195"/>
      <c r="T536" s="196"/>
      <c r="AT536" s="190" t="s">
        <v>174</v>
      </c>
      <c r="AU536" s="190" t="s">
        <v>80</v>
      </c>
      <c r="AV536" s="15" t="s">
        <v>170</v>
      </c>
      <c r="AW536" s="15" t="s">
        <v>33</v>
      </c>
      <c r="AX536" s="15" t="s">
        <v>78</v>
      </c>
      <c r="AY536" s="190" t="s">
        <v>163</v>
      </c>
    </row>
    <row r="537" spans="1:65" s="2" customFormat="1" ht="16.5" customHeight="1">
      <c r="A537" s="32"/>
      <c r="B537" s="156"/>
      <c r="C537" s="197" t="s">
        <v>770</v>
      </c>
      <c r="D537" s="197" t="s">
        <v>342</v>
      </c>
      <c r="E537" s="198" t="s">
        <v>771</v>
      </c>
      <c r="F537" s="199" t="s">
        <v>772</v>
      </c>
      <c r="G537" s="200" t="s">
        <v>212</v>
      </c>
      <c r="H537" s="201">
        <v>400</v>
      </c>
      <c r="I537" s="202"/>
      <c r="J537" s="203">
        <f>ROUND(I537*H537,2)</f>
        <v>0</v>
      </c>
      <c r="K537" s="199" t="s">
        <v>169</v>
      </c>
      <c r="L537" s="204"/>
      <c r="M537" s="205" t="s">
        <v>3</v>
      </c>
      <c r="N537" s="206" t="s">
        <v>42</v>
      </c>
      <c r="O537" s="53"/>
      <c r="P537" s="166">
        <f>O537*H537</f>
        <v>0</v>
      </c>
      <c r="Q537" s="166">
        <v>0.125</v>
      </c>
      <c r="R537" s="166">
        <f>Q537*H537</f>
        <v>50</v>
      </c>
      <c r="S537" s="166">
        <v>0</v>
      </c>
      <c r="T537" s="167">
        <f>S537*H537</f>
        <v>0</v>
      </c>
      <c r="U537" s="32"/>
      <c r="V537" s="32"/>
      <c r="W537" s="32"/>
      <c r="X537" s="32"/>
      <c r="Y537" s="32"/>
      <c r="Z537" s="32"/>
      <c r="AA537" s="32"/>
      <c r="AB537" s="32"/>
      <c r="AC537" s="32"/>
      <c r="AD537" s="32"/>
      <c r="AE537" s="32"/>
      <c r="AR537" s="168" t="s">
        <v>205</v>
      </c>
      <c r="AT537" s="168" t="s">
        <v>342</v>
      </c>
      <c r="AU537" s="168" t="s">
        <v>80</v>
      </c>
      <c r="AY537" s="17" t="s">
        <v>163</v>
      </c>
      <c r="BE537" s="169">
        <f>IF(N537="základní",J537,0)</f>
        <v>0</v>
      </c>
      <c r="BF537" s="169">
        <f>IF(N537="snížená",J537,0)</f>
        <v>0</v>
      </c>
      <c r="BG537" s="169">
        <f>IF(N537="zákl. přenesená",J537,0)</f>
        <v>0</v>
      </c>
      <c r="BH537" s="169">
        <f>IF(N537="sníž. přenesená",J537,0)</f>
        <v>0</v>
      </c>
      <c r="BI537" s="169">
        <f>IF(N537="nulová",J537,0)</f>
        <v>0</v>
      </c>
      <c r="BJ537" s="17" t="s">
        <v>78</v>
      </c>
      <c r="BK537" s="169">
        <f>ROUND(I537*H537,2)</f>
        <v>0</v>
      </c>
      <c r="BL537" s="17" t="s">
        <v>170</v>
      </c>
      <c r="BM537" s="168" t="s">
        <v>773</v>
      </c>
    </row>
    <row r="538" spans="1:65" s="2" customFormat="1" ht="21.75" customHeight="1">
      <c r="A538" s="32"/>
      <c r="B538" s="156"/>
      <c r="C538" s="197" t="s">
        <v>774</v>
      </c>
      <c r="D538" s="197" t="s">
        <v>342</v>
      </c>
      <c r="E538" s="198" t="s">
        <v>775</v>
      </c>
      <c r="F538" s="199" t="s">
        <v>776</v>
      </c>
      <c r="G538" s="200" t="s">
        <v>212</v>
      </c>
      <c r="H538" s="201">
        <v>70</v>
      </c>
      <c r="I538" s="202"/>
      <c r="J538" s="203">
        <f>ROUND(I538*H538,2)</f>
        <v>0</v>
      </c>
      <c r="K538" s="199" t="s">
        <v>169</v>
      </c>
      <c r="L538" s="204"/>
      <c r="M538" s="205" t="s">
        <v>3</v>
      </c>
      <c r="N538" s="206" t="s">
        <v>42</v>
      </c>
      <c r="O538" s="53"/>
      <c r="P538" s="166">
        <f>O538*H538</f>
        <v>0</v>
      </c>
      <c r="Q538" s="166">
        <v>0.125</v>
      </c>
      <c r="R538" s="166">
        <f>Q538*H538</f>
        <v>8.75</v>
      </c>
      <c r="S538" s="166">
        <v>0</v>
      </c>
      <c r="T538" s="167">
        <f>S538*H538</f>
        <v>0</v>
      </c>
      <c r="U538" s="32"/>
      <c r="V538" s="32"/>
      <c r="W538" s="32"/>
      <c r="X538" s="32"/>
      <c r="Y538" s="32"/>
      <c r="Z538" s="32"/>
      <c r="AA538" s="32"/>
      <c r="AB538" s="32"/>
      <c r="AC538" s="32"/>
      <c r="AD538" s="32"/>
      <c r="AE538" s="32"/>
      <c r="AR538" s="168" t="s">
        <v>205</v>
      </c>
      <c r="AT538" s="168" t="s">
        <v>342</v>
      </c>
      <c r="AU538" s="168" t="s">
        <v>80</v>
      </c>
      <c r="AY538" s="17" t="s">
        <v>163</v>
      </c>
      <c r="BE538" s="169">
        <f>IF(N538="základní",J538,0)</f>
        <v>0</v>
      </c>
      <c r="BF538" s="169">
        <f>IF(N538="snížená",J538,0)</f>
        <v>0</v>
      </c>
      <c r="BG538" s="169">
        <f>IF(N538="zákl. přenesená",J538,0)</f>
        <v>0</v>
      </c>
      <c r="BH538" s="169">
        <f>IF(N538="sníž. přenesená",J538,0)</f>
        <v>0</v>
      </c>
      <c r="BI538" s="169">
        <f>IF(N538="nulová",J538,0)</f>
        <v>0</v>
      </c>
      <c r="BJ538" s="17" t="s">
        <v>78</v>
      </c>
      <c r="BK538" s="169">
        <f>ROUND(I538*H538,2)</f>
        <v>0</v>
      </c>
      <c r="BL538" s="17" t="s">
        <v>170</v>
      </c>
      <c r="BM538" s="168" t="s">
        <v>777</v>
      </c>
    </row>
    <row r="539" spans="1:65" s="2" customFormat="1" ht="33" customHeight="1">
      <c r="A539" s="32"/>
      <c r="B539" s="156"/>
      <c r="C539" s="157" t="s">
        <v>778</v>
      </c>
      <c r="D539" s="157" t="s">
        <v>165</v>
      </c>
      <c r="E539" s="158" t="s">
        <v>779</v>
      </c>
      <c r="F539" s="159" t="s">
        <v>780</v>
      </c>
      <c r="G539" s="160" t="s">
        <v>212</v>
      </c>
      <c r="H539" s="161">
        <v>64</v>
      </c>
      <c r="I539" s="162"/>
      <c r="J539" s="163">
        <f>ROUND(I539*H539,2)</f>
        <v>0</v>
      </c>
      <c r="K539" s="159" t="s">
        <v>169</v>
      </c>
      <c r="L539" s="33"/>
      <c r="M539" s="164" t="s">
        <v>3</v>
      </c>
      <c r="N539" s="165" t="s">
        <v>42</v>
      </c>
      <c r="O539" s="53"/>
      <c r="P539" s="166">
        <f>O539*H539</f>
        <v>0</v>
      </c>
      <c r="Q539" s="166">
        <v>3.45E-06</v>
      </c>
      <c r="R539" s="166">
        <f>Q539*H539</f>
        <v>0.0002208</v>
      </c>
      <c r="S539" s="166">
        <v>0</v>
      </c>
      <c r="T539" s="167">
        <f>S539*H539</f>
        <v>0</v>
      </c>
      <c r="U539" s="32"/>
      <c r="V539" s="32"/>
      <c r="W539" s="32"/>
      <c r="X539" s="32"/>
      <c r="Y539" s="32"/>
      <c r="Z539" s="32"/>
      <c r="AA539" s="32"/>
      <c r="AB539" s="32"/>
      <c r="AC539" s="32"/>
      <c r="AD539" s="32"/>
      <c r="AE539" s="32"/>
      <c r="AR539" s="168" t="s">
        <v>170</v>
      </c>
      <c r="AT539" s="168" t="s">
        <v>165</v>
      </c>
      <c r="AU539" s="168" t="s">
        <v>80</v>
      </c>
      <c r="AY539" s="17" t="s">
        <v>163</v>
      </c>
      <c r="BE539" s="169">
        <f>IF(N539="základní",J539,0)</f>
        <v>0</v>
      </c>
      <c r="BF539" s="169">
        <f>IF(N539="snížená",J539,0)</f>
        <v>0</v>
      </c>
      <c r="BG539" s="169">
        <f>IF(N539="zákl. přenesená",J539,0)</f>
        <v>0</v>
      </c>
      <c r="BH539" s="169">
        <f>IF(N539="sníž. přenesená",J539,0)</f>
        <v>0</v>
      </c>
      <c r="BI539" s="169">
        <f>IF(N539="nulová",J539,0)</f>
        <v>0</v>
      </c>
      <c r="BJ539" s="17" t="s">
        <v>78</v>
      </c>
      <c r="BK539" s="169">
        <f>ROUND(I539*H539,2)</f>
        <v>0</v>
      </c>
      <c r="BL539" s="17" t="s">
        <v>170</v>
      </c>
      <c r="BM539" s="168" t="s">
        <v>781</v>
      </c>
    </row>
    <row r="540" spans="2:51" s="13" customFormat="1" ht="12">
      <c r="B540" s="174"/>
      <c r="D540" s="170" t="s">
        <v>174</v>
      </c>
      <c r="E540" s="175" t="s">
        <v>3</v>
      </c>
      <c r="F540" s="176" t="s">
        <v>782</v>
      </c>
      <c r="H540" s="175" t="s">
        <v>3</v>
      </c>
      <c r="I540" s="177"/>
      <c r="L540" s="174"/>
      <c r="M540" s="178"/>
      <c r="N540" s="179"/>
      <c r="O540" s="179"/>
      <c r="P540" s="179"/>
      <c r="Q540" s="179"/>
      <c r="R540" s="179"/>
      <c r="S540" s="179"/>
      <c r="T540" s="180"/>
      <c r="AT540" s="175" t="s">
        <v>174</v>
      </c>
      <c r="AU540" s="175" t="s">
        <v>80</v>
      </c>
      <c r="AV540" s="13" t="s">
        <v>78</v>
      </c>
      <c r="AW540" s="13" t="s">
        <v>33</v>
      </c>
      <c r="AX540" s="13" t="s">
        <v>71</v>
      </c>
      <c r="AY540" s="175" t="s">
        <v>163</v>
      </c>
    </row>
    <row r="541" spans="2:51" s="14" customFormat="1" ht="12">
      <c r="B541" s="181"/>
      <c r="D541" s="170" t="s">
        <v>174</v>
      </c>
      <c r="E541" s="182" t="s">
        <v>3</v>
      </c>
      <c r="F541" s="183" t="s">
        <v>783</v>
      </c>
      <c r="H541" s="184">
        <v>32</v>
      </c>
      <c r="I541" s="185"/>
      <c r="L541" s="181"/>
      <c r="M541" s="186"/>
      <c r="N541" s="187"/>
      <c r="O541" s="187"/>
      <c r="P541" s="187"/>
      <c r="Q541" s="187"/>
      <c r="R541" s="187"/>
      <c r="S541" s="187"/>
      <c r="T541" s="188"/>
      <c r="AT541" s="182" t="s">
        <v>174</v>
      </c>
      <c r="AU541" s="182" t="s">
        <v>80</v>
      </c>
      <c r="AV541" s="14" t="s">
        <v>80</v>
      </c>
      <c r="AW541" s="14" t="s">
        <v>33</v>
      </c>
      <c r="AX541" s="14" t="s">
        <v>71</v>
      </c>
      <c r="AY541" s="182" t="s">
        <v>163</v>
      </c>
    </row>
    <row r="542" spans="2:51" s="14" customFormat="1" ht="12">
      <c r="B542" s="181"/>
      <c r="D542" s="170" t="s">
        <v>174</v>
      </c>
      <c r="E542" s="182" t="s">
        <v>3</v>
      </c>
      <c r="F542" s="183" t="s">
        <v>783</v>
      </c>
      <c r="H542" s="184">
        <v>32</v>
      </c>
      <c r="I542" s="185"/>
      <c r="L542" s="181"/>
      <c r="M542" s="186"/>
      <c r="N542" s="187"/>
      <c r="O542" s="187"/>
      <c r="P542" s="187"/>
      <c r="Q542" s="187"/>
      <c r="R542" s="187"/>
      <c r="S542" s="187"/>
      <c r="T542" s="188"/>
      <c r="AT542" s="182" t="s">
        <v>174</v>
      </c>
      <c r="AU542" s="182" t="s">
        <v>80</v>
      </c>
      <c r="AV542" s="14" t="s">
        <v>80</v>
      </c>
      <c r="AW542" s="14" t="s">
        <v>33</v>
      </c>
      <c r="AX542" s="14" t="s">
        <v>71</v>
      </c>
      <c r="AY542" s="182" t="s">
        <v>163</v>
      </c>
    </row>
    <row r="543" spans="2:51" s="15" customFormat="1" ht="12">
      <c r="B543" s="189"/>
      <c r="D543" s="170" t="s">
        <v>174</v>
      </c>
      <c r="E543" s="190" t="s">
        <v>3</v>
      </c>
      <c r="F543" s="191" t="s">
        <v>188</v>
      </c>
      <c r="H543" s="192">
        <v>64</v>
      </c>
      <c r="I543" s="193"/>
      <c r="L543" s="189"/>
      <c r="M543" s="194"/>
      <c r="N543" s="195"/>
      <c r="O543" s="195"/>
      <c r="P543" s="195"/>
      <c r="Q543" s="195"/>
      <c r="R543" s="195"/>
      <c r="S543" s="195"/>
      <c r="T543" s="196"/>
      <c r="AT543" s="190" t="s">
        <v>174</v>
      </c>
      <c r="AU543" s="190" t="s">
        <v>80</v>
      </c>
      <c r="AV543" s="15" t="s">
        <v>170</v>
      </c>
      <c r="AW543" s="15" t="s">
        <v>33</v>
      </c>
      <c r="AX543" s="15" t="s">
        <v>78</v>
      </c>
      <c r="AY543" s="190" t="s">
        <v>163</v>
      </c>
    </row>
    <row r="544" spans="1:65" s="2" customFormat="1" ht="44.25" customHeight="1">
      <c r="A544" s="32"/>
      <c r="B544" s="156"/>
      <c r="C544" s="157" t="s">
        <v>784</v>
      </c>
      <c r="D544" s="157" t="s">
        <v>165</v>
      </c>
      <c r="E544" s="158" t="s">
        <v>785</v>
      </c>
      <c r="F544" s="159" t="s">
        <v>786</v>
      </c>
      <c r="G544" s="160" t="s">
        <v>212</v>
      </c>
      <c r="H544" s="161">
        <v>64</v>
      </c>
      <c r="I544" s="162"/>
      <c r="J544" s="163">
        <f>ROUND(I544*H544,2)</f>
        <v>0</v>
      </c>
      <c r="K544" s="159" t="s">
        <v>169</v>
      </c>
      <c r="L544" s="33"/>
      <c r="M544" s="164" t="s">
        <v>3</v>
      </c>
      <c r="N544" s="165" t="s">
        <v>42</v>
      </c>
      <c r="O544" s="53"/>
      <c r="P544" s="166">
        <f>O544*H544</f>
        <v>0</v>
      </c>
      <c r="Q544" s="166">
        <v>0.0001132</v>
      </c>
      <c r="R544" s="166">
        <f>Q544*H544</f>
        <v>0.0072448</v>
      </c>
      <c r="S544" s="166">
        <v>0</v>
      </c>
      <c r="T544" s="167">
        <f>S544*H544</f>
        <v>0</v>
      </c>
      <c r="U544" s="32"/>
      <c r="V544" s="32"/>
      <c r="W544" s="32"/>
      <c r="X544" s="32"/>
      <c r="Y544" s="32"/>
      <c r="Z544" s="32"/>
      <c r="AA544" s="32"/>
      <c r="AB544" s="32"/>
      <c r="AC544" s="32"/>
      <c r="AD544" s="32"/>
      <c r="AE544" s="32"/>
      <c r="AR544" s="168" t="s">
        <v>170</v>
      </c>
      <c r="AT544" s="168" t="s">
        <v>165</v>
      </c>
      <c r="AU544" s="168" t="s">
        <v>80</v>
      </c>
      <c r="AY544" s="17" t="s">
        <v>163</v>
      </c>
      <c r="BE544" s="169">
        <f>IF(N544="základní",J544,0)</f>
        <v>0</v>
      </c>
      <c r="BF544" s="169">
        <f>IF(N544="snížená",J544,0)</f>
        <v>0</v>
      </c>
      <c r="BG544" s="169">
        <f>IF(N544="zákl. přenesená",J544,0)</f>
        <v>0</v>
      </c>
      <c r="BH544" s="169">
        <f>IF(N544="sníž. přenesená",J544,0)</f>
        <v>0</v>
      </c>
      <c r="BI544" s="169">
        <f>IF(N544="nulová",J544,0)</f>
        <v>0</v>
      </c>
      <c r="BJ544" s="17" t="s">
        <v>78</v>
      </c>
      <c r="BK544" s="169">
        <f>ROUND(I544*H544,2)</f>
        <v>0</v>
      </c>
      <c r="BL544" s="17" t="s">
        <v>170</v>
      </c>
      <c r="BM544" s="168" t="s">
        <v>787</v>
      </c>
    </row>
    <row r="545" spans="1:65" s="2" customFormat="1" ht="21.75" customHeight="1">
      <c r="A545" s="32"/>
      <c r="B545" s="156"/>
      <c r="C545" s="157" t="s">
        <v>788</v>
      </c>
      <c r="D545" s="157" t="s">
        <v>165</v>
      </c>
      <c r="E545" s="158" t="s">
        <v>789</v>
      </c>
      <c r="F545" s="159" t="s">
        <v>790</v>
      </c>
      <c r="G545" s="160" t="s">
        <v>632</v>
      </c>
      <c r="H545" s="161">
        <v>64</v>
      </c>
      <c r="I545" s="162"/>
      <c r="J545" s="163">
        <f>ROUND(I545*H545,2)</f>
        <v>0</v>
      </c>
      <c r="K545" s="159" t="s">
        <v>169</v>
      </c>
      <c r="L545" s="33"/>
      <c r="M545" s="164" t="s">
        <v>3</v>
      </c>
      <c r="N545" s="165" t="s">
        <v>42</v>
      </c>
      <c r="O545" s="53"/>
      <c r="P545" s="166">
        <f>O545*H545</f>
        <v>0</v>
      </c>
      <c r="Q545" s="166">
        <v>0.00202</v>
      </c>
      <c r="R545" s="166">
        <f>Q545*H545</f>
        <v>0.12928</v>
      </c>
      <c r="S545" s="166">
        <v>0</v>
      </c>
      <c r="T545" s="167">
        <f>S545*H545</f>
        <v>0</v>
      </c>
      <c r="U545" s="32"/>
      <c r="V545" s="32"/>
      <c r="W545" s="32"/>
      <c r="X545" s="32"/>
      <c r="Y545" s="32"/>
      <c r="Z545" s="32"/>
      <c r="AA545" s="32"/>
      <c r="AB545" s="32"/>
      <c r="AC545" s="32"/>
      <c r="AD545" s="32"/>
      <c r="AE545" s="32"/>
      <c r="AR545" s="168" t="s">
        <v>170</v>
      </c>
      <c r="AT545" s="168" t="s">
        <v>165</v>
      </c>
      <c r="AU545" s="168" t="s">
        <v>80</v>
      </c>
      <c r="AY545" s="17" t="s">
        <v>163</v>
      </c>
      <c r="BE545" s="169">
        <f>IF(N545="základní",J545,0)</f>
        <v>0</v>
      </c>
      <c r="BF545" s="169">
        <f>IF(N545="snížená",J545,0)</f>
        <v>0</v>
      </c>
      <c r="BG545" s="169">
        <f>IF(N545="zákl. přenesená",J545,0)</f>
        <v>0</v>
      </c>
      <c r="BH545" s="169">
        <f>IF(N545="sníž. přenesená",J545,0)</f>
        <v>0</v>
      </c>
      <c r="BI545" s="169">
        <f>IF(N545="nulová",J545,0)</f>
        <v>0</v>
      </c>
      <c r="BJ545" s="17" t="s">
        <v>78</v>
      </c>
      <c r="BK545" s="169">
        <f>ROUND(I545*H545,2)</f>
        <v>0</v>
      </c>
      <c r="BL545" s="17" t="s">
        <v>170</v>
      </c>
      <c r="BM545" s="168" t="s">
        <v>791</v>
      </c>
    </row>
    <row r="546" spans="1:65" s="2" customFormat="1" ht="21.75" customHeight="1">
      <c r="A546" s="32"/>
      <c r="B546" s="156"/>
      <c r="C546" s="157" t="s">
        <v>792</v>
      </c>
      <c r="D546" s="157" t="s">
        <v>165</v>
      </c>
      <c r="E546" s="158" t="s">
        <v>793</v>
      </c>
      <c r="F546" s="159" t="s">
        <v>794</v>
      </c>
      <c r="G546" s="160" t="s">
        <v>212</v>
      </c>
      <c r="H546" s="161">
        <v>260</v>
      </c>
      <c r="I546" s="162"/>
      <c r="J546" s="163">
        <f>ROUND(I546*H546,2)</f>
        <v>0</v>
      </c>
      <c r="K546" s="159" t="s">
        <v>169</v>
      </c>
      <c r="L546" s="33"/>
      <c r="M546" s="164" t="s">
        <v>3</v>
      </c>
      <c r="N546" s="165" t="s">
        <v>42</v>
      </c>
      <c r="O546" s="53"/>
      <c r="P546" s="166">
        <f>O546*H546</f>
        <v>0</v>
      </c>
      <c r="Q546" s="166">
        <v>1.995E-06</v>
      </c>
      <c r="R546" s="166">
        <f>Q546*H546</f>
        <v>0.0005187</v>
      </c>
      <c r="S546" s="166">
        <v>0</v>
      </c>
      <c r="T546" s="167">
        <f>S546*H546</f>
        <v>0</v>
      </c>
      <c r="U546" s="32"/>
      <c r="V546" s="32"/>
      <c r="W546" s="32"/>
      <c r="X546" s="32"/>
      <c r="Y546" s="32"/>
      <c r="Z546" s="32"/>
      <c r="AA546" s="32"/>
      <c r="AB546" s="32"/>
      <c r="AC546" s="32"/>
      <c r="AD546" s="32"/>
      <c r="AE546" s="32"/>
      <c r="AR546" s="168" t="s">
        <v>170</v>
      </c>
      <c r="AT546" s="168" t="s">
        <v>165</v>
      </c>
      <c r="AU546" s="168" t="s">
        <v>80</v>
      </c>
      <c r="AY546" s="17" t="s">
        <v>163</v>
      </c>
      <c r="BE546" s="169">
        <f>IF(N546="základní",J546,0)</f>
        <v>0</v>
      </c>
      <c r="BF546" s="169">
        <f>IF(N546="snížená",J546,0)</f>
        <v>0</v>
      </c>
      <c r="BG546" s="169">
        <f>IF(N546="zákl. přenesená",J546,0)</f>
        <v>0</v>
      </c>
      <c r="BH546" s="169">
        <f>IF(N546="sníž. přenesená",J546,0)</f>
        <v>0</v>
      </c>
      <c r="BI546" s="169">
        <f>IF(N546="nulová",J546,0)</f>
        <v>0</v>
      </c>
      <c r="BJ546" s="17" t="s">
        <v>78</v>
      </c>
      <c r="BK546" s="169">
        <f>ROUND(I546*H546,2)</f>
        <v>0</v>
      </c>
      <c r="BL546" s="17" t="s">
        <v>170</v>
      </c>
      <c r="BM546" s="168" t="s">
        <v>795</v>
      </c>
    </row>
    <row r="547" spans="1:65" s="2" customFormat="1" ht="33" customHeight="1">
      <c r="A547" s="32"/>
      <c r="B547" s="156"/>
      <c r="C547" s="157" t="s">
        <v>796</v>
      </c>
      <c r="D547" s="157" t="s">
        <v>165</v>
      </c>
      <c r="E547" s="158" t="s">
        <v>797</v>
      </c>
      <c r="F547" s="159" t="s">
        <v>798</v>
      </c>
      <c r="G547" s="160" t="s">
        <v>168</v>
      </c>
      <c r="H547" s="161">
        <v>130</v>
      </c>
      <c r="I547" s="162"/>
      <c r="J547" s="163">
        <f>ROUND(I547*H547,2)</f>
        <v>0</v>
      </c>
      <c r="K547" s="159" t="s">
        <v>169</v>
      </c>
      <c r="L547" s="33"/>
      <c r="M547" s="164" t="s">
        <v>3</v>
      </c>
      <c r="N547" s="165" t="s">
        <v>42</v>
      </c>
      <c r="O547" s="53"/>
      <c r="P547" s="166">
        <f>O547*H547</f>
        <v>0</v>
      </c>
      <c r="Q547" s="166">
        <v>0</v>
      </c>
      <c r="R547" s="166">
        <f>Q547*H547</f>
        <v>0</v>
      </c>
      <c r="S547" s="166">
        <v>0</v>
      </c>
      <c r="T547" s="167">
        <f>S547*H547</f>
        <v>0</v>
      </c>
      <c r="U547" s="32"/>
      <c r="V547" s="32"/>
      <c r="W547" s="32"/>
      <c r="X547" s="32"/>
      <c r="Y547" s="32"/>
      <c r="Z547" s="32"/>
      <c r="AA547" s="32"/>
      <c r="AB547" s="32"/>
      <c r="AC547" s="32"/>
      <c r="AD547" s="32"/>
      <c r="AE547" s="32"/>
      <c r="AR547" s="168" t="s">
        <v>170</v>
      </c>
      <c r="AT547" s="168" t="s">
        <v>165</v>
      </c>
      <c r="AU547" s="168" t="s">
        <v>80</v>
      </c>
      <c r="AY547" s="17" t="s">
        <v>163</v>
      </c>
      <c r="BE547" s="169">
        <f>IF(N547="základní",J547,0)</f>
        <v>0</v>
      </c>
      <c r="BF547" s="169">
        <f>IF(N547="snížená",J547,0)</f>
        <v>0</v>
      </c>
      <c r="BG547" s="169">
        <f>IF(N547="zákl. přenesená",J547,0)</f>
        <v>0</v>
      </c>
      <c r="BH547" s="169">
        <f>IF(N547="sníž. přenesená",J547,0)</f>
        <v>0</v>
      </c>
      <c r="BI547" s="169">
        <f>IF(N547="nulová",J547,0)</f>
        <v>0</v>
      </c>
      <c r="BJ547" s="17" t="s">
        <v>78</v>
      </c>
      <c r="BK547" s="169">
        <f>ROUND(I547*H547,2)</f>
        <v>0</v>
      </c>
      <c r="BL547" s="17" t="s">
        <v>170</v>
      </c>
      <c r="BM547" s="168" t="s">
        <v>799</v>
      </c>
    </row>
    <row r="548" spans="2:51" s="14" customFormat="1" ht="12">
      <c r="B548" s="181"/>
      <c r="D548" s="170" t="s">
        <v>174</v>
      </c>
      <c r="E548" s="182" t="s">
        <v>3</v>
      </c>
      <c r="F548" s="183" t="s">
        <v>800</v>
      </c>
      <c r="H548" s="184">
        <v>130</v>
      </c>
      <c r="I548" s="185"/>
      <c r="L548" s="181"/>
      <c r="M548" s="186"/>
      <c r="N548" s="187"/>
      <c r="O548" s="187"/>
      <c r="P548" s="187"/>
      <c r="Q548" s="187"/>
      <c r="R548" s="187"/>
      <c r="S548" s="187"/>
      <c r="T548" s="188"/>
      <c r="AT548" s="182" t="s">
        <v>174</v>
      </c>
      <c r="AU548" s="182" t="s">
        <v>80</v>
      </c>
      <c r="AV548" s="14" t="s">
        <v>80</v>
      </c>
      <c r="AW548" s="14" t="s">
        <v>33</v>
      </c>
      <c r="AX548" s="14" t="s">
        <v>78</v>
      </c>
      <c r="AY548" s="182" t="s">
        <v>163</v>
      </c>
    </row>
    <row r="549" spans="1:65" s="2" customFormat="1" ht="16.5" customHeight="1">
      <c r="A549" s="32"/>
      <c r="B549" s="156"/>
      <c r="C549" s="197" t="s">
        <v>801</v>
      </c>
      <c r="D549" s="197" t="s">
        <v>342</v>
      </c>
      <c r="E549" s="198" t="s">
        <v>802</v>
      </c>
      <c r="F549" s="199" t="s">
        <v>803</v>
      </c>
      <c r="G549" s="200" t="s">
        <v>331</v>
      </c>
      <c r="H549" s="201">
        <v>1.3</v>
      </c>
      <c r="I549" s="202"/>
      <c r="J549" s="203">
        <f>ROUND(I549*H549,2)</f>
        <v>0</v>
      </c>
      <c r="K549" s="199" t="s">
        <v>169</v>
      </c>
      <c r="L549" s="204"/>
      <c r="M549" s="205" t="s">
        <v>3</v>
      </c>
      <c r="N549" s="206" t="s">
        <v>42</v>
      </c>
      <c r="O549" s="53"/>
      <c r="P549" s="166">
        <f>O549*H549</f>
        <v>0</v>
      </c>
      <c r="Q549" s="166">
        <v>1</v>
      </c>
      <c r="R549" s="166">
        <f>Q549*H549</f>
        <v>1.3</v>
      </c>
      <c r="S549" s="166">
        <v>0</v>
      </c>
      <c r="T549" s="167">
        <f>S549*H549</f>
        <v>0</v>
      </c>
      <c r="U549" s="32"/>
      <c r="V549" s="32"/>
      <c r="W549" s="32"/>
      <c r="X549" s="32"/>
      <c r="Y549" s="32"/>
      <c r="Z549" s="32"/>
      <c r="AA549" s="32"/>
      <c r="AB549" s="32"/>
      <c r="AC549" s="32"/>
      <c r="AD549" s="32"/>
      <c r="AE549" s="32"/>
      <c r="AR549" s="168" t="s">
        <v>205</v>
      </c>
      <c r="AT549" s="168" t="s">
        <v>342</v>
      </c>
      <c r="AU549" s="168" t="s">
        <v>80</v>
      </c>
      <c r="AY549" s="17" t="s">
        <v>163</v>
      </c>
      <c r="BE549" s="169">
        <f>IF(N549="základní",J549,0)</f>
        <v>0</v>
      </c>
      <c r="BF549" s="169">
        <f>IF(N549="snížená",J549,0)</f>
        <v>0</v>
      </c>
      <c r="BG549" s="169">
        <f>IF(N549="zákl. přenesená",J549,0)</f>
        <v>0</v>
      </c>
      <c r="BH549" s="169">
        <f>IF(N549="sníž. přenesená",J549,0)</f>
        <v>0</v>
      </c>
      <c r="BI549" s="169">
        <f>IF(N549="nulová",J549,0)</f>
        <v>0</v>
      </c>
      <c r="BJ549" s="17" t="s">
        <v>78</v>
      </c>
      <c r="BK549" s="169">
        <f>ROUND(I549*H549,2)</f>
        <v>0</v>
      </c>
      <c r="BL549" s="17" t="s">
        <v>170</v>
      </c>
      <c r="BM549" s="168" t="s">
        <v>804</v>
      </c>
    </row>
    <row r="550" spans="1:47" s="2" customFormat="1" ht="19.5">
      <c r="A550" s="32"/>
      <c r="B550" s="33"/>
      <c r="C550" s="32"/>
      <c r="D550" s="170" t="s">
        <v>172</v>
      </c>
      <c r="E550" s="32"/>
      <c r="F550" s="171" t="s">
        <v>805</v>
      </c>
      <c r="G550" s="32"/>
      <c r="H550" s="32"/>
      <c r="I550" s="96"/>
      <c r="J550" s="32"/>
      <c r="K550" s="32"/>
      <c r="L550" s="33"/>
      <c r="M550" s="172"/>
      <c r="N550" s="173"/>
      <c r="O550" s="53"/>
      <c r="P550" s="53"/>
      <c r="Q550" s="53"/>
      <c r="R550" s="53"/>
      <c r="S550" s="53"/>
      <c r="T550" s="54"/>
      <c r="U550" s="32"/>
      <c r="V550" s="32"/>
      <c r="W550" s="32"/>
      <c r="X550" s="32"/>
      <c r="Y550" s="32"/>
      <c r="Z550" s="32"/>
      <c r="AA550" s="32"/>
      <c r="AB550" s="32"/>
      <c r="AC550" s="32"/>
      <c r="AD550" s="32"/>
      <c r="AE550" s="32"/>
      <c r="AT550" s="17" t="s">
        <v>172</v>
      </c>
      <c r="AU550" s="17" t="s">
        <v>80</v>
      </c>
    </row>
    <row r="551" spans="2:51" s="14" customFormat="1" ht="12">
      <c r="B551" s="181"/>
      <c r="D551" s="170" t="s">
        <v>174</v>
      </c>
      <c r="E551" s="182" t="s">
        <v>3</v>
      </c>
      <c r="F551" s="183" t="s">
        <v>806</v>
      </c>
      <c r="H551" s="184">
        <v>1.3</v>
      </c>
      <c r="I551" s="185"/>
      <c r="L551" s="181"/>
      <c r="M551" s="186"/>
      <c r="N551" s="187"/>
      <c r="O551" s="187"/>
      <c r="P551" s="187"/>
      <c r="Q551" s="187"/>
      <c r="R551" s="187"/>
      <c r="S551" s="187"/>
      <c r="T551" s="188"/>
      <c r="AT551" s="182" t="s">
        <v>174</v>
      </c>
      <c r="AU551" s="182" t="s">
        <v>80</v>
      </c>
      <c r="AV551" s="14" t="s">
        <v>80</v>
      </c>
      <c r="AW551" s="14" t="s">
        <v>33</v>
      </c>
      <c r="AX551" s="14" t="s">
        <v>78</v>
      </c>
      <c r="AY551" s="182" t="s">
        <v>163</v>
      </c>
    </row>
    <row r="552" spans="1:65" s="2" customFormat="1" ht="33" customHeight="1">
      <c r="A552" s="32"/>
      <c r="B552" s="156"/>
      <c r="C552" s="157" t="s">
        <v>807</v>
      </c>
      <c r="D552" s="157" t="s">
        <v>165</v>
      </c>
      <c r="E552" s="158" t="s">
        <v>808</v>
      </c>
      <c r="F552" s="159" t="s">
        <v>809</v>
      </c>
      <c r="G552" s="160" t="s">
        <v>212</v>
      </c>
      <c r="H552" s="161">
        <v>6</v>
      </c>
      <c r="I552" s="162"/>
      <c r="J552" s="163">
        <f>ROUND(I552*H552,2)</f>
        <v>0</v>
      </c>
      <c r="K552" s="159" t="s">
        <v>169</v>
      </c>
      <c r="L552" s="33"/>
      <c r="M552" s="164" t="s">
        <v>3</v>
      </c>
      <c r="N552" s="165" t="s">
        <v>42</v>
      </c>
      <c r="O552" s="53"/>
      <c r="P552" s="166">
        <f>O552*H552</f>
        <v>0</v>
      </c>
      <c r="Q552" s="166">
        <v>0.51652606</v>
      </c>
      <c r="R552" s="166">
        <f>Q552*H552</f>
        <v>3.0991563600000003</v>
      </c>
      <c r="S552" s="166">
        <v>0</v>
      </c>
      <c r="T552" s="167">
        <f>S552*H552</f>
        <v>0</v>
      </c>
      <c r="U552" s="32"/>
      <c r="V552" s="32"/>
      <c r="W552" s="32"/>
      <c r="X552" s="32"/>
      <c r="Y552" s="32"/>
      <c r="Z552" s="32"/>
      <c r="AA552" s="32"/>
      <c r="AB552" s="32"/>
      <c r="AC552" s="32"/>
      <c r="AD552" s="32"/>
      <c r="AE552" s="32"/>
      <c r="AR552" s="168" t="s">
        <v>170</v>
      </c>
      <c r="AT552" s="168" t="s">
        <v>165</v>
      </c>
      <c r="AU552" s="168" t="s">
        <v>80</v>
      </c>
      <c r="AY552" s="17" t="s">
        <v>163</v>
      </c>
      <c r="BE552" s="169">
        <f>IF(N552="základní",J552,0)</f>
        <v>0</v>
      </c>
      <c r="BF552" s="169">
        <f>IF(N552="snížená",J552,0)</f>
        <v>0</v>
      </c>
      <c r="BG552" s="169">
        <f>IF(N552="zákl. přenesená",J552,0)</f>
        <v>0</v>
      </c>
      <c r="BH552" s="169">
        <f>IF(N552="sníž. přenesená",J552,0)</f>
        <v>0</v>
      </c>
      <c r="BI552" s="169">
        <f>IF(N552="nulová",J552,0)</f>
        <v>0</v>
      </c>
      <c r="BJ552" s="17" t="s">
        <v>78</v>
      </c>
      <c r="BK552" s="169">
        <f>ROUND(I552*H552,2)</f>
        <v>0</v>
      </c>
      <c r="BL552" s="17" t="s">
        <v>170</v>
      </c>
      <c r="BM552" s="168" t="s">
        <v>810</v>
      </c>
    </row>
    <row r="553" spans="1:65" s="2" customFormat="1" ht="16.5" customHeight="1">
      <c r="A553" s="32"/>
      <c r="B553" s="156"/>
      <c r="C553" s="157" t="s">
        <v>811</v>
      </c>
      <c r="D553" s="157" t="s">
        <v>165</v>
      </c>
      <c r="E553" s="158" t="s">
        <v>812</v>
      </c>
      <c r="F553" s="159" t="s">
        <v>813</v>
      </c>
      <c r="G553" s="160" t="s">
        <v>242</v>
      </c>
      <c r="H553" s="161">
        <v>45</v>
      </c>
      <c r="I553" s="162"/>
      <c r="J553" s="163">
        <f>ROUND(I553*H553,2)</f>
        <v>0</v>
      </c>
      <c r="K553" s="159" t="s">
        <v>169</v>
      </c>
      <c r="L553" s="33"/>
      <c r="M553" s="164" t="s">
        <v>3</v>
      </c>
      <c r="N553" s="165" t="s">
        <v>42</v>
      </c>
      <c r="O553" s="53"/>
      <c r="P553" s="166">
        <f>O553*H553</f>
        <v>0</v>
      </c>
      <c r="Q553" s="166">
        <v>0</v>
      </c>
      <c r="R553" s="166">
        <f>Q553*H553</f>
        <v>0</v>
      </c>
      <c r="S553" s="166">
        <v>2</v>
      </c>
      <c r="T553" s="167">
        <f>S553*H553</f>
        <v>90</v>
      </c>
      <c r="U553" s="32"/>
      <c r="V553" s="32"/>
      <c r="W553" s="32"/>
      <c r="X553" s="32"/>
      <c r="Y553" s="32"/>
      <c r="Z553" s="32"/>
      <c r="AA553" s="32"/>
      <c r="AB553" s="32"/>
      <c r="AC553" s="32"/>
      <c r="AD553" s="32"/>
      <c r="AE553" s="32"/>
      <c r="AR553" s="168" t="s">
        <v>170</v>
      </c>
      <c r="AT553" s="168" t="s">
        <v>165</v>
      </c>
      <c r="AU553" s="168" t="s">
        <v>80</v>
      </c>
      <c r="AY553" s="17" t="s">
        <v>163</v>
      </c>
      <c r="BE553" s="169">
        <f>IF(N553="základní",J553,0)</f>
        <v>0</v>
      </c>
      <c r="BF553" s="169">
        <f>IF(N553="snížená",J553,0)</f>
        <v>0</v>
      </c>
      <c r="BG553" s="169">
        <f>IF(N553="zákl. přenesená",J553,0)</f>
        <v>0</v>
      </c>
      <c r="BH553" s="169">
        <f>IF(N553="sníž. přenesená",J553,0)</f>
        <v>0</v>
      </c>
      <c r="BI553" s="169">
        <f>IF(N553="nulová",J553,0)</f>
        <v>0</v>
      </c>
      <c r="BJ553" s="17" t="s">
        <v>78</v>
      </c>
      <c r="BK553" s="169">
        <f>ROUND(I553*H553,2)</f>
        <v>0</v>
      </c>
      <c r="BL553" s="17" t="s">
        <v>170</v>
      </c>
      <c r="BM553" s="168" t="s">
        <v>814</v>
      </c>
    </row>
    <row r="554" spans="2:51" s="13" customFormat="1" ht="12">
      <c r="B554" s="174"/>
      <c r="D554" s="170" t="s">
        <v>174</v>
      </c>
      <c r="E554" s="175" t="s">
        <v>3</v>
      </c>
      <c r="F554" s="176" t="s">
        <v>815</v>
      </c>
      <c r="H554" s="175" t="s">
        <v>3</v>
      </c>
      <c r="I554" s="177"/>
      <c r="L554" s="174"/>
      <c r="M554" s="178"/>
      <c r="N554" s="179"/>
      <c r="O554" s="179"/>
      <c r="P554" s="179"/>
      <c r="Q554" s="179"/>
      <c r="R554" s="179"/>
      <c r="S554" s="179"/>
      <c r="T554" s="180"/>
      <c r="AT554" s="175" t="s">
        <v>174</v>
      </c>
      <c r="AU554" s="175" t="s">
        <v>80</v>
      </c>
      <c r="AV554" s="13" t="s">
        <v>78</v>
      </c>
      <c r="AW554" s="13" t="s">
        <v>33</v>
      </c>
      <c r="AX554" s="13" t="s">
        <v>71</v>
      </c>
      <c r="AY554" s="175" t="s">
        <v>163</v>
      </c>
    </row>
    <row r="555" spans="2:51" s="14" customFormat="1" ht="12">
      <c r="B555" s="181"/>
      <c r="D555" s="170" t="s">
        <v>174</v>
      </c>
      <c r="E555" s="182" t="s">
        <v>3</v>
      </c>
      <c r="F555" s="183" t="s">
        <v>816</v>
      </c>
      <c r="H555" s="184">
        <v>15.4</v>
      </c>
      <c r="I555" s="185"/>
      <c r="L555" s="181"/>
      <c r="M555" s="186"/>
      <c r="N555" s="187"/>
      <c r="O555" s="187"/>
      <c r="P555" s="187"/>
      <c r="Q555" s="187"/>
      <c r="R555" s="187"/>
      <c r="S555" s="187"/>
      <c r="T555" s="188"/>
      <c r="AT555" s="182" t="s">
        <v>174</v>
      </c>
      <c r="AU555" s="182" t="s">
        <v>80</v>
      </c>
      <c r="AV555" s="14" t="s">
        <v>80</v>
      </c>
      <c r="AW555" s="14" t="s">
        <v>33</v>
      </c>
      <c r="AX555" s="14" t="s">
        <v>71</v>
      </c>
      <c r="AY555" s="182" t="s">
        <v>163</v>
      </c>
    </row>
    <row r="556" spans="2:51" s="13" customFormat="1" ht="12">
      <c r="B556" s="174"/>
      <c r="D556" s="170" t="s">
        <v>174</v>
      </c>
      <c r="E556" s="175" t="s">
        <v>3</v>
      </c>
      <c r="F556" s="176" t="s">
        <v>817</v>
      </c>
      <c r="H556" s="175" t="s">
        <v>3</v>
      </c>
      <c r="I556" s="177"/>
      <c r="L556" s="174"/>
      <c r="M556" s="178"/>
      <c r="N556" s="179"/>
      <c r="O556" s="179"/>
      <c r="P556" s="179"/>
      <c r="Q556" s="179"/>
      <c r="R556" s="179"/>
      <c r="S556" s="179"/>
      <c r="T556" s="180"/>
      <c r="AT556" s="175" t="s">
        <v>174</v>
      </c>
      <c r="AU556" s="175" t="s">
        <v>80</v>
      </c>
      <c r="AV556" s="13" t="s">
        <v>78</v>
      </c>
      <c r="AW556" s="13" t="s">
        <v>33</v>
      </c>
      <c r="AX556" s="13" t="s">
        <v>71</v>
      </c>
      <c r="AY556" s="175" t="s">
        <v>163</v>
      </c>
    </row>
    <row r="557" spans="2:51" s="14" customFormat="1" ht="12">
      <c r="B557" s="181"/>
      <c r="D557" s="170" t="s">
        <v>174</v>
      </c>
      <c r="E557" s="182" t="s">
        <v>3</v>
      </c>
      <c r="F557" s="183" t="s">
        <v>818</v>
      </c>
      <c r="H557" s="184">
        <v>1.6</v>
      </c>
      <c r="I557" s="185"/>
      <c r="L557" s="181"/>
      <c r="M557" s="186"/>
      <c r="N557" s="187"/>
      <c r="O557" s="187"/>
      <c r="P557" s="187"/>
      <c r="Q557" s="187"/>
      <c r="R557" s="187"/>
      <c r="S557" s="187"/>
      <c r="T557" s="188"/>
      <c r="AT557" s="182" t="s">
        <v>174</v>
      </c>
      <c r="AU557" s="182" t="s">
        <v>80</v>
      </c>
      <c r="AV557" s="14" t="s">
        <v>80</v>
      </c>
      <c r="AW557" s="14" t="s">
        <v>33</v>
      </c>
      <c r="AX557" s="14" t="s">
        <v>71</v>
      </c>
      <c r="AY557" s="182" t="s">
        <v>163</v>
      </c>
    </row>
    <row r="558" spans="2:51" s="13" customFormat="1" ht="12">
      <c r="B558" s="174"/>
      <c r="D558" s="170" t="s">
        <v>174</v>
      </c>
      <c r="E558" s="175" t="s">
        <v>3</v>
      </c>
      <c r="F558" s="176" t="s">
        <v>819</v>
      </c>
      <c r="H558" s="175" t="s">
        <v>3</v>
      </c>
      <c r="I558" s="177"/>
      <c r="L558" s="174"/>
      <c r="M558" s="178"/>
      <c r="N558" s="179"/>
      <c r="O558" s="179"/>
      <c r="P558" s="179"/>
      <c r="Q558" s="179"/>
      <c r="R558" s="179"/>
      <c r="S558" s="179"/>
      <c r="T558" s="180"/>
      <c r="AT558" s="175" t="s">
        <v>174</v>
      </c>
      <c r="AU558" s="175" t="s">
        <v>80</v>
      </c>
      <c r="AV558" s="13" t="s">
        <v>78</v>
      </c>
      <c r="AW558" s="13" t="s">
        <v>33</v>
      </c>
      <c r="AX558" s="13" t="s">
        <v>71</v>
      </c>
      <c r="AY558" s="175" t="s">
        <v>163</v>
      </c>
    </row>
    <row r="559" spans="2:51" s="14" customFormat="1" ht="12">
      <c r="B559" s="181"/>
      <c r="D559" s="170" t="s">
        <v>174</v>
      </c>
      <c r="E559" s="182" t="s">
        <v>3</v>
      </c>
      <c r="F559" s="183" t="s">
        <v>820</v>
      </c>
      <c r="H559" s="184">
        <v>2</v>
      </c>
      <c r="I559" s="185"/>
      <c r="L559" s="181"/>
      <c r="M559" s="186"/>
      <c r="N559" s="187"/>
      <c r="O559" s="187"/>
      <c r="P559" s="187"/>
      <c r="Q559" s="187"/>
      <c r="R559" s="187"/>
      <c r="S559" s="187"/>
      <c r="T559" s="188"/>
      <c r="AT559" s="182" t="s">
        <v>174</v>
      </c>
      <c r="AU559" s="182" t="s">
        <v>80</v>
      </c>
      <c r="AV559" s="14" t="s">
        <v>80</v>
      </c>
      <c r="AW559" s="14" t="s">
        <v>33</v>
      </c>
      <c r="AX559" s="14" t="s">
        <v>71</v>
      </c>
      <c r="AY559" s="182" t="s">
        <v>163</v>
      </c>
    </row>
    <row r="560" spans="2:51" s="13" customFormat="1" ht="12">
      <c r="B560" s="174"/>
      <c r="D560" s="170" t="s">
        <v>174</v>
      </c>
      <c r="E560" s="175" t="s">
        <v>3</v>
      </c>
      <c r="F560" s="176" t="s">
        <v>821</v>
      </c>
      <c r="H560" s="175" t="s">
        <v>3</v>
      </c>
      <c r="I560" s="177"/>
      <c r="L560" s="174"/>
      <c r="M560" s="178"/>
      <c r="N560" s="179"/>
      <c r="O560" s="179"/>
      <c r="P560" s="179"/>
      <c r="Q560" s="179"/>
      <c r="R560" s="179"/>
      <c r="S560" s="179"/>
      <c r="T560" s="180"/>
      <c r="AT560" s="175" t="s">
        <v>174</v>
      </c>
      <c r="AU560" s="175" t="s">
        <v>80</v>
      </c>
      <c r="AV560" s="13" t="s">
        <v>78</v>
      </c>
      <c r="AW560" s="13" t="s">
        <v>33</v>
      </c>
      <c r="AX560" s="13" t="s">
        <v>71</v>
      </c>
      <c r="AY560" s="175" t="s">
        <v>163</v>
      </c>
    </row>
    <row r="561" spans="2:51" s="14" customFormat="1" ht="12">
      <c r="B561" s="181"/>
      <c r="D561" s="170" t="s">
        <v>174</v>
      </c>
      <c r="E561" s="182" t="s">
        <v>3</v>
      </c>
      <c r="F561" s="183" t="s">
        <v>822</v>
      </c>
      <c r="H561" s="184">
        <v>26</v>
      </c>
      <c r="I561" s="185"/>
      <c r="L561" s="181"/>
      <c r="M561" s="186"/>
      <c r="N561" s="187"/>
      <c r="O561" s="187"/>
      <c r="P561" s="187"/>
      <c r="Q561" s="187"/>
      <c r="R561" s="187"/>
      <c r="S561" s="187"/>
      <c r="T561" s="188"/>
      <c r="AT561" s="182" t="s">
        <v>174</v>
      </c>
      <c r="AU561" s="182" t="s">
        <v>80</v>
      </c>
      <c r="AV561" s="14" t="s">
        <v>80</v>
      </c>
      <c r="AW561" s="14" t="s">
        <v>33</v>
      </c>
      <c r="AX561" s="14" t="s">
        <v>71</v>
      </c>
      <c r="AY561" s="182" t="s">
        <v>163</v>
      </c>
    </row>
    <row r="562" spans="2:51" s="15" customFormat="1" ht="12">
      <c r="B562" s="189"/>
      <c r="D562" s="170" t="s">
        <v>174</v>
      </c>
      <c r="E562" s="190" t="s">
        <v>3</v>
      </c>
      <c r="F562" s="191" t="s">
        <v>188</v>
      </c>
      <c r="H562" s="192">
        <v>45</v>
      </c>
      <c r="I562" s="193"/>
      <c r="L562" s="189"/>
      <c r="M562" s="194"/>
      <c r="N562" s="195"/>
      <c r="O562" s="195"/>
      <c r="P562" s="195"/>
      <c r="Q562" s="195"/>
      <c r="R562" s="195"/>
      <c r="S562" s="195"/>
      <c r="T562" s="196"/>
      <c r="AT562" s="190" t="s">
        <v>174</v>
      </c>
      <c r="AU562" s="190" t="s">
        <v>80</v>
      </c>
      <c r="AV562" s="15" t="s">
        <v>170</v>
      </c>
      <c r="AW562" s="15" t="s">
        <v>33</v>
      </c>
      <c r="AX562" s="15" t="s">
        <v>78</v>
      </c>
      <c r="AY562" s="190" t="s">
        <v>163</v>
      </c>
    </row>
    <row r="563" spans="1:65" s="2" customFormat="1" ht="16.5" customHeight="1">
      <c r="A563" s="32"/>
      <c r="B563" s="156"/>
      <c r="C563" s="157" t="s">
        <v>823</v>
      </c>
      <c r="D563" s="157" t="s">
        <v>165</v>
      </c>
      <c r="E563" s="158" t="s">
        <v>824</v>
      </c>
      <c r="F563" s="159" t="s">
        <v>825</v>
      </c>
      <c r="G563" s="160" t="s">
        <v>632</v>
      </c>
      <c r="H563" s="161">
        <v>13</v>
      </c>
      <c r="I563" s="162"/>
      <c r="J563" s="163">
        <f>ROUND(I563*H563,2)</f>
        <v>0</v>
      </c>
      <c r="K563" s="159" t="s">
        <v>169</v>
      </c>
      <c r="L563" s="33"/>
      <c r="M563" s="164" t="s">
        <v>3</v>
      </c>
      <c r="N563" s="165" t="s">
        <v>42</v>
      </c>
      <c r="O563" s="53"/>
      <c r="P563" s="166">
        <f>O563*H563</f>
        <v>0</v>
      </c>
      <c r="Q563" s="166">
        <v>0</v>
      </c>
      <c r="R563" s="166">
        <f>Q563*H563</f>
        <v>0</v>
      </c>
      <c r="S563" s="166">
        <v>0.482</v>
      </c>
      <c r="T563" s="167">
        <f>S563*H563</f>
        <v>6.266</v>
      </c>
      <c r="U563" s="32"/>
      <c r="V563" s="32"/>
      <c r="W563" s="32"/>
      <c r="X563" s="32"/>
      <c r="Y563" s="32"/>
      <c r="Z563" s="32"/>
      <c r="AA563" s="32"/>
      <c r="AB563" s="32"/>
      <c r="AC563" s="32"/>
      <c r="AD563" s="32"/>
      <c r="AE563" s="32"/>
      <c r="AR563" s="168" t="s">
        <v>170</v>
      </c>
      <c r="AT563" s="168" t="s">
        <v>165</v>
      </c>
      <c r="AU563" s="168" t="s">
        <v>80</v>
      </c>
      <c r="AY563" s="17" t="s">
        <v>163</v>
      </c>
      <c r="BE563" s="169">
        <f>IF(N563="základní",J563,0)</f>
        <v>0</v>
      </c>
      <c r="BF563" s="169">
        <f>IF(N563="snížená",J563,0)</f>
        <v>0</v>
      </c>
      <c r="BG563" s="169">
        <f>IF(N563="zákl. přenesená",J563,0)</f>
        <v>0</v>
      </c>
      <c r="BH563" s="169">
        <f>IF(N563="sníž. přenesená",J563,0)</f>
        <v>0</v>
      </c>
      <c r="BI563" s="169">
        <f>IF(N563="nulová",J563,0)</f>
        <v>0</v>
      </c>
      <c r="BJ563" s="17" t="s">
        <v>78</v>
      </c>
      <c r="BK563" s="169">
        <f>ROUND(I563*H563,2)</f>
        <v>0</v>
      </c>
      <c r="BL563" s="17" t="s">
        <v>170</v>
      </c>
      <c r="BM563" s="168" t="s">
        <v>826</v>
      </c>
    </row>
    <row r="564" spans="1:65" s="2" customFormat="1" ht="16.5" customHeight="1">
      <c r="A564" s="32"/>
      <c r="B564" s="156"/>
      <c r="C564" s="157" t="s">
        <v>827</v>
      </c>
      <c r="D564" s="157" t="s">
        <v>165</v>
      </c>
      <c r="E564" s="158" t="s">
        <v>828</v>
      </c>
      <c r="F564" s="159" t="s">
        <v>829</v>
      </c>
      <c r="G564" s="160" t="s">
        <v>632</v>
      </c>
      <c r="H564" s="161">
        <v>11</v>
      </c>
      <c r="I564" s="162"/>
      <c r="J564" s="163">
        <f>ROUND(I564*H564,2)</f>
        <v>0</v>
      </c>
      <c r="K564" s="159" t="s">
        <v>169</v>
      </c>
      <c r="L564" s="33"/>
      <c r="M564" s="164" t="s">
        <v>3</v>
      </c>
      <c r="N564" s="165" t="s">
        <v>42</v>
      </c>
      <c r="O564" s="53"/>
      <c r="P564" s="166">
        <f>O564*H564</f>
        <v>0</v>
      </c>
      <c r="Q564" s="166">
        <v>0</v>
      </c>
      <c r="R564" s="166">
        <f>Q564*H564</f>
        <v>0</v>
      </c>
      <c r="S564" s="166">
        <v>0.087</v>
      </c>
      <c r="T564" s="167">
        <f>S564*H564</f>
        <v>0.957</v>
      </c>
      <c r="U564" s="32"/>
      <c r="V564" s="32"/>
      <c r="W564" s="32"/>
      <c r="X564" s="32"/>
      <c r="Y564" s="32"/>
      <c r="Z564" s="32"/>
      <c r="AA564" s="32"/>
      <c r="AB564" s="32"/>
      <c r="AC564" s="32"/>
      <c r="AD564" s="32"/>
      <c r="AE564" s="32"/>
      <c r="AR564" s="168" t="s">
        <v>170</v>
      </c>
      <c r="AT564" s="168" t="s">
        <v>165</v>
      </c>
      <c r="AU564" s="168" t="s">
        <v>80</v>
      </c>
      <c r="AY564" s="17" t="s">
        <v>163</v>
      </c>
      <c r="BE564" s="169">
        <f>IF(N564="základní",J564,0)</f>
        <v>0</v>
      </c>
      <c r="BF564" s="169">
        <f>IF(N564="snížená",J564,0)</f>
        <v>0</v>
      </c>
      <c r="BG564" s="169">
        <f>IF(N564="zákl. přenesená",J564,0)</f>
        <v>0</v>
      </c>
      <c r="BH564" s="169">
        <f>IF(N564="sníž. přenesená",J564,0)</f>
        <v>0</v>
      </c>
      <c r="BI564" s="169">
        <f>IF(N564="nulová",J564,0)</f>
        <v>0</v>
      </c>
      <c r="BJ564" s="17" t="s">
        <v>78</v>
      </c>
      <c r="BK564" s="169">
        <f>ROUND(I564*H564,2)</f>
        <v>0</v>
      </c>
      <c r="BL564" s="17" t="s">
        <v>170</v>
      </c>
      <c r="BM564" s="168" t="s">
        <v>830</v>
      </c>
    </row>
    <row r="565" spans="1:65" s="2" customFormat="1" ht="21.75" customHeight="1">
      <c r="A565" s="32"/>
      <c r="B565" s="156"/>
      <c r="C565" s="157" t="s">
        <v>576</v>
      </c>
      <c r="D565" s="157" t="s">
        <v>165</v>
      </c>
      <c r="E565" s="158" t="s">
        <v>831</v>
      </c>
      <c r="F565" s="159" t="s">
        <v>832</v>
      </c>
      <c r="G565" s="160" t="s">
        <v>632</v>
      </c>
      <c r="H565" s="161">
        <v>11</v>
      </c>
      <c r="I565" s="162"/>
      <c r="J565" s="163">
        <f>ROUND(I565*H565,2)</f>
        <v>0</v>
      </c>
      <c r="K565" s="159" t="s">
        <v>169</v>
      </c>
      <c r="L565" s="33"/>
      <c r="M565" s="164" t="s">
        <v>3</v>
      </c>
      <c r="N565" s="165" t="s">
        <v>42</v>
      </c>
      <c r="O565" s="53"/>
      <c r="P565" s="166">
        <f>O565*H565</f>
        <v>0</v>
      </c>
      <c r="Q565" s="166">
        <v>0</v>
      </c>
      <c r="R565" s="166">
        <f>Q565*H565</f>
        <v>0</v>
      </c>
      <c r="S565" s="166">
        <v>0.025</v>
      </c>
      <c r="T565" s="167">
        <f>S565*H565</f>
        <v>0.275</v>
      </c>
      <c r="U565" s="32"/>
      <c r="V565" s="32"/>
      <c r="W565" s="32"/>
      <c r="X565" s="32"/>
      <c r="Y565" s="32"/>
      <c r="Z565" s="32"/>
      <c r="AA565" s="32"/>
      <c r="AB565" s="32"/>
      <c r="AC565" s="32"/>
      <c r="AD565" s="32"/>
      <c r="AE565" s="32"/>
      <c r="AR565" s="168" t="s">
        <v>170</v>
      </c>
      <c r="AT565" s="168" t="s">
        <v>165</v>
      </c>
      <c r="AU565" s="168" t="s">
        <v>80</v>
      </c>
      <c r="AY565" s="17" t="s">
        <v>163</v>
      </c>
      <c r="BE565" s="169">
        <f>IF(N565="základní",J565,0)</f>
        <v>0</v>
      </c>
      <c r="BF565" s="169">
        <f>IF(N565="snížená",J565,0)</f>
        <v>0</v>
      </c>
      <c r="BG565" s="169">
        <f>IF(N565="zákl. přenesená",J565,0)</f>
        <v>0</v>
      </c>
      <c r="BH565" s="169">
        <f>IF(N565="sníž. přenesená",J565,0)</f>
        <v>0</v>
      </c>
      <c r="BI565" s="169">
        <f>IF(N565="nulová",J565,0)</f>
        <v>0</v>
      </c>
      <c r="BJ565" s="17" t="s">
        <v>78</v>
      </c>
      <c r="BK565" s="169">
        <f>ROUND(I565*H565,2)</f>
        <v>0</v>
      </c>
      <c r="BL565" s="17" t="s">
        <v>170</v>
      </c>
      <c r="BM565" s="168" t="s">
        <v>833</v>
      </c>
    </row>
    <row r="566" spans="2:51" s="14" customFormat="1" ht="12">
      <c r="B566" s="181"/>
      <c r="D566" s="170" t="s">
        <v>174</v>
      </c>
      <c r="E566" s="182" t="s">
        <v>3</v>
      </c>
      <c r="F566" s="183" t="s">
        <v>834</v>
      </c>
      <c r="H566" s="184">
        <v>11</v>
      </c>
      <c r="I566" s="185"/>
      <c r="L566" s="181"/>
      <c r="M566" s="186"/>
      <c r="N566" s="187"/>
      <c r="O566" s="187"/>
      <c r="P566" s="187"/>
      <c r="Q566" s="187"/>
      <c r="R566" s="187"/>
      <c r="S566" s="187"/>
      <c r="T566" s="188"/>
      <c r="AT566" s="182" t="s">
        <v>174</v>
      </c>
      <c r="AU566" s="182" t="s">
        <v>80</v>
      </c>
      <c r="AV566" s="14" t="s">
        <v>80</v>
      </c>
      <c r="AW566" s="14" t="s">
        <v>33</v>
      </c>
      <c r="AX566" s="14" t="s">
        <v>78</v>
      </c>
      <c r="AY566" s="182" t="s">
        <v>163</v>
      </c>
    </row>
    <row r="567" spans="1:65" s="2" customFormat="1" ht="16.5" customHeight="1">
      <c r="A567" s="32"/>
      <c r="B567" s="156"/>
      <c r="C567" s="157" t="s">
        <v>835</v>
      </c>
      <c r="D567" s="157" t="s">
        <v>165</v>
      </c>
      <c r="E567" s="158" t="s">
        <v>836</v>
      </c>
      <c r="F567" s="159" t="s">
        <v>837</v>
      </c>
      <c r="G567" s="160" t="s">
        <v>242</v>
      </c>
      <c r="H567" s="161">
        <v>65</v>
      </c>
      <c r="I567" s="162"/>
      <c r="J567" s="163">
        <f>ROUND(I567*H567,2)</f>
        <v>0</v>
      </c>
      <c r="K567" s="159" t="s">
        <v>169</v>
      </c>
      <c r="L567" s="33"/>
      <c r="M567" s="164" t="s">
        <v>3</v>
      </c>
      <c r="N567" s="165" t="s">
        <v>42</v>
      </c>
      <c r="O567" s="53"/>
      <c r="P567" s="166">
        <f>O567*H567</f>
        <v>0</v>
      </c>
      <c r="Q567" s="166">
        <v>0</v>
      </c>
      <c r="R567" s="166">
        <f>Q567*H567</f>
        <v>0</v>
      </c>
      <c r="S567" s="166">
        <v>2.6</v>
      </c>
      <c r="T567" s="167">
        <f>S567*H567</f>
        <v>169</v>
      </c>
      <c r="U567" s="32"/>
      <c r="V567" s="32"/>
      <c r="W567" s="32"/>
      <c r="X567" s="32"/>
      <c r="Y567" s="32"/>
      <c r="Z567" s="32"/>
      <c r="AA567" s="32"/>
      <c r="AB567" s="32"/>
      <c r="AC567" s="32"/>
      <c r="AD567" s="32"/>
      <c r="AE567" s="32"/>
      <c r="AR567" s="168" t="s">
        <v>170</v>
      </c>
      <c r="AT567" s="168" t="s">
        <v>165</v>
      </c>
      <c r="AU567" s="168" t="s">
        <v>80</v>
      </c>
      <c r="AY567" s="17" t="s">
        <v>163</v>
      </c>
      <c r="BE567" s="169">
        <f>IF(N567="základní",J567,0)</f>
        <v>0</v>
      </c>
      <c r="BF567" s="169">
        <f>IF(N567="snížená",J567,0)</f>
        <v>0</v>
      </c>
      <c r="BG567" s="169">
        <f>IF(N567="zákl. přenesená",J567,0)</f>
        <v>0</v>
      </c>
      <c r="BH567" s="169">
        <f>IF(N567="sníž. přenesená",J567,0)</f>
        <v>0</v>
      </c>
      <c r="BI567" s="169">
        <f>IF(N567="nulová",J567,0)</f>
        <v>0</v>
      </c>
      <c r="BJ567" s="17" t="s">
        <v>78</v>
      </c>
      <c r="BK567" s="169">
        <f>ROUND(I567*H567,2)</f>
        <v>0</v>
      </c>
      <c r="BL567" s="17" t="s">
        <v>170</v>
      </c>
      <c r="BM567" s="168" t="s">
        <v>838</v>
      </c>
    </row>
    <row r="568" spans="2:51" s="14" customFormat="1" ht="12">
      <c r="B568" s="181"/>
      <c r="D568" s="170" t="s">
        <v>174</v>
      </c>
      <c r="E568" s="182" t="s">
        <v>3</v>
      </c>
      <c r="F568" s="183" t="s">
        <v>839</v>
      </c>
      <c r="H568" s="184">
        <v>65</v>
      </c>
      <c r="I568" s="185"/>
      <c r="L568" s="181"/>
      <c r="M568" s="186"/>
      <c r="N568" s="187"/>
      <c r="O568" s="187"/>
      <c r="P568" s="187"/>
      <c r="Q568" s="187"/>
      <c r="R568" s="187"/>
      <c r="S568" s="187"/>
      <c r="T568" s="188"/>
      <c r="AT568" s="182" t="s">
        <v>174</v>
      </c>
      <c r="AU568" s="182" t="s">
        <v>80</v>
      </c>
      <c r="AV568" s="14" t="s">
        <v>80</v>
      </c>
      <c r="AW568" s="14" t="s">
        <v>33</v>
      </c>
      <c r="AX568" s="14" t="s">
        <v>78</v>
      </c>
      <c r="AY568" s="182" t="s">
        <v>163</v>
      </c>
    </row>
    <row r="569" spans="2:63" s="12" customFormat="1" ht="22.9" customHeight="1">
      <c r="B569" s="143"/>
      <c r="D569" s="144" t="s">
        <v>70</v>
      </c>
      <c r="E569" s="154" t="s">
        <v>840</v>
      </c>
      <c r="F569" s="154" t="s">
        <v>841</v>
      </c>
      <c r="I569" s="146"/>
      <c r="J569" s="155">
        <f>BK569</f>
        <v>0</v>
      </c>
      <c r="L569" s="143"/>
      <c r="M569" s="148"/>
      <c r="N569" s="149"/>
      <c r="O569" s="149"/>
      <c r="P569" s="150">
        <f>SUM(P570:P582)</f>
        <v>0</v>
      </c>
      <c r="Q569" s="149"/>
      <c r="R569" s="150">
        <f>SUM(R570:R582)</f>
        <v>0</v>
      </c>
      <c r="S569" s="149"/>
      <c r="T569" s="151">
        <f>SUM(T570:T582)</f>
        <v>0</v>
      </c>
      <c r="AR569" s="144" t="s">
        <v>78</v>
      </c>
      <c r="AT569" s="152" t="s">
        <v>70</v>
      </c>
      <c r="AU569" s="152" t="s">
        <v>78</v>
      </c>
      <c r="AY569" s="144" t="s">
        <v>163</v>
      </c>
      <c r="BK569" s="153">
        <f>SUM(BK570:BK582)</f>
        <v>0</v>
      </c>
    </row>
    <row r="570" spans="1:65" s="2" customFormat="1" ht="21.75" customHeight="1">
      <c r="A570" s="32"/>
      <c r="B570" s="156"/>
      <c r="C570" s="157" t="s">
        <v>842</v>
      </c>
      <c r="D570" s="157" t="s">
        <v>165</v>
      </c>
      <c r="E570" s="158" t="s">
        <v>843</v>
      </c>
      <c r="F570" s="159" t="s">
        <v>844</v>
      </c>
      <c r="G570" s="160" t="s">
        <v>331</v>
      </c>
      <c r="H570" s="161">
        <v>6973.733</v>
      </c>
      <c r="I570" s="162"/>
      <c r="J570" s="163">
        <f>ROUND(I570*H570,2)</f>
        <v>0</v>
      </c>
      <c r="K570" s="159" t="s">
        <v>169</v>
      </c>
      <c r="L570" s="33"/>
      <c r="M570" s="164" t="s">
        <v>3</v>
      </c>
      <c r="N570" s="165" t="s">
        <v>42</v>
      </c>
      <c r="O570" s="53"/>
      <c r="P570" s="166">
        <f>O570*H570</f>
        <v>0</v>
      </c>
      <c r="Q570" s="166">
        <v>0</v>
      </c>
      <c r="R570" s="166">
        <f>Q570*H570</f>
        <v>0</v>
      </c>
      <c r="S570" s="166">
        <v>0</v>
      </c>
      <c r="T570" s="167">
        <f>S570*H570</f>
        <v>0</v>
      </c>
      <c r="U570" s="32"/>
      <c r="V570" s="32"/>
      <c r="W570" s="32"/>
      <c r="X570" s="32"/>
      <c r="Y570" s="32"/>
      <c r="Z570" s="32"/>
      <c r="AA570" s="32"/>
      <c r="AB570" s="32"/>
      <c r="AC570" s="32"/>
      <c r="AD570" s="32"/>
      <c r="AE570" s="32"/>
      <c r="AR570" s="168" t="s">
        <v>170</v>
      </c>
      <c r="AT570" s="168" t="s">
        <v>165</v>
      </c>
      <c r="AU570" s="168" t="s">
        <v>80</v>
      </c>
      <c r="AY570" s="17" t="s">
        <v>163</v>
      </c>
      <c r="BE570" s="169">
        <f>IF(N570="základní",J570,0)</f>
        <v>0</v>
      </c>
      <c r="BF570" s="169">
        <f>IF(N570="snížená",J570,0)</f>
        <v>0</v>
      </c>
      <c r="BG570" s="169">
        <f>IF(N570="zákl. přenesená",J570,0)</f>
        <v>0</v>
      </c>
      <c r="BH570" s="169">
        <f>IF(N570="sníž. přenesená",J570,0)</f>
        <v>0</v>
      </c>
      <c r="BI570" s="169">
        <f>IF(N570="nulová",J570,0)</f>
        <v>0</v>
      </c>
      <c r="BJ570" s="17" t="s">
        <v>78</v>
      </c>
      <c r="BK570" s="169">
        <f>ROUND(I570*H570,2)</f>
        <v>0</v>
      </c>
      <c r="BL570" s="17" t="s">
        <v>170</v>
      </c>
      <c r="BM570" s="168" t="s">
        <v>845</v>
      </c>
    </row>
    <row r="571" spans="1:65" s="2" customFormat="1" ht="21.75" customHeight="1">
      <c r="A571" s="32"/>
      <c r="B571" s="156"/>
      <c r="C571" s="157" t="s">
        <v>846</v>
      </c>
      <c r="D571" s="157" t="s">
        <v>165</v>
      </c>
      <c r="E571" s="158" t="s">
        <v>847</v>
      </c>
      <c r="F571" s="159" t="s">
        <v>848</v>
      </c>
      <c r="G571" s="160" t="s">
        <v>331</v>
      </c>
      <c r="H571" s="161">
        <v>6973.733</v>
      </c>
      <c r="I571" s="162"/>
      <c r="J571" s="163">
        <f>ROUND(I571*H571,2)</f>
        <v>0</v>
      </c>
      <c r="K571" s="159" t="s">
        <v>169</v>
      </c>
      <c r="L571" s="33"/>
      <c r="M571" s="164" t="s">
        <v>3</v>
      </c>
      <c r="N571" s="165" t="s">
        <v>42</v>
      </c>
      <c r="O571" s="53"/>
      <c r="P571" s="166">
        <f>O571*H571</f>
        <v>0</v>
      </c>
      <c r="Q571" s="166">
        <v>0</v>
      </c>
      <c r="R571" s="166">
        <f>Q571*H571</f>
        <v>0</v>
      </c>
      <c r="S571" s="166">
        <v>0</v>
      </c>
      <c r="T571" s="167">
        <f>S571*H571</f>
        <v>0</v>
      </c>
      <c r="U571" s="32"/>
      <c r="V571" s="32"/>
      <c r="W571" s="32"/>
      <c r="X571" s="32"/>
      <c r="Y571" s="32"/>
      <c r="Z571" s="32"/>
      <c r="AA571" s="32"/>
      <c r="AB571" s="32"/>
      <c r="AC571" s="32"/>
      <c r="AD571" s="32"/>
      <c r="AE571" s="32"/>
      <c r="AR571" s="168" t="s">
        <v>170</v>
      </c>
      <c r="AT571" s="168" t="s">
        <v>165</v>
      </c>
      <c r="AU571" s="168" t="s">
        <v>80</v>
      </c>
      <c r="AY571" s="17" t="s">
        <v>163</v>
      </c>
      <c r="BE571" s="169">
        <f>IF(N571="základní",J571,0)</f>
        <v>0</v>
      </c>
      <c r="BF571" s="169">
        <f>IF(N571="snížená",J571,0)</f>
        <v>0</v>
      </c>
      <c r="BG571" s="169">
        <f>IF(N571="zákl. přenesená",J571,0)</f>
        <v>0</v>
      </c>
      <c r="BH571" s="169">
        <f>IF(N571="sníž. přenesená",J571,0)</f>
        <v>0</v>
      </c>
      <c r="BI571" s="169">
        <f>IF(N571="nulová",J571,0)</f>
        <v>0</v>
      </c>
      <c r="BJ571" s="17" t="s">
        <v>78</v>
      </c>
      <c r="BK571" s="169">
        <f>ROUND(I571*H571,2)</f>
        <v>0</v>
      </c>
      <c r="BL571" s="17" t="s">
        <v>170</v>
      </c>
      <c r="BM571" s="168" t="s">
        <v>849</v>
      </c>
    </row>
    <row r="572" spans="1:65" s="2" customFormat="1" ht="33" customHeight="1">
      <c r="A572" s="32"/>
      <c r="B572" s="156"/>
      <c r="C572" s="157" t="s">
        <v>850</v>
      </c>
      <c r="D572" s="157" t="s">
        <v>165</v>
      </c>
      <c r="E572" s="158" t="s">
        <v>851</v>
      </c>
      <c r="F572" s="159" t="s">
        <v>852</v>
      </c>
      <c r="G572" s="160" t="s">
        <v>331</v>
      </c>
      <c r="H572" s="161">
        <v>132500.927</v>
      </c>
      <c r="I572" s="162"/>
      <c r="J572" s="163">
        <f>ROUND(I572*H572,2)</f>
        <v>0</v>
      </c>
      <c r="K572" s="159" t="s">
        <v>169</v>
      </c>
      <c r="L572" s="33"/>
      <c r="M572" s="164" t="s">
        <v>3</v>
      </c>
      <c r="N572" s="165" t="s">
        <v>42</v>
      </c>
      <c r="O572" s="53"/>
      <c r="P572" s="166">
        <f>O572*H572</f>
        <v>0</v>
      </c>
      <c r="Q572" s="166">
        <v>0</v>
      </c>
      <c r="R572" s="166">
        <f>Q572*H572</f>
        <v>0</v>
      </c>
      <c r="S572" s="166">
        <v>0</v>
      </c>
      <c r="T572" s="167">
        <f>S572*H572</f>
        <v>0</v>
      </c>
      <c r="U572" s="32"/>
      <c r="V572" s="32"/>
      <c r="W572" s="32"/>
      <c r="X572" s="32"/>
      <c r="Y572" s="32"/>
      <c r="Z572" s="32"/>
      <c r="AA572" s="32"/>
      <c r="AB572" s="32"/>
      <c r="AC572" s="32"/>
      <c r="AD572" s="32"/>
      <c r="AE572" s="32"/>
      <c r="AR572" s="168" t="s">
        <v>170</v>
      </c>
      <c r="AT572" s="168" t="s">
        <v>165</v>
      </c>
      <c r="AU572" s="168" t="s">
        <v>80</v>
      </c>
      <c r="AY572" s="17" t="s">
        <v>163</v>
      </c>
      <c r="BE572" s="169">
        <f>IF(N572="základní",J572,0)</f>
        <v>0</v>
      </c>
      <c r="BF572" s="169">
        <f>IF(N572="snížená",J572,0)</f>
        <v>0</v>
      </c>
      <c r="BG572" s="169">
        <f>IF(N572="zákl. přenesená",J572,0)</f>
        <v>0</v>
      </c>
      <c r="BH572" s="169">
        <f>IF(N572="sníž. přenesená",J572,0)</f>
        <v>0</v>
      </c>
      <c r="BI572" s="169">
        <f>IF(N572="nulová",J572,0)</f>
        <v>0</v>
      </c>
      <c r="BJ572" s="17" t="s">
        <v>78</v>
      </c>
      <c r="BK572" s="169">
        <f>ROUND(I572*H572,2)</f>
        <v>0</v>
      </c>
      <c r="BL572" s="17" t="s">
        <v>170</v>
      </c>
      <c r="BM572" s="168" t="s">
        <v>853</v>
      </c>
    </row>
    <row r="573" spans="1:47" s="2" customFormat="1" ht="19.5">
      <c r="A573" s="32"/>
      <c r="B573" s="33"/>
      <c r="C573" s="32"/>
      <c r="D573" s="170" t="s">
        <v>172</v>
      </c>
      <c r="E573" s="32"/>
      <c r="F573" s="171" t="s">
        <v>318</v>
      </c>
      <c r="G573" s="32"/>
      <c r="H573" s="32"/>
      <c r="I573" s="96"/>
      <c r="J573" s="32"/>
      <c r="K573" s="32"/>
      <c r="L573" s="33"/>
      <c r="M573" s="172"/>
      <c r="N573" s="173"/>
      <c r="O573" s="53"/>
      <c r="P573" s="53"/>
      <c r="Q573" s="53"/>
      <c r="R573" s="53"/>
      <c r="S573" s="53"/>
      <c r="T573" s="54"/>
      <c r="U573" s="32"/>
      <c r="V573" s="32"/>
      <c r="W573" s="32"/>
      <c r="X573" s="32"/>
      <c r="Y573" s="32"/>
      <c r="Z573" s="32"/>
      <c r="AA573" s="32"/>
      <c r="AB573" s="32"/>
      <c r="AC573" s="32"/>
      <c r="AD573" s="32"/>
      <c r="AE573" s="32"/>
      <c r="AT573" s="17" t="s">
        <v>172</v>
      </c>
      <c r="AU573" s="17" t="s">
        <v>80</v>
      </c>
    </row>
    <row r="574" spans="2:51" s="14" customFormat="1" ht="12">
      <c r="B574" s="181"/>
      <c r="D574" s="170" t="s">
        <v>174</v>
      </c>
      <c r="F574" s="183" t="s">
        <v>854</v>
      </c>
      <c r="H574" s="184">
        <v>132500.927</v>
      </c>
      <c r="I574" s="185"/>
      <c r="L574" s="181"/>
      <c r="M574" s="186"/>
      <c r="N574" s="187"/>
      <c r="O574" s="187"/>
      <c r="P574" s="187"/>
      <c r="Q574" s="187"/>
      <c r="R574" s="187"/>
      <c r="S574" s="187"/>
      <c r="T574" s="188"/>
      <c r="AT574" s="182" t="s">
        <v>174</v>
      </c>
      <c r="AU574" s="182" t="s">
        <v>80</v>
      </c>
      <c r="AV574" s="14" t="s">
        <v>80</v>
      </c>
      <c r="AW574" s="14" t="s">
        <v>4</v>
      </c>
      <c r="AX574" s="14" t="s">
        <v>78</v>
      </c>
      <c r="AY574" s="182" t="s">
        <v>163</v>
      </c>
    </row>
    <row r="575" spans="1:65" s="2" customFormat="1" ht="33" customHeight="1">
      <c r="A575" s="32"/>
      <c r="B575" s="156"/>
      <c r="C575" s="157" t="s">
        <v>855</v>
      </c>
      <c r="D575" s="157" t="s">
        <v>165</v>
      </c>
      <c r="E575" s="158" t="s">
        <v>856</v>
      </c>
      <c r="F575" s="159" t="s">
        <v>857</v>
      </c>
      <c r="G575" s="160" t="s">
        <v>331</v>
      </c>
      <c r="H575" s="161">
        <v>1031.01</v>
      </c>
      <c r="I575" s="162"/>
      <c r="J575" s="163">
        <f>ROUND(I575*H575,2)</f>
        <v>0</v>
      </c>
      <c r="K575" s="159" t="s">
        <v>169</v>
      </c>
      <c r="L575" s="33"/>
      <c r="M575" s="164" t="s">
        <v>3</v>
      </c>
      <c r="N575" s="165" t="s">
        <v>42</v>
      </c>
      <c r="O575" s="53"/>
      <c r="P575" s="166">
        <f>O575*H575</f>
        <v>0</v>
      </c>
      <c r="Q575" s="166">
        <v>0</v>
      </c>
      <c r="R575" s="166">
        <f>Q575*H575</f>
        <v>0</v>
      </c>
      <c r="S575" s="166">
        <v>0</v>
      </c>
      <c r="T575" s="167">
        <f>S575*H575</f>
        <v>0</v>
      </c>
      <c r="U575" s="32"/>
      <c r="V575" s="32"/>
      <c r="W575" s="32"/>
      <c r="X575" s="32"/>
      <c r="Y575" s="32"/>
      <c r="Z575" s="32"/>
      <c r="AA575" s="32"/>
      <c r="AB575" s="32"/>
      <c r="AC575" s="32"/>
      <c r="AD575" s="32"/>
      <c r="AE575" s="32"/>
      <c r="AR575" s="168" t="s">
        <v>170</v>
      </c>
      <c r="AT575" s="168" t="s">
        <v>165</v>
      </c>
      <c r="AU575" s="168" t="s">
        <v>80</v>
      </c>
      <c r="AY575" s="17" t="s">
        <v>163</v>
      </c>
      <c r="BE575" s="169">
        <f>IF(N575="základní",J575,0)</f>
        <v>0</v>
      </c>
      <c r="BF575" s="169">
        <f>IF(N575="snížená",J575,0)</f>
        <v>0</v>
      </c>
      <c r="BG575" s="169">
        <f>IF(N575="zákl. přenesená",J575,0)</f>
        <v>0</v>
      </c>
      <c r="BH575" s="169">
        <f>IF(N575="sníž. přenesená",J575,0)</f>
        <v>0</v>
      </c>
      <c r="BI575" s="169">
        <f>IF(N575="nulová",J575,0)</f>
        <v>0</v>
      </c>
      <c r="BJ575" s="17" t="s">
        <v>78</v>
      </c>
      <c r="BK575" s="169">
        <f>ROUND(I575*H575,2)</f>
        <v>0</v>
      </c>
      <c r="BL575" s="17" t="s">
        <v>170</v>
      </c>
      <c r="BM575" s="168" t="s">
        <v>858</v>
      </c>
    </row>
    <row r="576" spans="2:51" s="14" customFormat="1" ht="12">
      <c r="B576" s="181"/>
      <c r="D576" s="170" t="s">
        <v>174</v>
      </c>
      <c r="E576" s="182" t="s">
        <v>3</v>
      </c>
      <c r="F576" s="183" t="s">
        <v>859</v>
      </c>
      <c r="H576" s="184">
        <v>1031.01</v>
      </c>
      <c r="I576" s="185"/>
      <c r="L576" s="181"/>
      <c r="M576" s="186"/>
      <c r="N576" s="187"/>
      <c r="O576" s="187"/>
      <c r="P576" s="187"/>
      <c r="Q576" s="187"/>
      <c r="R576" s="187"/>
      <c r="S576" s="187"/>
      <c r="T576" s="188"/>
      <c r="AT576" s="182" t="s">
        <v>174</v>
      </c>
      <c r="AU576" s="182" t="s">
        <v>80</v>
      </c>
      <c r="AV576" s="14" t="s">
        <v>80</v>
      </c>
      <c r="AW576" s="14" t="s">
        <v>33</v>
      </c>
      <c r="AX576" s="14" t="s">
        <v>78</v>
      </c>
      <c r="AY576" s="182" t="s">
        <v>163</v>
      </c>
    </row>
    <row r="577" spans="1:65" s="2" customFormat="1" ht="33" customHeight="1">
      <c r="A577" s="32"/>
      <c r="B577" s="156"/>
      <c r="C577" s="157" t="s">
        <v>860</v>
      </c>
      <c r="D577" s="157" t="s">
        <v>165</v>
      </c>
      <c r="E577" s="158" t="s">
        <v>861</v>
      </c>
      <c r="F577" s="159" t="s">
        <v>862</v>
      </c>
      <c r="G577" s="160" t="s">
        <v>331</v>
      </c>
      <c r="H577" s="161">
        <v>12.448</v>
      </c>
      <c r="I577" s="162"/>
      <c r="J577" s="163">
        <f>ROUND(I577*H577,2)</f>
        <v>0</v>
      </c>
      <c r="K577" s="159" t="s">
        <v>169</v>
      </c>
      <c r="L577" s="33"/>
      <c r="M577" s="164" t="s">
        <v>3</v>
      </c>
      <c r="N577" s="165" t="s">
        <v>42</v>
      </c>
      <c r="O577" s="53"/>
      <c r="P577" s="166">
        <f>O577*H577</f>
        <v>0</v>
      </c>
      <c r="Q577" s="166">
        <v>0</v>
      </c>
      <c r="R577" s="166">
        <f>Q577*H577</f>
        <v>0</v>
      </c>
      <c r="S577" s="166">
        <v>0</v>
      </c>
      <c r="T577" s="167">
        <f>S577*H577</f>
        <v>0</v>
      </c>
      <c r="U577" s="32"/>
      <c r="V577" s="32"/>
      <c r="W577" s="32"/>
      <c r="X577" s="32"/>
      <c r="Y577" s="32"/>
      <c r="Z577" s="32"/>
      <c r="AA577" s="32"/>
      <c r="AB577" s="32"/>
      <c r="AC577" s="32"/>
      <c r="AD577" s="32"/>
      <c r="AE577" s="32"/>
      <c r="AR577" s="168" t="s">
        <v>170</v>
      </c>
      <c r="AT577" s="168" t="s">
        <v>165</v>
      </c>
      <c r="AU577" s="168" t="s">
        <v>80</v>
      </c>
      <c r="AY577" s="17" t="s">
        <v>163</v>
      </c>
      <c r="BE577" s="169">
        <f>IF(N577="základní",J577,0)</f>
        <v>0</v>
      </c>
      <c r="BF577" s="169">
        <f>IF(N577="snížená",J577,0)</f>
        <v>0</v>
      </c>
      <c r="BG577" s="169">
        <f>IF(N577="zákl. přenesená",J577,0)</f>
        <v>0</v>
      </c>
      <c r="BH577" s="169">
        <f>IF(N577="sníž. přenesená",J577,0)</f>
        <v>0</v>
      </c>
      <c r="BI577" s="169">
        <f>IF(N577="nulová",J577,0)</f>
        <v>0</v>
      </c>
      <c r="BJ577" s="17" t="s">
        <v>78</v>
      </c>
      <c r="BK577" s="169">
        <f>ROUND(I577*H577,2)</f>
        <v>0</v>
      </c>
      <c r="BL577" s="17" t="s">
        <v>170</v>
      </c>
      <c r="BM577" s="168" t="s">
        <v>863</v>
      </c>
    </row>
    <row r="578" spans="2:51" s="14" customFormat="1" ht="12">
      <c r="B578" s="181"/>
      <c r="D578" s="170" t="s">
        <v>174</v>
      </c>
      <c r="E578" s="182" t="s">
        <v>3</v>
      </c>
      <c r="F578" s="183" t="s">
        <v>864</v>
      </c>
      <c r="H578" s="184">
        <v>12.448</v>
      </c>
      <c r="I578" s="185"/>
      <c r="L578" s="181"/>
      <c r="M578" s="186"/>
      <c r="N578" s="187"/>
      <c r="O578" s="187"/>
      <c r="P578" s="187"/>
      <c r="Q578" s="187"/>
      <c r="R578" s="187"/>
      <c r="S578" s="187"/>
      <c r="T578" s="188"/>
      <c r="AT578" s="182" t="s">
        <v>174</v>
      </c>
      <c r="AU578" s="182" t="s">
        <v>80</v>
      </c>
      <c r="AV578" s="14" t="s">
        <v>80</v>
      </c>
      <c r="AW578" s="14" t="s">
        <v>33</v>
      </c>
      <c r="AX578" s="14" t="s">
        <v>78</v>
      </c>
      <c r="AY578" s="182" t="s">
        <v>163</v>
      </c>
    </row>
    <row r="579" spans="1:65" s="2" customFormat="1" ht="33" customHeight="1">
      <c r="A579" s="32"/>
      <c r="B579" s="156"/>
      <c r="C579" s="157" t="s">
        <v>865</v>
      </c>
      <c r="D579" s="157" t="s">
        <v>165</v>
      </c>
      <c r="E579" s="158" t="s">
        <v>866</v>
      </c>
      <c r="F579" s="159" t="s">
        <v>867</v>
      </c>
      <c r="G579" s="160" t="s">
        <v>331</v>
      </c>
      <c r="H579" s="161">
        <v>1045.58</v>
      </c>
      <c r="I579" s="162"/>
      <c r="J579" s="163">
        <f>ROUND(I579*H579,2)</f>
        <v>0</v>
      </c>
      <c r="K579" s="159" t="s">
        <v>169</v>
      </c>
      <c r="L579" s="33"/>
      <c r="M579" s="164" t="s">
        <v>3</v>
      </c>
      <c r="N579" s="165" t="s">
        <v>42</v>
      </c>
      <c r="O579" s="53"/>
      <c r="P579" s="166">
        <f>O579*H579</f>
        <v>0</v>
      </c>
      <c r="Q579" s="166">
        <v>0</v>
      </c>
      <c r="R579" s="166">
        <f>Q579*H579</f>
        <v>0</v>
      </c>
      <c r="S579" s="166">
        <v>0</v>
      </c>
      <c r="T579" s="167">
        <f>S579*H579</f>
        <v>0</v>
      </c>
      <c r="U579" s="32"/>
      <c r="V579" s="32"/>
      <c r="W579" s="32"/>
      <c r="X579" s="32"/>
      <c r="Y579" s="32"/>
      <c r="Z579" s="32"/>
      <c r="AA579" s="32"/>
      <c r="AB579" s="32"/>
      <c r="AC579" s="32"/>
      <c r="AD579" s="32"/>
      <c r="AE579" s="32"/>
      <c r="AR579" s="168" t="s">
        <v>170</v>
      </c>
      <c r="AT579" s="168" t="s">
        <v>165</v>
      </c>
      <c r="AU579" s="168" t="s">
        <v>80</v>
      </c>
      <c r="AY579" s="17" t="s">
        <v>163</v>
      </c>
      <c r="BE579" s="169">
        <f>IF(N579="základní",J579,0)</f>
        <v>0</v>
      </c>
      <c r="BF579" s="169">
        <f>IF(N579="snížená",J579,0)</f>
        <v>0</v>
      </c>
      <c r="BG579" s="169">
        <f>IF(N579="zákl. přenesená",J579,0)</f>
        <v>0</v>
      </c>
      <c r="BH579" s="169">
        <f>IF(N579="sníž. přenesená",J579,0)</f>
        <v>0</v>
      </c>
      <c r="BI579" s="169">
        <f>IF(N579="nulová",J579,0)</f>
        <v>0</v>
      </c>
      <c r="BJ579" s="17" t="s">
        <v>78</v>
      </c>
      <c r="BK579" s="169">
        <f>ROUND(I579*H579,2)</f>
        <v>0</v>
      </c>
      <c r="BL579" s="17" t="s">
        <v>170</v>
      </c>
      <c r="BM579" s="168" t="s">
        <v>868</v>
      </c>
    </row>
    <row r="580" spans="2:51" s="14" customFormat="1" ht="12">
      <c r="B580" s="181"/>
      <c r="D580" s="170" t="s">
        <v>174</v>
      </c>
      <c r="E580" s="182" t="s">
        <v>3</v>
      </c>
      <c r="F580" s="183" t="s">
        <v>869</v>
      </c>
      <c r="H580" s="184">
        <v>1045.58</v>
      </c>
      <c r="I580" s="185"/>
      <c r="L580" s="181"/>
      <c r="M580" s="186"/>
      <c r="N580" s="187"/>
      <c r="O580" s="187"/>
      <c r="P580" s="187"/>
      <c r="Q580" s="187"/>
      <c r="R580" s="187"/>
      <c r="S580" s="187"/>
      <c r="T580" s="188"/>
      <c r="AT580" s="182" t="s">
        <v>174</v>
      </c>
      <c r="AU580" s="182" t="s">
        <v>80</v>
      </c>
      <c r="AV580" s="14" t="s">
        <v>80</v>
      </c>
      <c r="AW580" s="14" t="s">
        <v>33</v>
      </c>
      <c r="AX580" s="14" t="s">
        <v>78</v>
      </c>
      <c r="AY580" s="182" t="s">
        <v>163</v>
      </c>
    </row>
    <row r="581" spans="1:65" s="2" customFormat="1" ht="33" customHeight="1">
      <c r="A581" s="32"/>
      <c r="B581" s="156"/>
      <c r="C581" s="157" t="s">
        <v>870</v>
      </c>
      <c r="D581" s="157" t="s">
        <v>165</v>
      </c>
      <c r="E581" s="158" t="s">
        <v>871</v>
      </c>
      <c r="F581" s="159" t="s">
        <v>330</v>
      </c>
      <c r="G581" s="160" t="s">
        <v>331</v>
      </c>
      <c r="H581" s="161">
        <v>4757.87</v>
      </c>
      <c r="I581" s="162"/>
      <c r="J581" s="163">
        <f>ROUND(I581*H581,2)</f>
        <v>0</v>
      </c>
      <c r="K581" s="159" t="s">
        <v>169</v>
      </c>
      <c r="L581" s="33"/>
      <c r="M581" s="164" t="s">
        <v>3</v>
      </c>
      <c r="N581" s="165" t="s">
        <v>42</v>
      </c>
      <c r="O581" s="53"/>
      <c r="P581" s="166">
        <f>O581*H581</f>
        <v>0</v>
      </c>
      <c r="Q581" s="166">
        <v>0</v>
      </c>
      <c r="R581" s="166">
        <f>Q581*H581</f>
        <v>0</v>
      </c>
      <c r="S581" s="166">
        <v>0</v>
      </c>
      <c r="T581" s="167">
        <f>S581*H581</f>
        <v>0</v>
      </c>
      <c r="U581" s="32"/>
      <c r="V581" s="32"/>
      <c r="W581" s="32"/>
      <c r="X581" s="32"/>
      <c r="Y581" s="32"/>
      <c r="Z581" s="32"/>
      <c r="AA581" s="32"/>
      <c r="AB581" s="32"/>
      <c r="AC581" s="32"/>
      <c r="AD581" s="32"/>
      <c r="AE581" s="32"/>
      <c r="AR581" s="168" t="s">
        <v>170</v>
      </c>
      <c r="AT581" s="168" t="s">
        <v>165</v>
      </c>
      <c r="AU581" s="168" t="s">
        <v>80</v>
      </c>
      <c r="AY581" s="17" t="s">
        <v>163</v>
      </c>
      <c r="BE581" s="169">
        <f>IF(N581="základní",J581,0)</f>
        <v>0</v>
      </c>
      <c r="BF581" s="169">
        <f>IF(N581="snížená",J581,0)</f>
        <v>0</v>
      </c>
      <c r="BG581" s="169">
        <f>IF(N581="zákl. přenesená",J581,0)</f>
        <v>0</v>
      </c>
      <c r="BH581" s="169">
        <f>IF(N581="sníž. přenesená",J581,0)</f>
        <v>0</v>
      </c>
      <c r="BI581" s="169">
        <f>IF(N581="nulová",J581,0)</f>
        <v>0</v>
      </c>
      <c r="BJ581" s="17" t="s">
        <v>78</v>
      </c>
      <c r="BK581" s="169">
        <f>ROUND(I581*H581,2)</f>
        <v>0</v>
      </c>
      <c r="BL581" s="17" t="s">
        <v>170</v>
      </c>
      <c r="BM581" s="168" t="s">
        <v>872</v>
      </c>
    </row>
    <row r="582" spans="2:51" s="14" customFormat="1" ht="12">
      <c r="B582" s="181"/>
      <c r="D582" s="170" t="s">
        <v>174</v>
      </c>
      <c r="E582" s="182" t="s">
        <v>3</v>
      </c>
      <c r="F582" s="183" t="s">
        <v>873</v>
      </c>
      <c r="H582" s="184">
        <v>4757.87</v>
      </c>
      <c r="I582" s="185"/>
      <c r="L582" s="181"/>
      <c r="M582" s="186"/>
      <c r="N582" s="187"/>
      <c r="O582" s="187"/>
      <c r="P582" s="187"/>
      <c r="Q582" s="187"/>
      <c r="R582" s="187"/>
      <c r="S582" s="187"/>
      <c r="T582" s="188"/>
      <c r="AT582" s="182" t="s">
        <v>174</v>
      </c>
      <c r="AU582" s="182" t="s">
        <v>80</v>
      </c>
      <c r="AV582" s="14" t="s">
        <v>80</v>
      </c>
      <c r="AW582" s="14" t="s">
        <v>33</v>
      </c>
      <c r="AX582" s="14" t="s">
        <v>78</v>
      </c>
      <c r="AY582" s="182" t="s">
        <v>163</v>
      </c>
    </row>
    <row r="583" spans="2:63" s="12" customFormat="1" ht="22.9" customHeight="1">
      <c r="B583" s="143"/>
      <c r="D583" s="144" t="s">
        <v>70</v>
      </c>
      <c r="E583" s="154" t="s">
        <v>874</v>
      </c>
      <c r="F583" s="154" t="s">
        <v>875</v>
      </c>
      <c r="I583" s="146"/>
      <c r="J583" s="155">
        <f>BK583</f>
        <v>0</v>
      </c>
      <c r="L583" s="143"/>
      <c r="M583" s="148"/>
      <c r="N583" s="149"/>
      <c r="O583" s="149"/>
      <c r="P583" s="150">
        <f>P584</f>
        <v>0</v>
      </c>
      <c r="Q583" s="149"/>
      <c r="R583" s="150">
        <f>R584</f>
        <v>0</v>
      </c>
      <c r="S583" s="149"/>
      <c r="T583" s="151">
        <f>T584</f>
        <v>0</v>
      </c>
      <c r="AR583" s="144" t="s">
        <v>78</v>
      </c>
      <c r="AT583" s="152" t="s">
        <v>70</v>
      </c>
      <c r="AU583" s="152" t="s">
        <v>78</v>
      </c>
      <c r="AY583" s="144" t="s">
        <v>163</v>
      </c>
      <c r="BK583" s="153">
        <f>BK584</f>
        <v>0</v>
      </c>
    </row>
    <row r="584" spans="1:65" s="2" customFormat="1" ht="33" customHeight="1">
      <c r="A584" s="32"/>
      <c r="B584" s="156"/>
      <c r="C584" s="157" t="s">
        <v>876</v>
      </c>
      <c r="D584" s="157" t="s">
        <v>165</v>
      </c>
      <c r="E584" s="158" t="s">
        <v>877</v>
      </c>
      <c r="F584" s="159" t="s">
        <v>878</v>
      </c>
      <c r="G584" s="160" t="s">
        <v>331</v>
      </c>
      <c r="H584" s="161">
        <v>1848.15</v>
      </c>
      <c r="I584" s="162"/>
      <c r="J584" s="163">
        <f>ROUND(I584*H584,2)</f>
        <v>0</v>
      </c>
      <c r="K584" s="159" t="s">
        <v>169</v>
      </c>
      <c r="L584" s="33"/>
      <c r="M584" s="164" t="s">
        <v>3</v>
      </c>
      <c r="N584" s="165" t="s">
        <v>42</v>
      </c>
      <c r="O584" s="53"/>
      <c r="P584" s="166">
        <f>O584*H584</f>
        <v>0</v>
      </c>
      <c r="Q584" s="166">
        <v>0</v>
      </c>
      <c r="R584" s="166">
        <f>Q584*H584</f>
        <v>0</v>
      </c>
      <c r="S584" s="166">
        <v>0</v>
      </c>
      <c r="T584" s="167">
        <f>S584*H584</f>
        <v>0</v>
      </c>
      <c r="U584" s="32"/>
      <c r="V584" s="32"/>
      <c r="W584" s="32"/>
      <c r="X584" s="32"/>
      <c r="Y584" s="32"/>
      <c r="Z584" s="32"/>
      <c r="AA584" s="32"/>
      <c r="AB584" s="32"/>
      <c r="AC584" s="32"/>
      <c r="AD584" s="32"/>
      <c r="AE584" s="32"/>
      <c r="AR584" s="168" t="s">
        <v>170</v>
      </c>
      <c r="AT584" s="168" t="s">
        <v>165</v>
      </c>
      <c r="AU584" s="168" t="s">
        <v>80</v>
      </c>
      <c r="AY584" s="17" t="s">
        <v>163</v>
      </c>
      <c r="BE584" s="169">
        <f>IF(N584="základní",J584,0)</f>
        <v>0</v>
      </c>
      <c r="BF584" s="169">
        <f>IF(N584="snížená",J584,0)</f>
        <v>0</v>
      </c>
      <c r="BG584" s="169">
        <f>IF(N584="zákl. přenesená",J584,0)</f>
        <v>0</v>
      </c>
      <c r="BH584" s="169">
        <f>IF(N584="sníž. přenesená",J584,0)</f>
        <v>0</v>
      </c>
      <c r="BI584" s="169">
        <f>IF(N584="nulová",J584,0)</f>
        <v>0</v>
      </c>
      <c r="BJ584" s="17" t="s">
        <v>78</v>
      </c>
      <c r="BK584" s="169">
        <f>ROUND(I584*H584,2)</f>
        <v>0</v>
      </c>
      <c r="BL584" s="17" t="s">
        <v>170</v>
      </c>
      <c r="BM584" s="168" t="s">
        <v>879</v>
      </c>
    </row>
    <row r="585" spans="2:63" s="12" customFormat="1" ht="25.9" customHeight="1">
      <c r="B585" s="143"/>
      <c r="D585" s="144" t="s">
        <v>70</v>
      </c>
      <c r="E585" s="145" t="s">
        <v>880</v>
      </c>
      <c r="F585" s="145" t="s">
        <v>881</v>
      </c>
      <c r="I585" s="146"/>
      <c r="J585" s="147">
        <f>BK585</f>
        <v>0</v>
      </c>
      <c r="L585" s="143"/>
      <c r="M585" s="148"/>
      <c r="N585" s="149"/>
      <c r="O585" s="149"/>
      <c r="P585" s="150">
        <f>P586+P589</f>
        <v>0</v>
      </c>
      <c r="Q585" s="149"/>
      <c r="R585" s="150">
        <f>R586+R589</f>
        <v>0.478605</v>
      </c>
      <c r="S585" s="149"/>
      <c r="T585" s="151">
        <f>T586+T589</f>
        <v>1.2349999999999999</v>
      </c>
      <c r="AR585" s="144" t="s">
        <v>80</v>
      </c>
      <c r="AT585" s="152" t="s">
        <v>70</v>
      </c>
      <c r="AU585" s="152" t="s">
        <v>71</v>
      </c>
      <c r="AY585" s="144" t="s">
        <v>163</v>
      </c>
      <c r="BK585" s="153">
        <f>BK586+BK589</f>
        <v>0</v>
      </c>
    </row>
    <row r="586" spans="2:63" s="12" customFormat="1" ht="22.9" customHeight="1">
      <c r="B586" s="143"/>
      <c r="D586" s="144" t="s">
        <v>70</v>
      </c>
      <c r="E586" s="154" t="s">
        <v>882</v>
      </c>
      <c r="F586" s="154" t="s">
        <v>883</v>
      </c>
      <c r="I586" s="146"/>
      <c r="J586" s="155">
        <f>BK586</f>
        <v>0</v>
      </c>
      <c r="L586" s="143"/>
      <c r="M586" s="148"/>
      <c r="N586" s="149"/>
      <c r="O586" s="149"/>
      <c r="P586" s="150">
        <f>SUM(P587:P588)</f>
        <v>0</v>
      </c>
      <c r="Q586" s="149"/>
      <c r="R586" s="150">
        <f>SUM(R587:R588)</f>
        <v>0.299805</v>
      </c>
      <c r="S586" s="149"/>
      <c r="T586" s="151">
        <f>SUM(T587:T588)</f>
        <v>0</v>
      </c>
      <c r="AR586" s="144" t="s">
        <v>80</v>
      </c>
      <c r="AT586" s="152" t="s">
        <v>70</v>
      </c>
      <c r="AU586" s="152" t="s">
        <v>78</v>
      </c>
      <c r="AY586" s="144" t="s">
        <v>163</v>
      </c>
      <c r="BK586" s="153">
        <f>SUM(BK587:BK588)</f>
        <v>0</v>
      </c>
    </row>
    <row r="587" spans="1:65" s="2" customFormat="1" ht="44.25" customHeight="1">
      <c r="A587" s="32"/>
      <c r="B587" s="156"/>
      <c r="C587" s="157" t="s">
        <v>884</v>
      </c>
      <c r="D587" s="157" t="s">
        <v>165</v>
      </c>
      <c r="E587" s="158" t="s">
        <v>885</v>
      </c>
      <c r="F587" s="159" t="s">
        <v>886</v>
      </c>
      <c r="G587" s="160" t="s">
        <v>168</v>
      </c>
      <c r="H587" s="161">
        <v>165</v>
      </c>
      <c r="I587" s="162"/>
      <c r="J587" s="163">
        <f>ROUND(I587*H587,2)</f>
        <v>0</v>
      </c>
      <c r="K587" s="159" t="s">
        <v>169</v>
      </c>
      <c r="L587" s="33"/>
      <c r="M587" s="164" t="s">
        <v>3</v>
      </c>
      <c r="N587" s="165" t="s">
        <v>42</v>
      </c>
      <c r="O587" s="53"/>
      <c r="P587" s="166">
        <f>O587*H587</f>
        <v>0</v>
      </c>
      <c r="Q587" s="166">
        <v>0.001817</v>
      </c>
      <c r="R587" s="166">
        <f>Q587*H587</f>
        <v>0.299805</v>
      </c>
      <c r="S587" s="166">
        <v>0</v>
      </c>
      <c r="T587" s="167">
        <f>S587*H587</f>
        <v>0</v>
      </c>
      <c r="U587" s="32"/>
      <c r="V587" s="32"/>
      <c r="W587" s="32"/>
      <c r="X587" s="32"/>
      <c r="Y587" s="32"/>
      <c r="Z587" s="32"/>
      <c r="AA587" s="32"/>
      <c r="AB587" s="32"/>
      <c r="AC587" s="32"/>
      <c r="AD587" s="32"/>
      <c r="AE587" s="32"/>
      <c r="AR587" s="168" t="s">
        <v>247</v>
      </c>
      <c r="AT587" s="168" t="s">
        <v>165</v>
      </c>
      <c r="AU587" s="168" t="s">
        <v>80</v>
      </c>
      <c r="AY587" s="17" t="s">
        <v>163</v>
      </c>
      <c r="BE587" s="169">
        <f>IF(N587="základní",J587,0)</f>
        <v>0</v>
      </c>
      <c r="BF587" s="169">
        <f>IF(N587="snížená",J587,0)</f>
        <v>0</v>
      </c>
      <c r="BG587" s="169">
        <f>IF(N587="zákl. přenesená",J587,0)</f>
        <v>0</v>
      </c>
      <c r="BH587" s="169">
        <f>IF(N587="sníž. přenesená",J587,0)</f>
        <v>0</v>
      </c>
      <c r="BI587" s="169">
        <f>IF(N587="nulová",J587,0)</f>
        <v>0</v>
      </c>
      <c r="BJ587" s="17" t="s">
        <v>78</v>
      </c>
      <c r="BK587" s="169">
        <f>ROUND(I587*H587,2)</f>
        <v>0</v>
      </c>
      <c r="BL587" s="17" t="s">
        <v>247</v>
      </c>
      <c r="BM587" s="168" t="s">
        <v>887</v>
      </c>
    </row>
    <row r="588" spans="2:51" s="14" customFormat="1" ht="12">
      <c r="B588" s="181"/>
      <c r="D588" s="170" t="s">
        <v>174</v>
      </c>
      <c r="E588" s="182" t="s">
        <v>3</v>
      </c>
      <c r="F588" s="183" t="s">
        <v>1964</v>
      </c>
      <c r="H588" s="184">
        <v>165</v>
      </c>
      <c r="I588" s="185"/>
      <c r="L588" s="181"/>
      <c r="M588" s="186"/>
      <c r="N588" s="187"/>
      <c r="O588" s="187"/>
      <c r="P588" s="187"/>
      <c r="Q588" s="187"/>
      <c r="R588" s="187"/>
      <c r="S588" s="187"/>
      <c r="T588" s="188"/>
      <c r="AT588" s="182" t="s">
        <v>174</v>
      </c>
      <c r="AU588" s="182" t="s">
        <v>80</v>
      </c>
      <c r="AV588" s="14" t="s">
        <v>80</v>
      </c>
      <c r="AW588" s="14" t="s">
        <v>33</v>
      </c>
      <c r="AX588" s="14" t="s">
        <v>78</v>
      </c>
      <c r="AY588" s="182" t="s">
        <v>163</v>
      </c>
    </row>
    <row r="589" spans="2:63" s="12" customFormat="1" ht="22.9" customHeight="1">
      <c r="B589" s="143"/>
      <c r="D589" s="144" t="s">
        <v>70</v>
      </c>
      <c r="E589" s="154" t="s">
        <v>888</v>
      </c>
      <c r="F589" s="154" t="s">
        <v>889</v>
      </c>
      <c r="I589" s="146"/>
      <c r="J589" s="155">
        <f>BK589</f>
        <v>0</v>
      </c>
      <c r="L589" s="143"/>
      <c r="M589" s="148"/>
      <c r="N589" s="149"/>
      <c r="O589" s="149"/>
      <c r="P589" s="150">
        <f>SUM(P590:P607)</f>
        <v>0</v>
      </c>
      <c r="Q589" s="149"/>
      <c r="R589" s="150">
        <f>SUM(R590:R607)</f>
        <v>0.17880000000000001</v>
      </c>
      <c r="S589" s="149"/>
      <c r="T589" s="151">
        <f>SUM(T590:T607)</f>
        <v>1.2349999999999999</v>
      </c>
      <c r="AR589" s="144" t="s">
        <v>80</v>
      </c>
      <c r="AT589" s="152" t="s">
        <v>70</v>
      </c>
      <c r="AU589" s="152" t="s">
        <v>78</v>
      </c>
      <c r="AY589" s="144" t="s">
        <v>163</v>
      </c>
      <c r="BK589" s="153">
        <f>SUM(BK590:BK607)</f>
        <v>0</v>
      </c>
    </row>
    <row r="590" spans="1:65" s="2" customFormat="1" ht="21.75" customHeight="1">
      <c r="A590" s="32"/>
      <c r="B590" s="156"/>
      <c r="C590" s="157" t="s">
        <v>890</v>
      </c>
      <c r="D590" s="157" t="s">
        <v>165</v>
      </c>
      <c r="E590" s="158" t="s">
        <v>891</v>
      </c>
      <c r="F590" s="159" t="s">
        <v>892</v>
      </c>
      <c r="G590" s="160" t="s">
        <v>212</v>
      </c>
      <c r="H590" s="161">
        <v>10</v>
      </c>
      <c r="I590" s="162"/>
      <c r="J590" s="163">
        <f>ROUND(I590*H590,2)</f>
        <v>0</v>
      </c>
      <c r="K590" s="159" t="s">
        <v>169</v>
      </c>
      <c r="L590" s="33"/>
      <c r="M590" s="164" t="s">
        <v>3</v>
      </c>
      <c r="N590" s="165" t="s">
        <v>42</v>
      </c>
      <c r="O590" s="53"/>
      <c r="P590" s="166">
        <f>O590*H590</f>
        <v>0</v>
      </c>
      <c r="Q590" s="166">
        <v>0</v>
      </c>
      <c r="R590" s="166">
        <f>Q590*H590</f>
        <v>0</v>
      </c>
      <c r="S590" s="166">
        <v>0.025</v>
      </c>
      <c r="T590" s="167">
        <f>S590*H590</f>
        <v>0.25</v>
      </c>
      <c r="U590" s="32"/>
      <c r="V590" s="32"/>
      <c r="W590" s="32"/>
      <c r="X590" s="32"/>
      <c r="Y590" s="32"/>
      <c r="Z590" s="32"/>
      <c r="AA590" s="32"/>
      <c r="AB590" s="32"/>
      <c r="AC590" s="32"/>
      <c r="AD590" s="32"/>
      <c r="AE590" s="32"/>
      <c r="AR590" s="168" t="s">
        <v>247</v>
      </c>
      <c r="AT590" s="168" t="s">
        <v>165</v>
      </c>
      <c r="AU590" s="168" t="s">
        <v>80</v>
      </c>
      <c r="AY590" s="17" t="s">
        <v>163</v>
      </c>
      <c r="BE590" s="169">
        <f>IF(N590="základní",J590,0)</f>
        <v>0</v>
      </c>
      <c r="BF590" s="169">
        <f>IF(N590="snížená",J590,0)</f>
        <v>0</v>
      </c>
      <c r="BG590" s="169">
        <f>IF(N590="zákl. přenesená",J590,0)</f>
        <v>0</v>
      </c>
      <c r="BH590" s="169">
        <f>IF(N590="sníž. přenesená",J590,0)</f>
        <v>0</v>
      </c>
      <c r="BI590" s="169">
        <f>IF(N590="nulová",J590,0)</f>
        <v>0</v>
      </c>
      <c r="BJ590" s="17" t="s">
        <v>78</v>
      </c>
      <c r="BK590" s="169">
        <f>ROUND(I590*H590,2)</f>
        <v>0</v>
      </c>
      <c r="BL590" s="17" t="s">
        <v>247</v>
      </c>
      <c r="BM590" s="168" t="s">
        <v>893</v>
      </c>
    </row>
    <row r="591" spans="1:65" s="2" customFormat="1" ht="21.75" customHeight="1">
      <c r="A591" s="32"/>
      <c r="B591" s="156"/>
      <c r="C591" s="157" t="s">
        <v>894</v>
      </c>
      <c r="D591" s="157" t="s">
        <v>165</v>
      </c>
      <c r="E591" s="158" t="s">
        <v>895</v>
      </c>
      <c r="F591" s="159" t="s">
        <v>896</v>
      </c>
      <c r="G591" s="160" t="s">
        <v>212</v>
      </c>
      <c r="H591" s="161">
        <v>10</v>
      </c>
      <c r="I591" s="162"/>
      <c r="J591" s="163">
        <f>ROUND(I591*H591,2)</f>
        <v>0</v>
      </c>
      <c r="K591" s="159" t="s">
        <v>169</v>
      </c>
      <c r="L591" s="33"/>
      <c r="M591" s="164" t="s">
        <v>3</v>
      </c>
      <c r="N591" s="165" t="s">
        <v>42</v>
      </c>
      <c r="O591" s="53"/>
      <c r="P591" s="166">
        <f>O591*H591</f>
        <v>0</v>
      </c>
      <c r="Q591" s="166">
        <v>0</v>
      </c>
      <c r="R591" s="166">
        <f>Q591*H591</f>
        <v>0</v>
      </c>
      <c r="S591" s="166">
        <v>0</v>
      </c>
      <c r="T591" s="167">
        <f>S591*H591</f>
        <v>0</v>
      </c>
      <c r="U591" s="32"/>
      <c r="V591" s="32"/>
      <c r="W591" s="32"/>
      <c r="X591" s="32"/>
      <c r="Y591" s="32"/>
      <c r="Z591" s="32"/>
      <c r="AA591" s="32"/>
      <c r="AB591" s="32"/>
      <c r="AC591" s="32"/>
      <c r="AD591" s="32"/>
      <c r="AE591" s="32"/>
      <c r="AR591" s="168" t="s">
        <v>247</v>
      </c>
      <c r="AT591" s="168" t="s">
        <v>165</v>
      </c>
      <c r="AU591" s="168" t="s">
        <v>80</v>
      </c>
      <c r="AY591" s="17" t="s">
        <v>163</v>
      </c>
      <c r="BE591" s="169">
        <f>IF(N591="základní",J591,0)</f>
        <v>0</v>
      </c>
      <c r="BF591" s="169">
        <f>IF(N591="snížená",J591,0)</f>
        <v>0</v>
      </c>
      <c r="BG591" s="169">
        <f>IF(N591="zákl. přenesená",J591,0)</f>
        <v>0</v>
      </c>
      <c r="BH591" s="169">
        <f>IF(N591="sníž. přenesená",J591,0)</f>
        <v>0</v>
      </c>
      <c r="BI591" s="169">
        <f>IF(N591="nulová",J591,0)</f>
        <v>0</v>
      </c>
      <c r="BJ591" s="17" t="s">
        <v>78</v>
      </c>
      <c r="BK591" s="169">
        <f>ROUND(I591*H591,2)</f>
        <v>0</v>
      </c>
      <c r="BL591" s="17" t="s">
        <v>247</v>
      </c>
      <c r="BM591" s="168" t="s">
        <v>897</v>
      </c>
    </row>
    <row r="592" spans="2:51" s="14" customFormat="1" ht="12">
      <c r="B592" s="181"/>
      <c r="D592" s="170" t="s">
        <v>174</v>
      </c>
      <c r="E592" s="182" t="s">
        <v>3</v>
      </c>
      <c r="F592" s="183" t="s">
        <v>898</v>
      </c>
      <c r="H592" s="184">
        <v>10</v>
      </c>
      <c r="I592" s="185"/>
      <c r="L592" s="181"/>
      <c r="M592" s="186"/>
      <c r="N592" s="187"/>
      <c r="O592" s="187"/>
      <c r="P592" s="187"/>
      <c r="Q592" s="187"/>
      <c r="R592" s="187"/>
      <c r="S592" s="187"/>
      <c r="T592" s="188"/>
      <c r="AT592" s="182" t="s">
        <v>174</v>
      </c>
      <c r="AU592" s="182" t="s">
        <v>80</v>
      </c>
      <c r="AV592" s="14" t="s">
        <v>80</v>
      </c>
      <c r="AW592" s="14" t="s">
        <v>33</v>
      </c>
      <c r="AX592" s="14" t="s">
        <v>78</v>
      </c>
      <c r="AY592" s="182" t="s">
        <v>163</v>
      </c>
    </row>
    <row r="593" spans="1:65" s="2" customFormat="1" ht="16.5" customHeight="1">
      <c r="A593" s="32"/>
      <c r="B593" s="156"/>
      <c r="C593" s="197" t="s">
        <v>899</v>
      </c>
      <c r="D593" s="197" t="s">
        <v>342</v>
      </c>
      <c r="E593" s="198" t="s">
        <v>900</v>
      </c>
      <c r="F593" s="199" t="s">
        <v>901</v>
      </c>
      <c r="G593" s="200" t="s">
        <v>212</v>
      </c>
      <c r="H593" s="201">
        <v>10</v>
      </c>
      <c r="I593" s="202"/>
      <c r="J593" s="203">
        <f>ROUND(I593*H593,2)</f>
        <v>0</v>
      </c>
      <c r="K593" s="199" t="s">
        <v>593</v>
      </c>
      <c r="L593" s="204"/>
      <c r="M593" s="205" t="s">
        <v>3</v>
      </c>
      <c r="N593" s="206" t="s">
        <v>42</v>
      </c>
      <c r="O593" s="53"/>
      <c r="P593" s="166">
        <f>O593*H593</f>
        <v>0</v>
      </c>
      <c r="Q593" s="166">
        <v>0.00135</v>
      </c>
      <c r="R593" s="166">
        <f>Q593*H593</f>
        <v>0.013500000000000002</v>
      </c>
      <c r="S593" s="166">
        <v>0</v>
      </c>
      <c r="T593" s="167">
        <f>S593*H593</f>
        <v>0</v>
      </c>
      <c r="U593" s="32"/>
      <c r="V593" s="32"/>
      <c r="W593" s="32"/>
      <c r="X593" s="32"/>
      <c r="Y593" s="32"/>
      <c r="Z593" s="32"/>
      <c r="AA593" s="32"/>
      <c r="AB593" s="32"/>
      <c r="AC593" s="32"/>
      <c r="AD593" s="32"/>
      <c r="AE593" s="32"/>
      <c r="AR593" s="168" t="s">
        <v>341</v>
      </c>
      <c r="AT593" s="168" t="s">
        <v>342</v>
      </c>
      <c r="AU593" s="168" t="s">
        <v>80</v>
      </c>
      <c r="AY593" s="17" t="s">
        <v>163</v>
      </c>
      <c r="BE593" s="169">
        <f>IF(N593="základní",J593,0)</f>
        <v>0</v>
      </c>
      <c r="BF593" s="169">
        <f>IF(N593="snížená",J593,0)</f>
        <v>0</v>
      </c>
      <c r="BG593" s="169">
        <f>IF(N593="zákl. přenesená",J593,0)</f>
        <v>0</v>
      </c>
      <c r="BH593" s="169">
        <f>IF(N593="sníž. přenesená",J593,0)</f>
        <v>0</v>
      </c>
      <c r="BI593" s="169">
        <f>IF(N593="nulová",J593,0)</f>
        <v>0</v>
      </c>
      <c r="BJ593" s="17" t="s">
        <v>78</v>
      </c>
      <c r="BK593" s="169">
        <f>ROUND(I593*H593,2)</f>
        <v>0</v>
      </c>
      <c r="BL593" s="17" t="s">
        <v>247</v>
      </c>
      <c r="BM593" s="168" t="s">
        <v>902</v>
      </c>
    </row>
    <row r="594" spans="1:65" s="2" customFormat="1" ht="21.75" customHeight="1">
      <c r="A594" s="32"/>
      <c r="B594" s="156"/>
      <c r="C594" s="157" t="s">
        <v>903</v>
      </c>
      <c r="D594" s="157" t="s">
        <v>165</v>
      </c>
      <c r="E594" s="158" t="s">
        <v>904</v>
      </c>
      <c r="F594" s="159" t="s">
        <v>905</v>
      </c>
      <c r="G594" s="160" t="s">
        <v>212</v>
      </c>
      <c r="H594" s="161">
        <v>14.5</v>
      </c>
      <c r="I594" s="162"/>
      <c r="J594" s="163">
        <f>ROUND(I594*H594,2)</f>
        <v>0</v>
      </c>
      <c r="K594" s="159" t="s">
        <v>169</v>
      </c>
      <c r="L594" s="33"/>
      <c r="M594" s="164" t="s">
        <v>3</v>
      </c>
      <c r="N594" s="165" t="s">
        <v>42</v>
      </c>
      <c r="O594" s="53"/>
      <c r="P594" s="166">
        <f>O594*H594</f>
        <v>0</v>
      </c>
      <c r="Q594" s="166">
        <v>0</v>
      </c>
      <c r="R594" s="166">
        <f>Q594*H594</f>
        <v>0</v>
      </c>
      <c r="S594" s="166">
        <v>0</v>
      </c>
      <c r="T594" s="167">
        <f>S594*H594</f>
        <v>0</v>
      </c>
      <c r="U594" s="32"/>
      <c r="V594" s="32"/>
      <c r="W594" s="32"/>
      <c r="X594" s="32"/>
      <c r="Y594" s="32"/>
      <c r="Z594" s="32"/>
      <c r="AA594" s="32"/>
      <c r="AB594" s="32"/>
      <c r="AC594" s="32"/>
      <c r="AD594" s="32"/>
      <c r="AE594" s="32"/>
      <c r="AR594" s="168" t="s">
        <v>247</v>
      </c>
      <c r="AT594" s="168" t="s">
        <v>165</v>
      </c>
      <c r="AU594" s="168" t="s">
        <v>80</v>
      </c>
      <c r="AY594" s="17" t="s">
        <v>163</v>
      </c>
      <c r="BE594" s="169">
        <f>IF(N594="základní",J594,0)</f>
        <v>0</v>
      </c>
      <c r="BF594" s="169">
        <f>IF(N594="snížená",J594,0)</f>
        <v>0</v>
      </c>
      <c r="BG594" s="169">
        <f>IF(N594="zákl. přenesená",J594,0)</f>
        <v>0</v>
      </c>
      <c r="BH594" s="169">
        <f>IF(N594="sníž. přenesená",J594,0)</f>
        <v>0</v>
      </c>
      <c r="BI594" s="169">
        <f>IF(N594="nulová",J594,0)</f>
        <v>0</v>
      </c>
      <c r="BJ594" s="17" t="s">
        <v>78</v>
      </c>
      <c r="BK594" s="169">
        <f>ROUND(I594*H594,2)</f>
        <v>0</v>
      </c>
      <c r="BL594" s="17" t="s">
        <v>247</v>
      </c>
      <c r="BM594" s="168" t="s">
        <v>906</v>
      </c>
    </row>
    <row r="595" spans="2:51" s="14" customFormat="1" ht="12">
      <c r="B595" s="181"/>
      <c r="D595" s="170" t="s">
        <v>174</v>
      </c>
      <c r="E595" s="182" t="s">
        <v>3</v>
      </c>
      <c r="F595" s="183" t="s">
        <v>907</v>
      </c>
      <c r="H595" s="184">
        <v>14.5</v>
      </c>
      <c r="I595" s="185"/>
      <c r="L595" s="181"/>
      <c r="M595" s="186"/>
      <c r="N595" s="187"/>
      <c r="O595" s="187"/>
      <c r="P595" s="187"/>
      <c r="Q595" s="187"/>
      <c r="R595" s="187"/>
      <c r="S595" s="187"/>
      <c r="T595" s="188"/>
      <c r="AT595" s="182" t="s">
        <v>174</v>
      </c>
      <c r="AU595" s="182" t="s">
        <v>80</v>
      </c>
      <c r="AV595" s="14" t="s">
        <v>80</v>
      </c>
      <c r="AW595" s="14" t="s">
        <v>33</v>
      </c>
      <c r="AX595" s="14" t="s">
        <v>78</v>
      </c>
      <c r="AY595" s="182" t="s">
        <v>163</v>
      </c>
    </row>
    <row r="596" spans="1:65" s="2" customFormat="1" ht="21.75" customHeight="1">
      <c r="A596" s="32"/>
      <c r="B596" s="156"/>
      <c r="C596" s="197" t="s">
        <v>908</v>
      </c>
      <c r="D596" s="197" t="s">
        <v>342</v>
      </c>
      <c r="E596" s="198" t="s">
        <v>909</v>
      </c>
      <c r="F596" s="199" t="s">
        <v>910</v>
      </c>
      <c r="G596" s="200" t="s">
        <v>212</v>
      </c>
      <c r="H596" s="201">
        <v>14.5</v>
      </c>
      <c r="I596" s="202"/>
      <c r="J596" s="203">
        <f>ROUND(I596*H596,2)</f>
        <v>0</v>
      </c>
      <c r="K596" s="199" t="s">
        <v>593</v>
      </c>
      <c r="L596" s="204"/>
      <c r="M596" s="205" t="s">
        <v>3</v>
      </c>
      <c r="N596" s="206" t="s">
        <v>42</v>
      </c>
      <c r="O596" s="53"/>
      <c r="P596" s="166">
        <f>O596*H596</f>
        <v>0</v>
      </c>
      <c r="Q596" s="166">
        <v>0.0057</v>
      </c>
      <c r="R596" s="166">
        <f>Q596*H596</f>
        <v>0.08265</v>
      </c>
      <c r="S596" s="166">
        <v>0</v>
      </c>
      <c r="T596" s="167">
        <f>S596*H596</f>
        <v>0</v>
      </c>
      <c r="U596" s="32"/>
      <c r="V596" s="32"/>
      <c r="W596" s="32"/>
      <c r="X596" s="32"/>
      <c r="Y596" s="32"/>
      <c r="Z596" s="32"/>
      <c r="AA596" s="32"/>
      <c r="AB596" s="32"/>
      <c r="AC596" s="32"/>
      <c r="AD596" s="32"/>
      <c r="AE596" s="32"/>
      <c r="AR596" s="168" t="s">
        <v>341</v>
      </c>
      <c r="AT596" s="168" t="s">
        <v>342</v>
      </c>
      <c r="AU596" s="168" t="s">
        <v>80</v>
      </c>
      <c r="AY596" s="17" t="s">
        <v>163</v>
      </c>
      <c r="BE596" s="169">
        <f>IF(N596="základní",J596,0)</f>
        <v>0</v>
      </c>
      <c r="BF596" s="169">
        <f>IF(N596="snížená",J596,0)</f>
        <v>0</v>
      </c>
      <c r="BG596" s="169">
        <f>IF(N596="zákl. přenesená",J596,0)</f>
        <v>0</v>
      </c>
      <c r="BH596" s="169">
        <f>IF(N596="sníž. přenesená",J596,0)</f>
        <v>0</v>
      </c>
      <c r="BI596" s="169">
        <f>IF(N596="nulová",J596,0)</f>
        <v>0</v>
      </c>
      <c r="BJ596" s="17" t="s">
        <v>78</v>
      </c>
      <c r="BK596" s="169">
        <f>ROUND(I596*H596,2)</f>
        <v>0</v>
      </c>
      <c r="BL596" s="17" t="s">
        <v>247</v>
      </c>
      <c r="BM596" s="168" t="s">
        <v>911</v>
      </c>
    </row>
    <row r="597" spans="1:65" s="2" customFormat="1" ht="21.75" customHeight="1">
      <c r="A597" s="32"/>
      <c r="B597" s="156"/>
      <c r="C597" s="197" t="s">
        <v>912</v>
      </c>
      <c r="D597" s="197" t="s">
        <v>342</v>
      </c>
      <c r="E597" s="198" t="s">
        <v>913</v>
      </c>
      <c r="F597" s="199" t="s">
        <v>914</v>
      </c>
      <c r="G597" s="200" t="s">
        <v>212</v>
      </c>
      <c r="H597" s="201">
        <v>14.5</v>
      </c>
      <c r="I597" s="202"/>
      <c r="J597" s="203">
        <f>ROUND(I597*H597,2)</f>
        <v>0</v>
      </c>
      <c r="K597" s="199" t="s">
        <v>593</v>
      </c>
      <c r="L597" s="204"/>
      <c r="M597" s="205" t="s">
        <v>3</v>
      </c>
      <c r="N597" s="206" t="s">
        <v>42</v>
      </c>
      <c r="O597" s="53"/>
      <c r="P597" s="166">
        <f>O597*H597</f>
        <v>0</v>
      </c>
      <c r="Q597" s="166">
        <v>0.0057</v>
      </c>
      <c r="R597" s="166">
        <f>Q597*H597</f>
        <v>0.08265</v>
      </c>
      <c r="S597" s="166">
        <v>0</v>
      </c>
      <c r="T597" s="167">
        <f>S597*H597</f>
        <v>0</v>
      </c>
      <c r="U597" s="32"/>
      <c r="V597" s="32"/>
      <c r="W597" s="32"/>
      <c r="X597" s="32"/>
      <c r="Y597" s="32"/>
      <c r="Z597" s="32"/>
      <c r="AA597" s="32"/>
      <c r="AB597" s="32"/>
      <c r="AC597" s="32"/>
      <c r="AD597" s="32"/>
      <c r="AE597" s="32"/>
      <c r="AR597" s="168" t="s">
        <v>341</v>
      </c>
      <c r="AT597" s="168" t="s">
        <v>342</v>
      </c>
      <c r="AU597" s="168" t="s">
        <v>80</v>
      </c>
      <c r="AY597" s="17" t="s">
        <v>163</v>
      </c>
      <c r="BE597" s="169">
        <f>IF(N597="základní",J597,0)</f>
        <v>0</v>
      </c>
      <c r="BF597" s="169">
        <f>IF(N597="snížená",J597,0)</f>
        <v>0</v>
      </c>
      <c r="BG597" s="169">
        <f>IF(N597="zákl. přenesená",J597,0)</f>
        <v>0</v>
      </c>
      <c r="BH597" s="169">
        <f>IF(N597="sníž. přenesená",J597,0)</f>
        <v>0</v>
      </c>
      <c r="BI597" s="169">
        <f>IF(N597="nulová",J597,0)</f>
        <v>0</v>
      </c>
      <c r="BJ597" s="17" t="s">
        <v>78</v>
      </c>
      <c r="BK597" s="169">
        <f>ROUND(I597*H597,2)</f>
        <v>0</v>
      </c>
      <c r="BL597" s="17" t="s">
        <v>247</v>
      </c>
      <c r="BM597" s="168" t="s">
        <v>915</v>
      </c>
    </row>
    <row r="598" spans="1:65" s="2" customFormat="1" ht="21.75" customHeight="1">
      <c r="A598" s="32"/>
      <c r="B598" s="156"/>
      <c r="C598" s="157" t="s">
        <v>916</v>
      </c>
      <c r="D598" s="157" t="s">
        <v>165</v>
      </c>
      <c r="E598" s="158" t="s">
        <v>917</v>
      </c>
      <c r="F598" s="159" t="s">
        <v>918</v>
      </c>
      <c r="G598" s="160" t="s">
        <v>378</v>
      </c>
      <c r="H598" s="161">
        <v>985</v>
      </c>
      <c r="I598" s="162"/>
      <c r="J598" s="163">
        <f>ROUND(I598*H598,2)</f>
        <v>0</v>
      </c>
      <c r="K598" s="159" t="s">
        <v>169</v>
      </c>
      <c r="L598" s="33"/>
      <c r="M598" s="164" t="s">
        <v>3</v>
      </c>
      <c r="N598" s="165" t="s">
        <v>42</v>
      </c>
      <c r="O598" s="53"/>
      <c r="P598" s="166">
        <f>O598*H598</f>
        <v>0</v>
      </c>
      <c r="Q598" s="166">
        <v>0</v>
      </c>
      <c r="R598" s="166">
        <f>Q598*H598</f>
        <v>0</v>
      </c>
      <c r="S598" s="166">
        <v>0.001</v>
      </c>
      <c r="T598" s="167">
        <f>S598*H598</f>
        <v>0.985</v>
      </c>
      <c r="U598" s="32"/>
      <c r="V598" s="32"/>
      <c r="W598" s="32"/>
      <c r="X598" s="32"/>
      <c r="Y598" s="32"/>
      <c r="Z598" s="32"/>
      <c r="AA598" s="32"/>
      <c r="AB598" s="32"/>
      <c r="AC598" s="32"/>
      <c r="AD598" s="32"/>
      <c r="AE598" s="32"/>
      <c r="AR598" s="168" t="s">
        <v>247</v>
      </c>
      <c r="AT598" s="168" t="s">
        <v>165</v>
      </c>
      <c r="AU598" s="168" t="s">
        <v>80</v>
      </c>
      <c r="AY598" s="17" t="s">
        <v>163</v>
      </c>
      <c r="BE598" s="169">
        <f>IF(N598="základní",J598,0)</f>
        <v>0</v>
      </c>
      <c r="BF598" s="169">
        <f>IF(N598="snížená",J598,0)</f>
        <v>0</v>
      </c>
      <c r="BG598" s="169">
        <f>IF(N598="zákl. přenesená",J598,0)</f>
        <v>0</v>
      </c>
      <c r="BH598" s="169">
        <f>IF(N598="sníž. přenesená",J598,0)</f>
        <v>0</v>
      </c>
      <c r="BI598" s="169">
        <f>IF(N598="nulová",J598,0)</f>
        <v>0</v>
      </c>
      <c r="BJ598" s="17" t="s">
        <v>78</v>
      </c>
      <c r="BK598" s="169">
        <f>ROUND(I598*H598,2)</f>
        <v>0</v>
      </c>
      <c r="BL598" s="17" t="s">
        <v>247</v>
      </c>
      <c r="BM598" s="168" t="s">
        <v>919</v>
      </c>
    </row>
    <row r="599" spans="2:51" s="13" customFormat="1" ht="12">
      <c r="B599" s="174"/>
      <c r="D599" s="170" t="s">
        <v>174</v>
      </c>
      <c r="E599" s="175" t="s">
        <v>3</v>
      </c>
      <c r="F599" s="176" t="s">
        <v>920</v>
      </c>
      <c r="H599" s="175" t="s">
        <v>3</v>
      </c>
      <c r="I599" s="177"/>
      <c r="L599" s="174"/>
      <c r="M599" s="178"/>
      <c r="N599" s="179"/>
      <c r="O599" s="179"/>
      <c r="P599" s="179"/>
      <c r="Q599" s="179"/>
      <c r="R599" s="179"/>
      <c r="S599" s="179"/>
      <c r="T599" s="180"/>
      <c r="AT599" s="175" t="s">
        <v>174</v>
      </c>
      <c r="AU599" s="175" t="s">
        <v>80</v>
      </c>
      <c r="AV599" s="13" t="s">
        <v>78</v>
      </c>
      <c r="AW599" s="13" t="s">
        <v>33</v>
      </c>
      <c r="AX599" s="13" t="s">
        <v>71</v>
      </c>
      <c r="AY599" s="175" t="s">
        <v>163</v>
      </c>
    </row>
    <row r="600" spans="2:51" s="14" customFormat="1" ht="12">
      <c r="B600" s="181"/>
      <c r="D600" s="170" t="s">
        <v>174</v>
      </c>
      <c r="E600" s="182" t="s">
        <v>3</v>
      </c>
      <c r="F600" s="183" t="s">
        <v>921</v>
      </c>
      <c r="H600" s="184">
        <v>700</v>
      </c>
      <c r="I600" s="185"/>
      <c r="L600" s="181"/>
      <c r="M600" s="186"/>
      <c r="N600" s="187"/>
      <c r="O600" s="187"/>
      <c r="P600" s="187"/>
      <c r="Q600" s="187"/>
      <c r="R600" s="187"/>
      <c r="S600" s="187"/>
      <c r="T600" s="188"/>
      <c r="AT600" s="182" t="s">
        <v>174</v>
      </c>
      <c r="AU600" s="182" t="s">
        <v>80</v>
      </c>
      <c r="AV600" s="14" t="s">
        <v>80</v>
      </c>
      <c r="AW600" s="14" t="s">
        <v>33</v>
      </c>
      <c r="AX600" s="14" t="s">
        <v>71</v>
      </c>
      <c r="AY600" s="182" t="s">
        <v>163</v>
      </c>
    </row>
    <row r="601" spans="2:51" s="13" customFormat="1" ht="12">
      <c r="B601" s="174"/>
      <c r="D601" s="170" t="s">
        <v>174</v>
      </c>
      <c r="E601" s="175" t="s">
        <v>3</v>
      </c>
      <c r="F601" s="176" t="s">
        <v>922</v>
      </c>
      <c r="H601" s="175" t="s">
        <v>3</v>
      </c>
      <c r="I601" s="177"/>
      <c r="L601" s="174"/>
      <c r="M601" s="178"/>
      <c r="N601" s="179"/>
      <c r="O601" s="179"/>
      <c r="P601" s="179"/>
      <c r="Q601" s="179"/>
      <c r="R601" s="179"/>
      <c r="S601" s="179"/>
      <c r="T601" s="180"/>
      <c r="AT601" s="175" t="s">
        <v>174</v>
      </c>
      <c r="AU601" s="175" t="s">
        <v>80</v>
      </c>
      <c r="AV601" s="13" t="s">
        <v>78</v>
      </c>
      <c r="AW601" s="13" t="s">
        <v>33</v>
      </c>
      <c r="AX601" s="13" t="s">
        <v>71</v>
      </c>
      <c r="AY601" s="175" t="s">
        <v>163</v>
      </c>
    </row>
    <row r="602" spans="2:51" s="14" customFormat="1" ht="12">
      <c r="B602" s="181"/>
      <c r="D602" s="170" t="s">
        <v>174</v>
      </c>
      <c r="E602" s="182" t="s">
        <v>3</v>
      </c>
      <c r="F602" s="183" t="s">
        <v>923</v>
      </c>
      <c r="H602" s="184">
        <v>150</v>
      </c>
      <c r="I602" s="185"/>
      <c r="L602" s="181"/>
      <c r="M602" s="186"/>
      <c r="N602" s="187"/>
      <c r="O602" s="187"/>
      <c r="P602" s="187"/>
      <c r="Q602" s="187"/>
      <c r="R602" s="187"/>
      <c r="S602" s="187"/>
      <c r="T602" s="188"/>
      <c r="AT602" s="182" t="s">
        <v>174</v>
      </c>
      <c r="AU602" s="182" t="s">
        <v>80</v>
      </c>
      <c r="AV602" s="14" t="s">
        <v>80</v>
      </c>
      <c r="AW602" s="14" t="s">
        <v>33</v>
      </c>
      <c r="AX602" s="14" t="s">
        <v>71</v>
      </c>
      <c r="AY602" s="182" t="s">
        <v>163</v>
      </c>
    </row>
    <row r="603" spans="2:51" s="13" customFormat="1" ht="12">
      <c r="B603" s="174"/>
      <c r="D603" s="170" t="s">
        <v>174</v>
      </c>
      <c r="E603" s="175" t="s">
        <v>3</v>
      </c>
      <c r="F603" s="176" t="s">
        <v>924</v>
      </c>
      <c r="H603" s="175" t="s">
        <v>3</v>
      </c>
      <c r="I603" s="177"/>
      <c r="L603" s="174"/>
      <c r="M603" s="178"/>
      <c r="N603" s="179"/>
      <c r="O603" s="179"/>
      <c r="P603" s="179"/>
      <c r="Q603" s="179"/>
      <c r="R603" s="179"/>
      <c r="S603" s="179"/>
      <c r="T603" s="180"/>
      <c r="AT603" s="175" t="s">
        <v>174</v>
      </c>
      <c r="AU603" s="175" t="s">
        <v>80</v>
      </c>
      <c r="AV603" s="13" t="s">
        <v>78</v>
      </c>
      <c r="AW603" s="13" t="s">
        <v>33</v>
      </c>
      <c r="AX603" s="13" t="s">
        <v>71</v>
      </c>
      <c r="AY603" s="175" t="s">
        <v>163</v>
      </c>
    </row>
    <row r="604" spans="2:51" s="14" customFormat="1" ht="12">
      <c r="B604" s="181"/>
      <c r="D604" s="170" t="s">
        <v>174</v>
      </c>
      <c r="E604" s="182" t="s">
        <v>3</v>
      </c>
      <c r="F604" s="183" t="s">
        <v>925</v>
      </c>
      <c r="H604" s="184">
        <v>125</v>
      </c>
      <c r="I604" s="185"/>
      <c r="L604" s="181"/>
      <c r="M604" s="186"/>
      <c r="N604" s="187"/>
      <c r="O604" s="187"/>
      <c r="P604" s="187"/>
      <c r="Q604" s="187"/>
      <c r="R604" s="187"/>
      <c r="S604" s="187"/>
      <c r="T604" s="188"/>
      <c r="AT604" s="182" t="s">
        <v>174</v>
      </c>
      <c r="AU604" s="182" t="s">
        <v>80</v>
      </c>
      <c r="AV604" s="14" t="s">
        <v>80</v>
      </c>
      <c r="AW604" s="14" t="s">
        <v>33</v>
      </c>
      <c r="AX604" s="14" t="s">
        <v>71</v>
      </c>
      <c r="AY604" s="182" t="s">
        <v>163</v>
      </c>
    </row>
    <row r="605" spans="2:51" s="13" customFormat="1" ht="12">
      <c r="B605" s="174"/>
      <c r="D605" s="170" t="s">
        <v>174</v>
      </c>
      <c r="E605" s="175" t="s">
        <v>3</v>
      </c>
      <c r="F605" s="176" t="s">
        <v>926</v>
      </c>
      <c r="H605" s="175" t="s">
        <v>3</v>
      </c>
      <c r="I605" s="177"/>
      <c r="L605" s="174"/>
      <c r="M605" s="178"/>
      <c r="N605" s="179"/>
      <c r="O605" s="179"/>
      <c r="P605" s="179"/>
      <c r="Q605" s="179"/>
      <c r="R605" s="179"/>
      <c r="S605" s="179"/>
      <c r="T605" s="180"/>
      <c r="AT605" s="175" t="s">
        <v>174</v>
      </c>
      <c r="AU605" s="175" t="s">
        <v>80</v>
      </c>
      <c r="AV605" s="13" t="s">
        <v>78</v>
      </c>
      <c r="AW605" s="13" t="s">
        <v>33</v>
      </c>
      <c r="AX605" s="13" t="s">
        <v>71</v>
      </c>
      <c r="AY605" s="175" t="s">
        <v>163</v>
      </c>
    </row>
    <row r="606" spans="2:51" s="14" customFormat="1" ht="12">
      <c r="B606" s="181"/>
      <c r="D606" s="170" t="s">
        <v>174</v>
      </c>
      <c r="E606" s="182" t="s">
        <v>3</v>
      </c>
      <c r="F606" s="183" t="s">
        <v>898</v>
      </c>
      <c r="H606" s="184">
        <v>10</v>
      </c>
      <c r="I606" s="185"/>
      <c r="L606" s="181"/>
      <c r="M606" s="186"/>
      <c r="N606" s="187"/>
      <c r="O606" s="187"/>
      <c r="P606" s="187"/>
      <c r="Q606" s="187"/>
      <c r="R606" s="187"/>
      <c r="S606" s="187"/>
      <c r="T606" s="188"/>
      <c r="AT606" s="182" t="s">
        <v>174</v>
      </c>
      <c r="AU606" s="182" t="s">
        <v>80</v>
      </c>
      <c r="AV606" s="14" t="s">
        <v>80</v>
      </c>
      <c r="AW606" s="14" t="s">
        <v>33</v>
      </c>
      <c r="AX606" s="14" t="s">
        <v>71</v>
      </c>
      <c r="AY606" s="182" t="s">
        <v>163</v>
      </c>
    </row>
    <row r="607" spans="2:51" s="15" customFormat="1" ht="12">
      <c r="B607" s="189"/>
      <c r="D607" s="170" t="s">
        <v>174</v>
      </c>
      <c r="E607" s="190" t="s">
        <v>3</v>
      </c>
      <c r="F607" s="191" t="s">
        <v>188</v>
      </c>
      <c r="H607" s="192">
        <v>985</v>
      </c>
      <c r="I607" s="193"/>
      <c r="L607" s="189"/>
      <c r="M607" s="194"/>
      <c r="N607" s="195"/>
      <c r="O607" s="195"/>
      <c r="P607" s="195"/>
      <c r="Q607" s="195"/>
      <c r="R607" s="195"/>
      <c r="S607" s="195"/>
      <c r="T607" s="196"/>
      <c r="AT607" s="190" t="s">
        <v>174</v>
      </c>
      <c r="AU607" s="190" t="s">
        <v>80</v>
      </c>
      <c r="AV607" s="15" t="s">
        <v>170</v>
      </c>
      <c r="AW607" s="15" t="s">
        <v>33</v>
      </c>
      <c r="AX607" s="15" t="s">
        <v>78</v>
      </c>
      <c r="AY607" s="190" t="s">
        <v>163</v>
      </c>
    </row>
    <row r="608" spans="2:63" s="12" customFormat="1" ht="25.9" customHeight="1">
      <c r="B608" s="143"/>
      <c r="D608" s="144" t="s">
        <v>70</v>
      </c>
      <c r="E608" s="145" t="s">
        <v>342</v>
      </c>
      <c r="F608" s="145" t="s">
        <v>927</v>
      </c>
      <c r="I608" s="146"/>
      <c r="J608" s="147">
        <f>BK608</f>
        <v>0</v>
      </c>
      <c r="L608" s="143"/>
      <c r="M608" s="148"/>
      <c r="N608" s="149"/>
      <c r="O608" s="149"/>
      <c r="P608" s="150">
        <f>P609</f>
        <v>0</v>
      </c>
      <c r="Q608" s="149"/>
      <c r="R608" s="150">
        <f>R609</f>
        <v>0.05049</v>
      </c>
      <c r="S608" s="149"/>
      <c r="T608" s="151">
        <f>T609</f>
        <v>0</v>
      </c>
      <c r="AR608" s="144" t="s">
        <v>182</v>
      </c>
      <c r="AT608" s="152" t="s">
        <v>70</v>
      </c>
      <c r="AU608" s="152" t="s">
        <v>71</v>
      </c>
      <c r="AY608" s="144" t="s">
        <v>163</v>
      </c>
      <c r="BK608" s="153">
        <f>BK609</f>
        <v>0</v>
      </c>
    </row>
    <row r="609" spans="2:63" s="12" customFormat="1" ht="22.9" customHeight="1">
      <c r="B609" s="143"/>
      <c r="D609" s="144" t="s">
        <v>70</v>
      </c>
      <c r="E609" s="154" t="s">
        <v>928</v>
      </c>
      <c r="F609" s="154" t="s">
        <v>929</v>
      </c>
      <c r="I609" s="146"/>
      <c r="J609" s="155">
        <f>BK609</f>
        <v>0</v>
      </c>
      <c r="L609" s="143"/>
      <c r="M609" s="148"/>
      <c r="N609" s="149"/>
      <c r="O609" s="149"/>
      <c r="P609" s="150">
        <f>SUM(P610:P612)</f>
        <v>0</v>
      </c>
      <c r="Q609" s="149"/>
      <c r="R609" s="150">
        <f>SUM(R610:R612)</f>
        <v>0.05049</v>
      </c>
      <c r="S609" s="149"/>
      <c r="T609" s="151">
        <f>SUM(T610:T612)</f>
        <v>0</v>
      </c>
      <c r="AR609" s="144" t="s">
        <v>182</v>
      </c>
      <c r="AT609" s="152" t="s">
        <v>70</v>
      </c>
      <c r="AU609" s="152" t="s">
        <v>78</v>
      </c>
      <c r="AY609" s="144" t="s">
        <v>163</v>
      </c>
      <c r="BK609" s="153">
        <f>SUM(BK610:BK612)</f>
        <v>0</v>
      </c>
    </row>
    <row r="610" spans="1:65" s="2" customFormat="1" ht="16.5" customHeight="1">
      <c r="A610" s="32"/>
      <c r="B610" s="156"/>
      <c r="C610" s="157" t="s">
        <v>930</v>
      </c>
      <c r="D610" s="157" t="s">
        <v>165</v>
      </c>
      <c r="E610" s="158" t="s">
        <v>931</v>
      </c>
      <c r="F610" s="159" t="s">
        <v>932</v>
      </c>
      <c r="G610" s="160" t="s">
        <v>933</v>
      </c>
      <c r="H610" s="161">
        <v>5.1</v>
      </c>
      <c r="I610" s="162"/>
      <c r="J610" s="163">
        <f>ROUND(I610*H610,2)</f>
        <v>0</v>
      </c>
      <c r="K610" s="159" t="s">
        <v>169</v>
      </c>
      <c r="L610" s="33"/>
      <c r="M610" s="164" t="s">
        <v>3</v>
      </c>
      <c r="N610" s="165" t="s">
        <v>42</v>
      </c>
      <c r="O610" s="53"/>
      <c r="P610" s="166">
        <f>O610*H610</f>
        <v>0</v>
      </c>
      <c r="Q610" s="166">
        <v>0.0099</v>
      </c>
      <c r="R610" s="166">
        <f>Q610*H610</f>
        <v>0.05049</v>
      </c>
      <c r="S610" s="166">
        <v>0</v>
      </c>
      <c r="T610" s="167">
        <f>S610*H610</f>
        <v>0</v>
      </c>
      <c r="U610" s="32"/>
      <c r="V610" s="32"/>
      <c r="W610" s="32"/>
      <c r="X610" s="32"/>
      <c r="Y610" s="32"/>
      <c r="Z610" s="32"/>
      <c r="AA610" s="32"/>
      <c r="AB610" s="32"/>
      <c r="AC610" s="32"/>
      <c r="AD610" s="32"/>
      <c r="AE610" s="32"/>
      <c r="AR610" s="168" t="s">
        <v>536</v>
      </c>
      <c r="AT610" s="168" t="s">
        <v>165</v>
      </c>
      <c r="AU610" s="168" t="s">
        <v>80</v>
      </c>
      <c r="AY610" s="17" t="s">
        <v>163</v>
      </c>
      <c r="BE610" s="169">
        <f>IF(N610="základní",J610,0)</f>
        <v>0</v>
      </c>
      <c r="BF610" s="169">
        <f>IF(N610="snížená",J610,0)</f>
        <v>0</v>
      </c>
      <c r="BG610" s="169">
        <f>IF(N610="zákl. přenesená",J610,0)</f>
        <v>0</v>
      </c>
      <c r="BH610" s="169">
        <f>IF(N610="sníž. přenesená",J610,0)</f>
        <v>0</v>
      </c>
      <c r="BI610" s="169">
        <f>IF(N610="nulová",J610,0)</f>
        <v>0</v>
      </c>
      <c r="BJ610" s="17" t="s">
        <v>78</v>
      </c>
      <c r="BK610" s="169">
        <f>ROUND(I610*H610,2)</f>
        <v>0</v>
      </c>
      <c r="BL610" s="17" t="s">
        <v>536</v>
      </c>
      <c r="BM610" s="168" t="s">
        <v>934</v>
      </c>
    </row>
    <row r="611" spans="2:51" s="13" customFormat="1" ht="12">
      <c r="B611" s="174"/>
      <c r="D611" s="170" t="s">
        <v>174</v>
      </c>
      <c r="E611" s="175" t="s">
        <v>3</v>
      </c>
      <c r="F611" s="176" t="s">
        <v>935</v>
      </c>
      <c r="H611" s="175" t="s">
        <v>3</v>
      </c>
      <c r="I611" s="177"/>
      <c r="L611" s="174"/>
      <c r="M611" s="178"/>
      <c r="N611" s="179"/>
      <c r="O611" s="179"/>
      <c r="P611" s="179"/>
      <c r="Q611" s="179"/>
      <c r="R611" s="179"/>
      <c r="S611" s="179"/>
      <c r="T611" s="180"/>
      <c r="AT611" s="175" t="s">
        <v>174</v>
      </c>
      <c r="AU611" s="175" t="s">
        <v>80</v>
      </c>
      <c r="AV611" s="13" t="s">
        <v>78</v>
      </c>
      <c r="AW611" s="13" t="s">
        <v>33</v>
      </c>
      <c r="AX611" s="13" t="s">
        <v>71</v>
      </c>
      <c r="AY611" s="175" t="s">
        <v>163</v>
      </c>
    </row>
    <row r="612" spans="2:51" s="14" customFormat="1" ht="12">
      <c r="B612" s="181"/>
      <c r="D612" s="170" t="s">
        <v>174</v>
      </c>
      <c r="E612" s="182" t="s">
        <v>3</v>
      </c>
      <c r="F612" s="183" t="s">
        <v>936</v>
      </c>
      <c r="H612" s="184">
        <v>5.1</v>
      </c>
      <c r="I612" s="185"/>
      <c r="L612" s="181"/>
      <c r="M612" s="186"/>
      <c r="N612" s="187"/>
      <c r="O612" s="187"/>
      <c r="P612" s="187"/>
      <c r="Q612" s="187"/>
      <c r="R612" s="187"/>
      <c r="S612" s="187"/>
      <c r="T612" s="188"/>
      <c r="AT612" s="182" t="s">
        <v>174</v>
      </c>
      <c r="AU612" s="182" t="s">
        <v>80</v>
      </c>
      <c r="AV612" s="14" t="s">
        <v>80</v>
      </c>
      <c r="AW612" s="14" t="s">
        <v>33</v>
      </c>
      <c r="AX612" s="14" t="s">
        <v>78</v>
      </c>
      <c r="AY612" s="182" t="s">
        <v>163</v>
      </c>
    </row>
    <row r="613" spans="2:63" s="12" customFormat="1" ht="25.9" customHeight="1">
      <c r="B613" s="143"/>
      <c r="D613" s="144" t="s">
        <v>70</v>
      </c>
      <c r="E613" s="145" t="s">
        <v>119</v>
      </c>
      <c r="F613" s="145" t="s">
        <v>120</v>
      </c>
      <c r="I613" s="146"/>
      <c r="J613" s="147">
        <f>BK613</f>
        <v>0</v>
      </c>
      <c r="L613" s="143"/>
      <c r="M613" s="148"/>
      <c r="N613" s="149"/>
      <c r="O613" s="149"/>
      <c r="P613" s="150">
        <f>P614</f>
        <v>0</v>
      </c>
      <c r="Q613" s="149"/>
      <c r="R613" s="150">
        <f>R614</f>
        <v>0</v>
      </c>
      <c r="S613" s="149"/>
      <c r="T613" s="151">
        <f>T614</f>
        <v>0</v>
      </c>
      <c r="AR613" s="144" t="s">
        <v>192</v>
      </c>
      <c r="AT613" s="152" t="s">
        <v>70</v>
      </c>
      <c r="AU613" s="152" t="s">
        <v>71</v>
      </c>
      <c r="AY613" s="144" t="s">
        <v>163</v>
      </c>
      <c r="BK613" s="153">
        <f>BK614</f>
        <v>0</v>
      </c>
    </row>
    <row r="614" spans="2:63" s="12" customFormat="1" ht="22.9" customHeight="1">
      <c r="B614" s="143"/>
      <c r="D614" s="144" t="s">
        <v>70</v>
      </c>
      <c r="E614" s="154" t="s">
        <v>937</v>
      </c>
      <c r="F614" s="154" t="s">
        <v>938</v>
      </c>
      <c r="I614" s="146"/>
      <c r="J614" s="155">
        <f>BK614</f>
        <v>0</v>
      </c>
      <c r="L614" s="143"/>
      <c r="M614" s="148"/>
      <c r="N614" s="149"/>
      <c r="O614" s="149"/>
      <c r="P614" s="150">
        <f>SUM(P615:P616)</f>
        <v>0</v>
      </c>
      <c r="Q614" s="149"/>
      <c r="R614" s="150">
        <f>SUM(R615:R616)</f>
        <v>0</v>
      </c>
      <c r="S614" s="149"/>
      <c r="T614" s="151">
        <f>SUM(T615:T616)</f>
        <v>0</v>
      </c>
      <c r="AR614" s="144" t="s">
        <v>192</v>
      </c>
      <c r="AT614" s="152" t="s">
        <v>70</v>
      </c>
      <c r="AU614" s="152" t="s">
        <v>78</v>
      </c>
      <c r="AY614" s="144" t="s">
        <v>163</v>
      </c>
      <c r="BK614" s="153">
        <f>SUM(BK615:BK616)</f>
        <v>0</v>
      </c>
    </row>
    <row r="615" spans="1:65" s="2" customFormat="1" ht="16.5" customHeight="1">
      <c r="A615" s="32"/>
      <c r="B615" s="156"/>
      <c r="C615" s="157" t="s">
        <v>939</v>
      </c>
      <c r="D615" s="157" t="s">
        <v>165</v>
      </c>
      <c r="E615" s="158" t="s">
        <v>940</v>
      </c>
      <c r="F615" s="159" t="s">
        <v>941</v>
      </c>
      <c r="G615" s="160" t="s">
        <v>942</v>
      </c>
      <c r="H615" s="161">
        <v>1</v>
      </c>
      <c r="I615" s="162"/>
      <c r="J615" s="163">
        <f>ROUND(I615*H615,2)</f>
        <v>0</v>
      </c>
      <c r="K615" s="159" t="s">
        <v>169</v>
      </c>
      <c r="L615" s="33"/>
      <c r="M615" s="164" t="s">
        <v>3</v>
      </c>
      <c r="N615" s="165" t="s">
        <v>42</v>
      </c>
      <c r="O615" s="53"/>
      <c r="P615" s="166">
        <f>O615*H615</f>
        <v>0</v>
      </c>
      <c r="Q615" s="166">
        <v>0</v>
      </c>
      <c r="R615" s="166">
        <f>Q615*H615</f>
        <v>0</v>
      </c>
      <c r="S615" s="166">
        <v>0</v>
      </c>
      <c r="T615" s="167">
        <f>S615*H615</f>
        <v>0</v>
      </c>
      <c r="U615" s="32"/>
      <c r="V615" s="32"/>
      <c r="W615" s="32"/>
      <c r="X615" s="32"/>
      <c r="Y615" s="32"/>
      <c r="Z615" s="32"/>
      <c r="AA615" s="32"/>
      <c r="AB615" s="32"/>
      <c r="AC615" s="32"/>
      <c r="AD615" s="32"/>
      <c r="AE615" s="32"/>
      <c r="AR615" s="168" t="s">
        <v>943</v>
      </c>
      <c r="AT615" s="168" t="s">
        <v>165</v>
      </c>
      <c r="AU615" s="168" t="s">
        <v>80</v>
      </c>
      <c r="AY615" s="17" t="s">
        <v>163</v>
      </c>
      <c r="BE615" s="169">
        <f>IF(N615="základní",J615,0)</f>
        <v>0</v>
      </c>
      <c r="BF615" s="169">
        <f>IF(N615="snížená",J615,0)</f>
        <v>0</v>
      </c>
      <c r="BG615" s="169">
        <f>IF(N615="zákl. přenesená",J615,0)</f>
        <v>0</v>
      </c>
      <c r="BH615" s="169">
        <f>IF(N615="sníž. přenesená",J615,0)</f>
        <v>0</v>
      </c>
      <c r="BI615" s="169">
        <f>IF(N615="nulová",J615,0)</f>
        <v>0</v>
      </c>
      <c r="BJ615" s="17" t="s">
        <v>78</v>
      </c>
      <c r="BK615" s="169">
        <f>ROUND(I615*H615,2)</f>
        <v>0</v>
      </c>
      <c r="BL615" s="17" t="s">
        <v>943</v>
      </c>
      <c r="BM615" s="168" t="s">
        <v>944</v>
      </c>
    </row>
    <row r="616" spans="1:47" s="2" customFormat="1" ht="48.75">
      <c r="A616" s="32"/>
      <c r="B616" s="33"/>
      <c r="C616" s="32"/>
      <c r="D616" s="170" t="s">
        <v>172</v>
      </c>
      <c r="E616" s="32"/>
      <c r="F616" s="171" t="s">
        <v>945</v>
      </c>
      <c r="G616" s="32"/>
      <c r="H616" s="32"/>
      <c r="I616" s="96"/>
      <c r="J616" s="32"/>
      <c r="K616" s="32"/>
      <c r="L616" s="33"/>
      <c r="M616" s="207"/>
      <c r="N616" s="208"/>
      <c r="O616" s="209"/>
      <c r="P616" s="209"/>
      <c r="Q616" s="209"/>
      <c r="R616" s="209"/>
      <c r="S616" s="209"/>
      <c r="T616" s="210"/>
      <c r="U616" s="32"/>
      <c r="V616" s="32"/>
      <c r="W616" s="32"/>
      <c r="X616" s="32"/>
      <c r="Y616" s="32"/>
      <c r="Z616" s="32"/>
      <c r="AA616" s="32"/>
      <c r="AB616" s="32"/>
      <c r="AC616" s="32"/>
      <c r="AD616" s="32"/>
      <c r="AE616" s="32"/>
      <c r="AT616" s="17" t="s">
        <v>172</v>
      </c>
      <c r="AU616" s="17" t="s">
        <v>80</v>
      </c>
    </row>
    <row r="617" spans="1:31" s="2" customFormat="1" ht="6.95" customHeight="1">
      <c r="A617" s="32"/>
      <c r="B617" s="42"/>
      <c r="C617" s="43"/>
      <c r="D617" s="43"/>
      <c r="E617" s="43"/>
      <c r="F617" s="43"/>
      <c r="G617" s="43"/>
      <c r="H617" s="43"/>
      <c r="I617" s="116"/>
      <c r="J617" s="43"/>
      <c r="K617" s="43"/>
      <c r="L617" s="33"/>
      <c r="M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  <c r="AA617" s="32"/>
      <c r="AB617" s="32"/>
      <c r="AC617" s="32"/>
      <c r="AD617" s="32"/>
      <c r="AE617" s="32"/>
    </row>
  </sheetData>
  <autoFilter ref="C101:K616"/>
  <mergeCells count="12">
    <mergeCell ref="E94:H94"/>
    <mergeCell ref="L2:V2"/>
    <mergeCell ref="E50:H50"/>
    <mergeCell ref="E52:H52"/>
    <mergeCell ref="E54:H54"/>
    <mergeCell ref="E90:H90"/>
    <mergeCell ref="E92:H9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3"/>
  <sheetViews>
    <sheetView showGridLines="0" workbookViewId="0" topLeftCell="A61">
      <selection activeCell="I91" sqref="I91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3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3"/>
      <c r="L2" s="361" t="s">
        <v>6</v>
      </c>
      <c r="M2" s="362"/>
      <c r="N2" s="362"/>
      <c r="O2" s="362"/>
      <c r="P2" s="362"/>
      <c r="Q2" s="362"/>
      <c r="R2" s="362"/>
      <c r="S2" s="362"/>
      <c r="T2" s="362"/>
      <c r="U2" s="362"/>
      <c r="V2" s="362"/>
      <c r="AT2" s="17" t="s">
        <v>88</v>
      </c>
    </row>
    <row r="3" spans="2:46" s="1" customFormat="1" ht="6.95" customHeight="1" hidden="1">
      <c r="B3" s="18"/>
      <c r="C3" s="19"/>
      <c r="D3" s="19"/>
      <c r="E3" s="19"/>
      <c r="F3" s="19"/>
      <c r="G3" s="19"/>
      <c r="H3" s="19"/>
      <c r="I3" s="94"/>
      <c r="J3" s="19"/>
      <c r="K3" s="19"/>
      <c r="L3" s="20"/>
      <c r="AT3" s="17" t="s">
        <v>80</v>
      </c>
    </row>
    <row r="4" spans="2:46" s="1" customFormat="1" ht="24.95" customHeight="1" hidden="1">
      <c r="B4" s="20"/>
      <c r="D4" s="21" t="s">
        <v>122</v>
      </c>
      <c r="I4" s="93"/>
      <c r="L4" s="20"/>
      <c r="M4" s="95" t="s">
        <v>11</v>
      </c>
      <c r="AT4" s="17" t="s">
        <v>4</v>
      </c>
    </row>
    <row r="5" spans="2:12" s="1" customFormat="1" ht="6.95" customHeight="1" hidden="1">
      <c r="B5" s="20"/>
      <c r="I5" s="93"/>
      <c r="L5" s="20"/>
    </row>
    <row r="6" spans="2:12" s="1" customFormat="1" ht="12" customHeight="1" hidden="1">
      <c r="B6" s="20"/>
      <c r="D6" s="27" t="s">
        <v>17</v>
      </c>
      <c r="I6" s="93"/>
      <c r="L6" s="20"/>
    </row>
    <row r="7" spans="2:12" s="1" customFormat="1" ht="16.5" customHeight="1" hidden="1">
      <c r="B7" s="20"/>
      <c r="E7" s="401" t="str">
        <f>'Rekapitulace stavby'!K6</f>
        <v>Dopravní terminál v Bohumíně – Přednádražní prostor</v>
      </c>
      <c r="F7" s="402"/>
      <c r="G7" s="402"/>
      <c r="H7" s="402"/>
      <c r="I7" s="93"/>
      <c r="L7" s="20"/>
    </row>
    <row r="8" spans="2:12" s="1" customFormat="1" ht="12" customHeight="1" hidden="1">
      <c r="B8" s="20"/>
      <c r="D8" s="27" t="s">
        <v>123</v>
      </c>
      <c r="I8" s="93"/>
      <c r="L8" s="20"/>
    </row>
    <row r="9" spans="1:31" s="2" customFormat="1" ht="16.5" customHeight="1" hidden="1">
      <c r="A9" s="32"/>
      <c r="B9" s="33"/>
      <c r="C9" s="32"/>
      <c r="D9" s="32"/>
      <c r="E9" s="401" t="s">
        <v>124</v>
      </c>
      <c r="F9" s="400"/>
      <c r="G9" s="400"/>
      <c r="H9" s="400"/>
      <c r="I9" s="96"/>
      <c r="J9" s="32"/>
      <c r="K9" s="32"/>
      <c r="L9" s="97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 hidden="1">
      <c r="A10" s="32"/>
      <c r="B10" s="33"/>
      <c r="C10" s="32"/>
      <c r="D10" s="27" t="s">
        <v>125</v>
      </c>
      <c r="E10" s="32"/>
      <c r="F10" s="32"/>
      <c r="G10" s="32"/>
      <c r="H10" s="32"/>
      <c r="I10" s="96"/>
      <c r="J10" s="32"/>
      <c r="K10" s="32"/>
      <c r="L10" s="97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 hidden="1">
      <c r="A11" s="32"/>
      <c r="B11" s="33"/>
      <c r="C11" s="32"/>
      <c r="D11" s="32"/>
      <c r="E11" s="396" t="s">
        <v>946</v>
      </c>
      <c r="F11" s="400"/>
      <c r="G11" s="400"/>
      <c r="H11" s="400"/>
      <c r="I11" s="96"/>
      <c r="J11" s="32"/>
      <c r="K11" s="32"/>
      <c r="L11" s="97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hidden="1">
      <c r="A12" s="32"/>
      <c r="B12" s="33"/>
      <c r="C12" s="32"/>
      <c r="D12" s="32"/>
      <c r="E12" s="32"/>
      <c r="F12" s="32"/>
      <c r="G12" s="32"/>
      <c r="H12" s="32"/>
      <c r="I12" s="96"/>
      <c r="J12" s="32"/>
      <c r="K12" s="32"/>
      <c r="L12" s="97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 hidden="1">
      <c r="A13" s="32"/>
      <c r="B13" s="33"/>
      <c r="C13" s="32"/>
      <c r="D13" s="27" t="s">
        <v>19</v>
      </c>
      <c r="E13" s="32"/>
      <c r="F13" s="25" t="s">
        <v>3</v>
      </c>
      <c r="G13" s="32"/>
      <c r="H13" s="32"/>
      <c r="I13" s="98" t="s">
        <v>20</v>
      </c>
      <c r="J13" s="25" t="s">
        <v>3</v>
      </c>
      <c r="K13" s="32"/>
      <c r="L13" s="97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 hidden="1">
      <c r="A14" s="32"/>
      <c r="B14" s="33"/>
      <c r="C14" s="32"/>
      <c r="D14" s="27" t="s">
        <v>21</v>
      </c>
      <c r="E14" s="32"/>
      <c r="F14" s="25" t="s">
        <v>22</v>
      </c>
      <c r="G14" s="32"/>
      <c r="H14" s="32"/>
      <c r="I14" s="98" t="s">
        <v>23</v>
      </c>
      <c r="J14" s="50" t="str">
        <f>'Rekapitulace stavby'!AN8</f>
        <v>26. 11. 2019</v>
      </c>
      <c r="K14" s="32"/>
      <c r="L14" s="97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9" customHeight="1" hidden="1">
      <c r="A15" s="32"/>
      <c r="B15" s="33"/>
      <c r="C15" s="32"/>
      <c r="D15" s="32"/>
      <c r="E15" s="32"/>
      <c r="F15" s="32"/>
      <c r="G15" s="32"/>
      <c r="H15" s="32"/>
      <c r="I15" s="96"/>
      <c r="J15" s="32"/>
      <c r="K15" s="32"/>
      <c r="L15" s="97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 hidden="1">
      <c r="A16" s="32"/>
      <c r="B16" s="33"/>
      <c r="C16" s="32"/>
      <c r="D16" s="27" t="s">
        <v>25</v>
      </c>
      <c r="E16" s="32"/>
      <c r="F16" s="32"/>
      <c r="G16" s="32"/>
      <c r="H16" s="32"/>
      <c r="I16" s="98" t="s">
        <v>26</v>
      </c>
      <c r="J16" s="25" t="s">
        <v>3</v>
      </c>
      <c r="K16" s="32"/>
      <c r="L16" s="97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 hidden="1">
      <c r="A17" s="32"/>
      <c r="B17" s="33"/>
      <c r="C17" s="32"/>
      <c r="D17" s="32"/>
      <c r="E17" s="25" t="s">
        <v>27</v>
      </c>
      <c r="F17" s="32"/>
      <c r="G17" s="32"/>
      <c r="H17" s="32"/>
      <c r="I17" s="98" t="s">
        <v>28</v>
      </c>
      <c r="J17" s="25" t="s">
        <v>3</v>
      </c>
      <c r="K17" s="32"/>
      <c r="L17" s="97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 hidden="1">
      <c r="A18" s="32"/>
      <c r="B18" s="33"/>
      <c r="C18" s="32"/>
      <c r="D18" s="32"/>
      <c r="E18" s="32"/>
      <c r="F18" s="32"/>
      <c r="G18" s="32"/>
      <c r="H18" s="32"/>
      <c r="I18" s="96"/>
      <c r="J18" s="32"/>
      <c r="K18" s="32"/>
      <c r="L18" s="97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 hidden="1">
      <c r="A19" s="32"/>
      <c r="B19" s="33"/>
      <c r="C19" s="32"/>
      <c r="D19" s="27" t="s">
        <v>29</v>
      </c>
      <c r="E19" s="32"/>
      <c r="F19" s="32"/>
      <c r="G19" s="32"/>
      <c r="H19" s="32"/>
      <c r="I19" s="98" t="s">
        <v>26</v>
      </c>
      <c r="J19" s="28" t="str">
        <f>'Rekapitulace stavby'!AN13</f>
        <v>Vyplň údaj</v>
      </c>
      <c r="K19" s="32"/>
      <c r="L19" s="97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 hidden="1">
      <c r="A20" s="32"/>
      <c r="B20" s="33"/>
      <c r="C20" s="32"/>
      <c r="D20" s="32"/>
      <c r="E20" s="403" t="str">
        <f>'Rekapitulace stavby'!E14</f>
        <v>Vyplň údaj</v>
      </c>
      <c r="F20" s="385"/>
      <c r="G20" s="385"/>
      <c r="H20" s="385"/>
      <c r="I20" s="98" t="s">
        <v>28</v>
      </c>
      <c r="J20" s="28" t="str">
        <f>'Rekapitulace stavby'!AN14</f>
        <v>Vyplň údaj</v>
      </c>
      <c r="K20" s="32"/>
      <c r="L20" s="97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 hidden="1">
      <c r="A21" s="32"/>
      <c r="B21" s="33"/>
      <c r="C21" s="32"/>
      <c r="D21" s="32"/>
      <c r="E21" s="32"/>
      <c r="F21" s="32"/>
      <c r="G21" s="32"/>
      <c r="H21" s="32"/>
      <c r="I21" s="96"/>
      <c r="J21" s="32"/>
      <c r="K21" s="32"/>
      <c r="L21" s="97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 hidden="1">
      <c r="A22" s="32"/>
      <c r="B22" s="33"/>
      <c r="C22" s="32"/>
      <c r="D22" s="27" t="s">
        <v>31</v>
      </c>
      <c r="E22" s="32"/>
      <c r="F22" s="32"/>
      <c r="G22" s="32"/>
      <c r="H22" s="32"/>
      <c r="I22" s="98" t="s">
        <v>26</v>
      </c>
      <c r="J22" s="25" t="s">
        <v>3</v>
      </c>
      <c r="K22" s="32"/>
      <c r="L22" s="97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 hidden="1">
      <c r="A23" s="32"/>
      <c r="B23" s="33"/>
      <c r="C23" s="32"/>
      <c r="D23" s="32"/>
      <c r="E23" s="25" t="s">
        <v>32</v>
      </c>
      <c r="F23" s="32"/>
      <c r="G23" s="32"/>
      <c r="H23" s="32"/>
      <c r="I23" s="98" t="s">
        <v>28</v>
      </c>
      <c r="J23" s="25" t="s">
        <v>3</v>
      </c>
      <c r="K23" s="32"/>
      <c r="L23" s="97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 hidden="1">
      <c r="A24" s="32"/>
      <c r="B24" s="33"/>
      <c r="C24" s="32"/>
      <c r="D24" s="32"/>
      <c r="E24" s="32"/>
      <c r="F24" s="32"/>
      <c r="G24" s="32"/>
      <c r="H24" s="32"/>
      <c r="I24" s="96"/>
      <c r="J24" s="32"/>
      <c r="K24" s="32"/>
      <c r="L24" s="97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 hidden="1">
      <c r="A25" s="32"/>
      <c r="B25" s="33"/>
      <c r="C25" s="32"/>
      <c r="D25" s="27" t="s">
        <v>34</v>
      </c>
      <c r="E25" s="32"/>
      <c r="F25" s="32"/>
      <c r="G25" s="32"/>
      <c r="H25" s="32"/>
      <c r="I25" s="98" t="s">
        <v>26</v>
      </c>
      <c r="J25" s="25" t="s">
        <v>3</v>
      </c>
      <c r="K25" s="32"/>
      <c r="L25" s="97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 hidden="1">
      <c r="A26" s="32"/>
      <c r="B26" s="33"/>
      <c r="C26" s="32"/>
      <c r="D26" s="32"/>
      <c r="E26" s="25" t="s">
        <v>32</v>
      </c>
      <c r="F26" s="32"/>
      <c r="G26" s="32"/>
      <c r="H26" s="32"/>
      <c r="I26" s="98" t="s">
        <v>28</v>
      </c>
      <c r="J26" s="25" t="s">
        <v>3</v>
      </c>
      <c r="K26" s="32"/>
      <c r="L26" s="97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 hidden="1">
      <c r="A27" s="32"/>
      <c r="B27" s="33"/>
      <c r="C27" s="32"/>
      <c r="D27" s="32"/>
      <c r="E27" s="32"/>
      <c r="F27" s="32"/>
      <c r="G27" s="32"/>
      <c r="H27" s="32"/>
      <c r="I27" s="96"/>
      <c r="J27" s="32"/>
      <c r="K27" s="32"/>
      <c r="L27" s="97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 hidden="1">
      <c r="A28" s="32"/>
      <c r="B28" s="33"/>
      <c r="C28" s="32"/>
      <c r="D28" s="27" t="s">
        <v>35</v>
      </c>
      <c r="E28" s="32"/>
      <c r="F28" s="32"/>
      <c r="G28" s="32"/>
      <c r="H28" s="32"/>
      <c r="I28" s="96"/>
      <c r="J28" s="32"/>
      <c r="K28" s="32"/>
      <c r="L28" s="97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 hidden="1">
      <c r="A29" s="99"/>
      <c r="B29" s="100"/>
      <c r="C29" s="99"/>
      <c r="D29" s="99"/>
      <c r="E29" s="389" t="s">
        <v>3</v>
      </c>
      <c r="F29" s="389"/>
      <c r="G29" s="389"/>
      <c r="H29" s="389"/>
      <c r="I29" s="101"/>
      <c r="J29" s="99"/>
      <c r="K29" s="99"/>
      <c r="L29" s="102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 hidden="1">
      <c r="A30" s="32"/>
      <c r="B30" s="33"/>
      <c r="C30" s="32"/>
      <c r="D30" s="32"/>
      <c r="E30" s="32"/>
      <c r="F30" s="32"/>
      <c r="G30" s="32"/>
      <c r="H30" s="32"/>
      <c r="I30" s="96"/>
      <c r="J30" s="32"/>
      <c r="K30" s="32"/>
      <c r="L30" s="97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 hidden="1">
      <c r="A31" s="32"/>
      <c r="B31" s="33"/>
      <c r="C31" s="32"/>
      <c r="D31" s="61"/>
      <c r="E31" s="61"/>
      <c r="F31" s="61"/>
      <c r="G31" s="61"/>
      <c r="H31" s="61"/>
      <c r="I31" s="103"/>
      <c r="J31" s="61"/>
      <c r="K31" s="61"/>
      <c r="L31" s="97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 hidden="1">
      <c r="A32" s="32"/>
      <c r="B32" s="33"/>
      <c r="C32" s="32"/>
      <c r="D32" s="104" t="s">
        <v>37</v>
      </c>
      <c r="E32" s="32"/>
      <c r="F32" s="32"/>
      <c r="G32" s="32"/>
      <c r="H32" s="32"/>
      <c r="I32" s="96"/>
      <c r="J32" s="66">
        <f>ROUND(J88,2)</f>
        <v>0</v>
      </c>
      <c r="K32" s="32"/>
      <c r="L32" s="97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 hidden="1">
      <c r="A33" s="32"/>
      <c r="B33" s="33"/>
      <c r="C33" s="32"/>
      <c r="D33" s="61"/>
      <c r="E33" s="61"/>
      <c r="F33" s="61"/>
      <c r="G33" s="61"/>
      <c r="H33" s="61"/>
      <c r="I33" s="103"/>
      <c r="J33" s="61"/>
      <c r="K33" s="61"/>
      <c r="L33" s="97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 hidden="1">
      <c r="A34" s="32"/>
      <c r="B34" s="33"/>
      <c r="C34" s="32"/>
      <c r="D34" s="32"/>
      <c r="E34" s="32"/>
      <c r="F34" s="36" t="s">
        <v>39</v>
      </c>
      <c r="G34" s="32"/>
      <c r="H34" s="32"/>
      <c r="I34" s="105" t="s">
        <v>38</v>
      </c>
      <c r="J34" s="36" t="s">
        <v>40</v>
      </c>
      <c r="K34" s="32"/>
      <c r="L34" s="97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106" t="s">
        <v>41</v>
      </c>
      <c r="E35" s="27" t="s">
        <v>42</v>
      </c>
      <c r="F35" s="107">
        <f>ROUND((SUM(BE88:BE132)),2)</f>
        <v>0</v>
      </c>
      <c r="G35" s="32"/>
      <c r="H35" s="32"/>
      <c r="I35" s="108">
        <v>0.21</v>
      </c>
      <c r="J35" s="107">
        <f>ROUND(((SUM(BE88:BE132))*I35),2)</f>
        <v>0</v>
      </c>
      <c r="K35" s="32"/>
      <c r="L35" s="97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43</v>
      </c>
      <c r="F36" s="107">
        <f>ROUND((SUM(BF88:BF132)),2)</f>
        <v>0</v>
      </c>
      <c r="G36" s="32"/>
      <c r="H36" s="32"/>
      <c r="I36" s="108">
        <v>0.15</v>
      </c>
      <c r="J36" s="107">
        <f>ROUND(((SUM(BF88:BF132))*I36),2)</f>
        <v>0</v>
      </c>
      <c r="K36" s="32"/>
      <c r="L36" s="97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44</v>
      </c>
      <c r="F37" s="107">
        <f>ROUND((SUM(BG88:BG132)),2)</f>
        <v>0</v>
      </c>
      <c r="G37" s="32"/>
      <c r="H37" s="32"/>
      <c r="I37" s="108">
        <v>0.21</v>
      </c>
      <c r="J37" s="107">
        <f>0</f>
        <v>0</v>
      </c>
      <c r="K37" s="32"/>
      <c r="L37" s="97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3"/>
      <c r="C38" s="32"/>
      <c r="D38" s="32"/>
      <c r="E38" s="27" t="s">
        <v>45</v>
      </c>
      <c r="F38" s="107">
        <f>ROUND((SUM(BH88:BH132)),2)</f>
        <v>0</v>
      </c>
      <c r="G38" s="32"/>
      <c r="H38" s="32"/>
      <c r="I38" s="108">
        <v>0.15</v>
      </c>
      <c r="J38" s="107">
        <f>0</f>
        <v>0</v>
      </c>
      <c r="K38" s="32"/>
      <c r="L38" s="97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3"/>
      <c r="C39" s="32"/>
      <c r="D39" s="32"/>
      <c r="E39" s="27" t="s">
        <v>46</v>
      </c>
      <c r="F39" s="107">
        <f>ROUND((SUM(BI88:BI132)),2)</f>
        <v>0</v>
      </c>
      <c r="G39" s="32"/>
      <c r="H39" s="32"/>
      <c r="I39" s="108">
        <v>0</v>
      </c>
      <c r="J39" s="107">
        <f>0</f>
        <v>0</v>
      </c>
      <c r="K39" s="32"/>
      <c r="L39" s="97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 hidden="1">
      <c r="A40" s="32"/>
      <c r="B40" s="33"/>
      <c r="C40" s="32"/>
      <c r="D40" s="32"/>
      <c r="E40" s="32"/>
      <c r="F40" s="32"/>
      <c r="G40" s="32"/>
      <c r="H40" s="32"/>
      <c r="I40" s="96"/>
      <c r="J40" s="32"/>
      <c r="K40" s="32"/>
      <c r="L40" s="97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 hidden="1">
      <c r="A41" s="32"/>
      <c r="B41" s="33"/>
      <c r="C41" s="109"/>
      <c r="D41" s="110" t="s">
        <v>47</v>
      </c>
      <c r="E41" s="55"/>
      <c r="F41" s="55"/>
      <c r="G41" s="111" t="s">
        <v>48</v>
      </c>
      <c r="H41" s="112" t="s">
        <v>49</v>
      </c>
      <c r="I41" s="113"/>
      <c r="J41" s="114">
        <f>SUM(J32:J39)</f>
        <v>0</v>
      </c>
      <c r="K41" s="115"/>
      <c r="L41" s="97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 hidden="1">
      <c r="A42" s="32"/>
      <c r="B42" s="42"/>
      <c r="C42" s="43"/>
      <c r="D42" s="43"/>
      <c r="E42" s="43"/>
      <c r="F42" s="43"/>
      <c r="G42" s="43"/>
      <c r="H42" s="43"/>
      <c r="I42" s="116"/>
      <c r="J42" s="43"/>
      <c r="K42" s="43"/>
      <c r="L42" s="97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ht="12" hidden="1"/>
    <row r="44" ht="12" hidden="1"/>
    <row r="45" ht="12" hidden="1"/>
    <row r="46" spans="1:31" s="2" customFormat="1" ht="6.95" customHeight="1">
      <c r="A46" s="32"/>
      <c r="B46" s="44"/>
      <c r="C46" s="45"/>
      <c r="D46" s="45"/>
      <c r="E46" s="45"/>
      <c r="F46" s="45"/>
      <c r="G46" s="45"/>
      <c r="H46" s="45"/>
      <c r="I46" s="117"/>
      <c r="J46" s="45"/>
      <c r="K46" s="45"/>
      <c r="L46" s="97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 s="2" customFormat="1" ht="24.95" customHeight="1">
      <c r="A47" s="32"/>
      <c r="B47" s="33"/>
      <c r="C47" s="21" t="s">
        <v>127</v>
      </c>
      <c r="D47" s="32"/>
      <c r="E47" s="32"/>
      <c r="F47" s="32"/>
      <c r="G47" s="32"/>
      <c r="H47" s="32"/>
      <c r="I47" s="96"/>
      <c r="J47" s="32"/>
      <c r="K47" s="32"/>
      <c r="L47" s="97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</row>
    <row r="48" spans="1:31" s="2" customFormat="1" ht="6.95" customHeight="1">
      <c r="A48" s="32"/>
      <c r="B48" s="33"/>
      <c r="C48" s="32"/>
      <c r="D48" s="32"/>
      <c r="E48" s="32"/>
      <c r="F48" s="32"/>
      <c r="G48" s="32"/>
      <c r="H48" s="32"/>
      <c r="I48" s="96"/>
      <c r="J48" s="32"/>
      <c r="K48" s="32"/>
      <c r="L48" s="97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</row>
    <row r="49" spans="1:31" s="2" customFormat="1" ht="12" customHeight="1">
      <c r="A49" s="32"/>
      <c r="B49" s="33"/>
      <c r="C49" s="27" t="s">
        <v>17</v>
      </c>
      <c r="D49" s="32"/>
      <c r="E49" s="32"/>
      <c r="F49" s="32"/>
      <c r="G49" s="32"/>
      <c r="H49" s="32"/>
      <c r="I49" s="96"/>
      <c r="J49" s="32"/>
      <c r="K49" s="32"/>
      <c r="L49" s="97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</row>
    <row r="50" spans="1:31" s="2" customFormat="1" ht="16.5" customHeight="1">
      <c r="A50" s="32"/>
      <c r="B50" s="33"/>
      <c r="C50" s="32"/>
      <c r="D50" s="32"/>
      <c r="E50" s="401" t="str">
        <f>E7</f>
        <v>Dopravní terminál v Bohumíně – Přednádražní prostor</v>
      </c>
      <c r="F50" s="402"/>
      <c r="G50" s="402"/>
      <c r="H50" s="402"/>
      <c r="I50" s="96"/>
      <c r="J50" s="32"/>
      <c r="K50" s="32"/>
      <c r="L50" s="97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</row>
    <row r="51" spans="2:12" s="1" customFormat="1" ht="12" customHeight="1">
      <c r="B51" s="20"/>
      <c r="C51" s="27" t="s">
        <v>123</v>
      </c>
      <c r="I51" s="93"/>
      <c r="L51" s="20"/>
    </row>
    <row r="52" spans="1:31" s="2" customFormat="1" ht="16.5" customHeight="1">
      <c r="A52" s="32"/>
      <c r="B52" s="33"/>
      <c r="C52" s="32"/>
      <c r="D52" s="32"/>
      <c r="E52" s="401" t="s">
        <v>124</v>
      </c>
      <c r="F52" s="400"/>
      <c r="G52" s="400"/>
      <c r="H52" s="400"/>
      <c r="I52" s="96"/>
      <c r="J52" s="32"/>
      <c r="K52" s="32"/>
      <c r="L52" s="97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</row>
    <row r="53" spans="1:31" s="2" customFormat="1" ht="12" customHeight="1">
      <c r="A53" s="32"/>
      <c r="B53" s="33"/>
      <c r="C53" s="27" t="s">
        <v>125</v>
      </c>
      <c r="D53" s="32"/>
      <c r="E53" s="32"/>
      <c r="F53" s="32"/>
      <c r="G53" s="32"/>
      <c r="H53" s="32"/>
      <c r="I53" s="96"/>
      <c r="J53" s="32"/>
      <c r="K53" s="32"/>
      <c r="L53" s="97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</row>
    <row r="54" spans="1:31" s="2" customFormat="1" ht="16.5" customHeight="1">
      <c r="A54" s="32"/>
      <c r="B54" s="33"/>
      <c r="C54" s="32"/>
      <c r="D54" s="32"/>
      <c r="E54" s="396" t="str">
        <f>E11</f>
        <v>SO 101.1.b - Zpevněné plochy - nezpůsobilý výdaj</v>
      </c>
      <c r="F54" s="400"/>
      <c r="G54" s="400"/>
      <c r="H54" s="400"/>
      <c r="I54" s="96"/>
      <c r="J54" s="32"/>
      <c r="K54" s="32"/>
      <c r="L54" s="97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</row>
    <row r="55" spans="1:31" s="2" customFormat="1" ht="6.95" customHeight="1">
      <c r="A55" s="32"/>
      <c r="B55" s="33"/>
      <c r="C55" s="32"/>
      <c r="D55" s="32"/>
      <c r="E55" s="32"/>
      <c r="F55" s="32"/>
      <c r="G55" s="32"/>
      <c r="H55" s="32"/>
      <c r="I55" s="96"/>
      <c r="J55" s="32"/>
      <c r="K55" s="32"/>
      <c r="L55" s="97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</row>
    <row r="56" spans="1:31" s="2" customFormat="1" ht="12" customHeight="1">
      <c r="A56" s="32"/>
      <c r="B56" s="33"/>
      <c r="C56" s="27" t="s">
        <v>21</v>
      </c>
      <c r="D56" s="32"/>
      <c r="E56" s="32"/>
      <c r="F56" s="25" t="str">
        <f>F14</f>
        <v>Bohumín</v>
      </c>
      <c r="G56" s="32"/>
      <c r="H56" s="32"/>
      <c r="I56" s="98" t="s">
        <v>23</v>
      </c>
      <c r="J56" s="50" t="str">
        <f>IF(J14="","",J14)</f>
        <v>26. 11. 2019</v>
      </c>
      <c r="K56" s="32"/>
      <c r="L56" s="97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</row>
    <row r="57" spans="1:31" s="2" customFormat="1" ht="6.95" customHeight="1">
      <c r="A57" s="32"/>
      <c r="B57" s="33"/>
      <c r="C57" s="32"/>
      <c r="D57" s="32"/>
      <c r="E57" s="32"/>
      <c r="F57" s="32"/>
      <c r="G57" s="32"/>
      <c r="H57" s="32"/>
      <c r="I57" s="96"/>
      <c r="J57" s="32"/>
      <c r="K57" s="32"/>
      <c r="L57" s="97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</row>
    <row r="58" spans="1:31" s="2" customFormat="1" ht="40.15" customHeight="1">
      <c r="A58" s="32"/>
      <c r="B58" s="33"/>
      <c r="C58" s="27" t="s">
        <v>25</v>
      </c>
      <c r="D58" s="32"/>
      <c r="E58" s="32"/>
      <c r="F58" s="25" t="str">
        <f>E17</f>
        <v>Město Bohumín, Masarykova 158, 735 81 Bohumín</v>
      </c>
      <c r="G58" s="32"/>
      <c r="H58" s="32"/>
      <c r="I58" s="98" t="s">
        <v>31</v>
      </c>
      <c r="J58" s="30" t="str">
        <f>E23</f>
        <v>HaskoningDHV Czech Republic, spol. s r.o.</v>
      </c>
      <c r="K58" s="32"/>
      <c r="L58" s="97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</row>
    <row r="59" spans="1:31" s="2" customFormat="1" ht="40.15" customHeight="1">
      <c r="A59" s="32"/>
      <c r="B59" s="33"/>
      <c r="C59" s="27" t="s">
        <v>29</v>
      </c>
      <c r="D59" s="32"/>
      <c r="E59" s="32"/>
      <c r="F59" s="25" t="str">
        <f>IF(E20="","",E20)</f>
        <v>Vyplň údaj</v>
      </c>
      <c r="G59" s="32"/>
      <c r="H59" s="32"/>
      <c r="I59" s="98" t="s">
        <v>34</v>
      </c>
      <c r="J59" s="30" t="str">
        <f>E26</f>
        <v>HaskoningDHV Czech Republic, spol. s r.o.</v>
      </c>
      <c r="K59" s="32"/>
      <c r="L59" s="97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</row>
    <row r="60" spans="1:31" s="2" customFormat="1" ht="10.35" customHeight="1">
      <c r="A60" s="32"/>
      <c r="B60" s="33"/>
      <c r="C60" s="32"/>
      <c r="D60" s="32"/>
      <c r="E60" s="32"/>
      <c r="F60" s="32"/>
      <c r="G60" s="32"/>
      <c r="H60" s="32"/>
      <c r="I60" s="96"/>
      <c r="J60" s="32"/>
      <c r="K60" s="32"/>
      <c r="L60" s="97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</row>
    <row r="61" spans="1:31" s="2" customFormat="1" ht="29.25" customHeight="1">
      <c r="A61" s="32"/>
      <c r="B61" s="33"/>
      <c r="C61" s="118" t="s">
        <v>128</v>
      </c>
      <c r="D61" s="109"/>
      <c r="E61" s="109"/>
      <c r="F61" s="109"/>
      <c r="G61" s="109"/>
      <c r="H61" s="109"/>
      <c r="I61" s="119"/>
      <c r="J61" s="120" t="s">
        <v>129</v>
      </c>
      <c r="K61" s="109"/>
      <c r="L61" s="97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s="2" customFormat="1" ht="10.35" customHeight="1">
      <c r="A62" s="32"/>
      <c r="B62" s="33"/>
      <c r="C62" s="32"/>
      <c r="D62" s="32"/>
      <c r="E62" s="32"/>
      <c r="F62" s="32"/>
      <c r="G62" s="32"/>
      <c r="H62" s="32"/>
      <c r="I62" s="96"/>
      <c r="J62" s="32"/>
      <c r="K62" s="32"/>
      <c r="L62" s="97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</row>
    <row r="63" spans="1:47" s="2" customFormat="1" ht="22.9" customHeight="1">
      <c r="A63" s="32"/>
      <c r="B63" s="33"/>
      <c r="C63" s="121" t="s">
        <v>69</v>
      </c>
      <c r="D63" s="32"/>
      <c r="E63" s="32"/>
      <c r="F63" s="32"/>
      <c r="G63" s="32"/>
      <c r="H63" s="32"/>
      <c r="I63" s="96"/>
      <c r="J63" s="66">
        <f>J88</f>
        <v>0</v>
      </c>
      <c r="K63" s="32"/>
      <c r="L63" s="97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U63" s="17" t="s">
        <v>130</v>
      </c>
    </row>
    <row r="64" spans="2:12" s="9" customFormat="1" ht="24.95" customHeight="1">
      <c r="B64" s="122"/>
      <c r="D64" s="123" t="s">
        <v>131</v>
      </c>
      <c r="E64" s="124"/>
      <c r="F64" s="124"/>
      <c r="G64" s="124"/>
      <c r="H64" s="124"/>
      <c r="I64" s="125"/>
      <c r="J64" s="126">
        <f>J89</f>
        <v>0</v>
      </c>
      <c r="L64" s="122"/>
    </row>
    <row r="65" spans="2:12" s="10" customFormat="1" ht="19.9" customHeight="1">
      <c r="B65" s="127"/>
      <c r="D65" s="128" t="s">
        <v>136</v>
      </c>
      <c r="E65" s="129"/>
      <c r="F65" s="129"/>
      <c r="G65" s="129"/>
      <c r="H65" s="129"/>
      <c r="I65" s="130"/>
      <c r="J65" s="131">
        <f>J90</f>
        <v>0</v>
      </c>
      <c r="L65" s="127"/>
    </row>
    <row r="66" spans="2:12" s="10" customFormat="1" ht="19.9" customHeight="1">
      <c r="B66" s="127"/>
      <c r="D66" s="128" t="s">
        <v>140</v>
      </c>
      <c r="E66" s="129"/>
      <c r="F66" s="129"/>
      <c r="G66" s="129"/>
      <c r="H66" s="129"/>
      <c r="I66" s="130"/>
      <c r="J66" s="131">
        <f>J130</f>
        <v>0</v>
      </c>
      <c r="L66" s="127"/>
    </row>
    <row r="67" spans="1:31" s="2" customFormat="1" ht="21.75" customHeight="1">
      <c r="A67" s="32"/>
      <c r="B67" s="33"/>
      <c r="C67" s="32"/>
      <c r="D67" s="32"/>
      <c r="E67" s="32"/>
      <c r="F67" s="32"/>
      <c r="G67" s="32"/>
      <c r="H67" s="32"/>
      <c r="I67" s="96"/>
      <c r="J67" s="32"/>
      <c r="K67" s="32"/>
      <c r="L67" s="97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</row>
    <row r="68" spans="1:31" s="2" customFormat="1" ht="6.95" customHeight="1">
      <c r="A68" s="32"/>
      <c r="B68" s="42"/>
      <c r="C68" s="43"/>
      <c r="D68" s="43"/>
      <c r="E68" s="43"/>
      <c r="F68" s="43"/>
      <c r="G68" s="43"/>
      <c r="H68" s="43"/>
      <c r="I68" s="116"/>
      <c r="J68" s="43"/>
      <c r="K68" s="43"/>
      <c r="L68" s="97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</row>
    <row r="72" spans="1:31" s="2" customFormat="1" ht="6.95" customHeight="1">
      <c r="A72" s="32"/>
      <c r="B72" s="44"/>
      <c r="C72" s="45"/>
      <c r="D72" s="45"/>
      <c r="E72" s="45"/>
      <c r="F72" s="45"/>
      <c r="G72" s="45"/>
      <c r="H72" s="45"/>
      <c r="I72" s="117"/>
      <c r="J72" s="45"/>
      <c r="K72" s="45"/>
      <c r="L72" s="97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</row>
    <row r="73" spans="1:31" s="2" customFormat="1" ht="24.95" customHeight="1">
      <c r="A73" s="32"/>
      <c r="B73" s="33"/>
      <c r="C73" s="21" t="s">
        <v>148</v>
      </c>
      <c r="D73" s="32"/>
      <c r="E73" s="32"/>
      <c r="F73" s="32"/>
      <c r="G73" s="32"/>
      <c r="H73" s="32"/>
      <c r="I73" s="96"/>
      <c r="J73" s="32"/>
      <c r="K73" s="32"/>
      <c r="L73" s="97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</row>
    <row r="74" spans="1:31" s="2" customFormat="1" ht="6.95" customHeight="1">
      <c r="A74" s="32"/>
      <c r="B74" s="33"/>
      <c r="C74" s="32"/>
      <c r="D74" s="32"/>
      <c r="E74" s="32"/>
      <c r="F74" s="32"/>
      <c r="G74" s="32"/>
      <c r="H74" s="32"/>
      <c r="I74" s="96"/>
      <c r="J74" s="32"/>
      <c r="K74" s="32"/>
      <c r="L74" s="97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</row>
    <row r="75" spans="1:31" s="2" customFormat="1" ht="12" customHeight="1">
      <c r="A75" s="32"/>
      <c r="B75" s="33"/>
      <c r="C75" s="27" t="s">
        <v>17</v>
      </c>
      <c r="D75" s="32"/>
      <c r="E75" s="32"/>
      <c r="F75" s="32"/>
      <c r="G75" s="32"/>
      <c r="H75" s="32"/>
      <c r="I75" s="96"/>
      <c r="J75" s="32"/>
      <c r="K75" s="32"/>
      <c r="L75" s="97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</row>
    <row r="76" spans="1:31" s="2" customFormat="1" ht="16.5" customHeight="1">
      <c r="A76" s="32"/>
      <c r="B76" s="33"/>
      <c r="C76" s="32"/>
      <c r="D76" s="32"/>
      <c r="E76" s="401" t="str">
        <f>E7</f>
        <v>Dopravní terminál v Bohumíně – Přednádražní prostor</v>
      </c>
      <c r="F76" s="402"/>
      <c r="G76" s="402"/>
      <c r="H76" s="402"/>
      <c r="I76" s="96"/>
      <c r="J76" s="32"/>
      <c r="K76" s="32"/>
      <c r="L76" s="97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2:12" s="1" customFormat="1" ht="12" customHeight="1">
      <c r="B77" s="20"/>
      <c r="C77" s="27" t="s">
        <v>123</v>
      </c>
      <c r="I77" s="93"/>
      <c r="L77" s="20"/>
    </row>
    <row r="78" spans="1:31" s="2" customFormat="1" ht="16.5" customHeight="1">
      <c r="A78" s="32"/>
      <c r="B78" s="33"/>
      <c r="C78" s="32"/>
      <c r="D78" s="32"/>
      <c r="E78" s="401" t="s">
        <v>124</v>
      </c>
      <c r="F78" s="400"/>
      <c r="G78" s="400"/>
      <c r="H78" s="400"/>
      <c r="I78" s="96"/>
      <c r="J78" s="32"/>
      <c r="K78" s="32"/>
      <c r="L78" s="97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</row>
    <row r="79" spans="1:31" s="2" customFormat="1" ht="12" customHeight="1">
      <c r="A79" s="32"/>
      <c r="B79" s="33"/>
      <c r="C79" s="27" t="s">
        <v>125</v>
      </c>
      <c r="D79" s="32"/>
      <c r="E79" s="32"/>
      <c r="F79" s="32"/>
      <c r="G79" s="32"/>
      <c r="H79" s="32"/>
      <c r="I79" s="96"/>
      <c r="J79" s="32"/>
      <c r="K79" s="32"/>
      <c r="L79" s="97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</row>
    <row r="80" spans="1:31" s="2" customFormat="1" ht="16.5" customHeight="1">
      <c r="A80" s="32"/>
      <c r="B80" s="33"/>
      <c r="C80" s="32"/>
      <c r="D80" s="32"/>
      <c r="E80" s="396" t="str">
        <f>E11</f>
        <v>SO 101.1.b - Zpevněné plochy - nezpůsobilý výdaj</v>
      </c>
      <c r="F80" s="400"/>
      <c r="G80" s="400"/>
      <c r="H80" s="400"/>
      <c r="I80" s="96"/>
      <c r="J80" s="32"/>
      <c r="K80" s="32"/>
      <c r="L80" s="97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</row>
    <row r="81" spans="1:31" s="2" customFormat="1" ht="6.95" customHeight="1">
      <c r="A81" s="32"/>
      <c r="B81" s="33"/>
      <c r="C81" s="32"/>
      <c r="D81" s="32"/>
      <c r="E81" s="32"/>
      <c r="F81" s="32"/>
      <c r="G81" s="32"/>
      <c r="H81" s="32"/>
      <c r="I81" s="96"/>
      <c r="J81" s="32"/>
      <c r="K81" s="32"/>
      <c r="L81" s="97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12" customHeight="1">
      <c r="A82" s="32"/>
      <c r="B82" s="33"/>
      <c r="C82" s="27" t="s">
        <v>21</v>
      </c>
      <c r="D82" s="32"/>
      <c r="E82" s="32"/>
      <c r="F82" s="25" t="str">
        <f>F14</f>
        <v>Bohumín</v>
      </c>
      <c r="G82" s="32"/>
      <c r="H82" s="32"/>
      <c r="I82" s="98" t="s">
        <v>23</v>
      </c>
      <c r="J82" s="50" t="str">
        <f>IF(J14="","",J14)</f>
        <v>26. 11. 2019</v>
      </c>
      <c r="K82" s="32"/>
      <c r="L82" s="97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6"/>
      <c r="J83" s="32"/>
      <c r="K83" s="32"/>
      <c r="L83" s="97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40.15" customHeight="1">
      <c r="A84" s="32"/>
      <c r="B84" s="33"/>
      <c r="C84" s="27" t="s">
        <v>25</v>
      </c>
      <c r="D84" s="32"/>
      <c r="E84" s="32"/>
      <c r="F84" s="25" t="str">
        <f>E17</f>
        <v>Město Bohumín, Masarykova 158, 735 81 Bohumín</v>
      </c>
      <c r="G84" s="32"/>
      <c r="H84" s="32"/>
      <c r="I84" s="98" t="s">
        <v>31</v>
      </c>
      <c r="J84" s="30" t="str">
        <f>E23</f>
        <v>HaskoningDHV Czech Republic, spol. s r.o.</v>
      </c>
      <c r="K84" s="32"/>
      <c r="L84" s="97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40.15" customHeight="1">
      <c r="A85" s="32"/>
      <c r="B85" s="33"/>
      <c r="C85" s="27" t="s">
        <v>29</v>
      </c>
      <c r="D85" s="32"/>
      <c r="E85" s="32"/>
      <c r="F85" s="25" t="str">
        <f>IF(E20="","",E20)</f>
        <v>Vyplň údaj</v>
      </c>
      <c r="G85" s="32"/>
      <c r="H85" s="32"/>
      <c r="I85" s="98" t="s">
        <v>34</v>
      </c>
      <c r="J85" s="30" t="str">
        <f>E26</f>
        <v>HaskoningDHV Czech Republic, spol. s r.o.</v>
      </c>
      <c r="K85" s="32"/>
      <c r="L85" s="97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0.35" customHeight="1">
      <c r="A86" s="32"/>
      <c r="B86" s="33"/>
      <c r="C86" s="32"/>
      <c r="D86" s="32"/>
      <c r="E86" s="32"/>
      <c r="F86" s="32"/>
      <c r="G86" s="32"/>
      <c r="H86" s="32"/>
      <c r="I86" s="96"/>
      <c r="J86" s="32"/>
      <c r="K86" s="32"/>
      <c r="L86" s="97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11" customFormat="1" ht="29.25" customHeight="1">
      <c r="A87" s="132"/>
      <c r="B87" s="133"/>
      <c r="C87" s="134" t="s">
        <v>149</v>
      </c>
      <c r="D87" s="135" t="s">
        <v>56</v>
      </c>
      <c r="E87" s="135" t="s">
        <v>52</v>
      </c>
      <c r="F87" s="135" t="s">
        <v>53</v>
      </c>
      <c r="G87" s="135" t="s">
        <v>150</v>
      </c>
      <c r="H87" s="135" t="s">
        <v>151</v>
      </c>
      <c r="I87" s="136" t="s">
        <v>152</v>
      </c>
      <c r="J87" s="135" t="s">
        <v>129</v>
      </c>
      <c r="K87" s="137" t="s">
        <v>153</v>
      </c>
      <c r="L87" s="138"/>
      <c r="M87" s="57" t="s">
        <v>3</v>
      </c>
      <c r="N87" s="58" t="s">
        <v>41</v>
      </c>
      <c r="O87" s="58" t="s">
        <v>154</v>
      </c>
      <c r="P87" s="58" t="s">
        <v>155</v>
      </c>
      <c r="Q87" s="58" t="s">
        <v>156</v>
      </c>
      <c r="R87" s="58" t="s">
        <v>157</v>
      </c>
      <c r="S87" s="58" t="s">
        <v>158</v>
      </c>
      <c r="T87" s="59" t="s">
        <v>159</v>
      </c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</row>
    <row r="88" spans="1:63" s="2" customFormat="1" ht="22.9" customHeight="1">
      <c r="A88" s="32"/>
      <c r="B88" s="33"/>
      <c r="C88" s="64" t="s">
        <v>160</v>
      </c>
      <c r="D88" s="32"/>
      <c r="E88" s="32"/>
      <c r="F88" s="32"/>
      <c r="G88" s="32"/>
      <c r="H88" s="32"/>
      <c r="I88" s="96"/>
      <c r="J88" s="139">
        <f>BK88</f>
        <v>0</v>
      </c>
      <c r="K88" s="32"/>
      <c r="L88" s="33"/>
      <c r="M88" s="60"/>
      <c r="N88" s="51"/>
      <c r="O88" s="61"/>
      <c r="P88" s="140">
        <f>P89</f>
        <v>0</v>
      </c>
      <c r="Q88" s="61"/>
      <c r="R88" s="140">
        <f>R89</f>
        <v>22.445700000000002</v>
      </c>
      <c r="S88" s="61"/>
      <c r="T88" s="141">
        <f>T89</f>
        <v>0</v>
      </c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T88" s="17" t="s">
        <v>70</v>
      </c>
      <c r="AU88" s="17" t="s">
        <v>130</v>
      </c>
      <c r="BK88" s="142">
        <f>BK89</f>
        <v>0</v>
      </c>
    </row>
    <row r="89" spans="2:63" s="12" customFormat="1" ht="25.9" customHeight="1">
      <c r="B89" s="143"/>
      <c r="D89" s="144" t="s">
        <v>70</v>
      </c>
      <c r="E89" s="145" t="s">
        <v>161</v>
      </c>
      <c r="F89" s="145" t="s">
        <v>162</v>
      </c>
      <c r="I89" s="146"/>
      <c r="J89" s="147">
        <f>BK89</f>
        <v>0</v>
      </c>
      <c r="L89" s="143"/>
      <c r="M89" s="148"/>
      <c r="N89" s="149"/>
      <c r="O89" s="149"/>
      <c r="P89" s="150">
        <f>P90+P130</f>
        <v>0</v>
      </c>
      <c r="Q89" s="149"/>
      <c r="R89" s="150">
        <f>R90+R130</f>
        <v>22.445700000000002</v>
      </c>
      <c r="S89" s="149"/>
      <c r="T89" s="151">
        <f>T90+T130</f>
        <v>0</v>
      </c>
      <c r="AR89" s="144" t="s">
        <v>78</v>
      </c>
      <c r="AT89" s="152" t="s">
        <v>70</v>
      </c>
      <c r="AU89" s="152" t="s">
        <v>71</v>
      </c>
      <c r="AY89" s="144" t="s">
        <v>163</v>
      </c>
      <c r="BK89" s="153">
        <f>BK90+BK130</f>
        <v>0</v>
      </c>
    </row>
    <row r="90" spans="2:63" s="12" customFormat="1" ht="22.9" customHeight="1">
      <c r="B90" s="143"/>
      <c r="D90" s="144" t="s">
        <v>70</v>
      </c>
      <c r="E90" s="154" t="s">
        <v>192</v>
      </c>
      <c r="F90" s="154" t="s">
        <v>442</v>
      </c>
      <c r="I90" s="146"/>
      <c r="J90" s="155">
        <f>BK90</f>
        <v>0</v>
      </c>
      <c r="L90" s="143"/>
      <c r="M90" s="148"/>
      <c r="N90" s="149"/>
      <c r="O90" s="149"/>
      <c r="P90" s="150">
        <f>SUM(P91:P129)</f>
        <v>0</v>
      </c>
      <c r="Q90" s="149"/>
      <c r="R90" s="150">
        <f>SUM(R91:R129)</f>
        <v>22.445700000000002</v>
      </c>
      <c r="S90" s="149"/>
      <c r="T90" s="151">
        <f>SUM(T91:T129)</f>
        <v>0</v>
      </c>
      <c r="AR90" s="144" t="s">
        <v>78</v>
      </c>
      <c r="AT90" s="152" t="s">
        <v>70</v>
      </c>
      <c r="AU90" s="152" t="s">
        <v>78</v>
      </c>
      <c r="AY90" s="144" t="s">
        <v>163</v>
      </c>
      <c r="BK90" s="153">
        <f>SUM(BK91:BK129)</f>
        <v>0</v>
      </c>
    </row>
    <row r="91" spans="1:65" s="2" customFormat="1" ht="21.75" customHeight="1">
      <c r="A91" s="32"/>
      <c r="B91" s="156"/>
      <c r="C91" s="157" t="s">
        <v>78</v>
      </c>
      <c r="D91" s="157" t="s">
        <v>165</v>
      </c>
      <c r="E91" s="158" t="s">
        <v>465</v>
      </c>
      <c r="F91" s="159" t="s">
        <v>466</v>
      </c>
      <c r="G91" s="160" t="s">
        <v>168</v>
      </c>
      <c r="H91" s="161">
        <v>223</v>
      </c>
      <c r="I91" s="162"/>
      <c r="J91" s="163">
        <f>ROUND(I91*H91,2)</f>
        <v>0</v>
      </c>
      <c r="K91" s="159" t="s">
        <v>169</v>
      </c>
      <c r="L91" s="33"/>
      <c r="M91" s="164" t="s">
        <v>3</v>
      </c>
      <c r="N91" s="165" t="s">
        <v>42</v>
      </c>
      <c r="O91" s="53"/>
      <c r="P91" s="166">
        <f>O91*H91</f>
        <v>0</v>
      </c>
      <c r="Q91" s="166">
        <v>0</v>
      </c>
      <c r="R91" s="166">
        <f>Q91*H91</f>
        <v>0</v>
      </c>
      <c r="S91" s="166">
        <v>0</v>
      </c>
      <c r="T91" s="167">
        <f>S91*H91</f>
        <v>0</v>
      </c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R91" s="168" t="s">
        <v>170</v>
      </c>
      <c r="AT91" s="168" t="s">
        <v>165</v>
      </c>
      <c r="AU91" s="168" t="s">
        <v>80</v>
      </c>
      <c r="AY91" s="17" t="s">
        <v>163</v>
      </c>
      <c r="BE91" s="169">
        <f>IF(N91="základní",J91,0)</f>
        <v>0</v>
      </c>
      <c r="BF91" s="169">
        <f>IF(N91="snížená",J91,0)</f>
        <v>0</v>
      </c>
      <c r="BG91" s="169">
        <f>IF(N91="zákl. přenesená",J91,0)</f>
        <v>0</v>
      </c>
      <c r="BH91" s="169">
        <f>IF(N91="sníž. přenesená",J91,0)</f>
        <v>0</v>
      </c>
      <c r="BI91" s="169">
        <f>IF(N91="nulová",J91,0)</f>
        <v>0</v>
      </c>
      <c r="BJ91" s="17" t="s">
        <v>78</v>
      </c>
      <c r="BK91" s="169">
        <f>ROUND(I91*H91,2)</f>
        <v>0</v>
      </c>
      <c r="BL91" s="17" t="s">
        <v>170</v>
      </c>
      <c r="BM91" s="168" t="s">
        <v>467</v>
      </c>
    </row>
    <row r="92" spans="1:47" s="2" customFormat="1" ht="29.25">
      <c r="A92" s="32"/>
      <c r="B92" s="33"/>
      <c r="C92" s="32"/>
      <c r="D92" s="170" t="s">
        <v>172</v>
      </c>
      <c r="E92" s="32"/>
      <c r="F92" s="171" t="s">
        <v>947</v>
      </c>
      <c r="G92" s="32"/>
      <c r="H92" s="32"/>
      <c r="I92" s="96"/>
      <c r="J92" s="32"/>
      <c r="K92" s="32"/>
      <c r="L92" s="33"/>
      <c r="M92" s="172"/>
      <c r="N92" s="173"/>
      <c r="O92" s="53"/>
      <c r="P92" s="53"/>
      <c r="Q92" s="53"/>
      <c r="R92" s="53"/>
      <c r="S92" s="53"/>
      <c r="T92" s="54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T92" s="17" t="s">
        <v>172</v>
      </c>
      <c r="AU92" s="17" t="s">
        <v>80</v>
      </c>
    </row>
    <row r="93" spans="2:51" s="13" customFormat="1" ht="22.5">
      <c r="B93" s="174"/>
      <c r="D93" s="170" t="s">
        <v>174</v>
      </c>
      <c r="E93" s="175" t="s">
        <v>3</v>
      </c>
      <c r="F93" s="176" t="s">
        <v>470</v>
      </c>
      <c r="H93" s="175" t="s">
        <v>3</v>
      </c>
      <c r="I93" s="177"/>
      <c r="L93" s="174"/>
      <c r="M93" s="178"/>
      <c r="N93" s="179"/>
      <c r="O93" s="179"/>
      <c r="P93" s="179"/>
      <c r="Q93" s="179"/>
      <c r="R93" s="179"/>
      <c r="S93" s="179"/>
      <c r="T93" s="180"/>
      <c r="AT93" s="175" t="s">
        <v>174</v>
      </c>
      <c r="AU93" s="175" t="s">
        <v>80</v>
      </c>
      <c r="AV93" s="13" t="s">
        <v>78</v>
      </c>
      <c r="AW93" s="13" t="s">
        <v>33</v>
      </c>
      <c r="AX93" s="13" t="s">
        <v>71</v>
      </c>
      <c r="AY93" s="175" t="s">
        <v>163</v>
      </c>
    </row>
    <row r="94" spans="2:51" s="14" customFormat="1" ht="12">
      <c r="B94" s="181"/>
      <c r="D94" s="170" t="s">
        <v>174</v>
      </c>
      <c r="E94" s="182" t="s">
        <v>3</v>
      </c>
      <c r="F94" s="183" t="s">
        <v>620</v>
      </c>
      <c r="H94" s="184">
        <v>77</v>
      </c>
      <c r="I94" s="185"/>
      <c r="L94" s="181"/>
      <c r="M94" s="186"/>
      <c r="N94" s="187"/>
      <c r="O94" s="187"/>
      <c r="P94" s="187"/>
      <c r="Q94" s="187"/>
      <c r="R94" s="187"/>
      <c r="S94" s="187"/>
      <c r="T94" s="188"/>
      <c r="AT94" s="182" t="s">
        <v>174</v>
      </c>
      <c r="AU94" s="182" t="s">
        <v>80</v>
      </c>
      <c r="AV94" s="14" t="s">
        <v>80</v>
      </c>
      <c r="AW94" s="14" t="s">
        <v>33</v>
      </c>
      <c r="AX94" s="14" t="s">
        <v>71</v>
      </c>
      <c r="AY94" s="182" t="s">
        <v>163</v>
      </c>
    </row>
    <row r="95" spans="2:51" s="13" customFormat="1" ht="22.5">
      <c r="B95" s="174"/>
      <c r="D95" s="170" t="s">
        <v>174</v>
      </c>
      <c r="E95" s="175" t="s">
        <v>3</v>
      </c>
      <c r="F95" s="176" t="s">
        <v>474</v>
      </c>
      <c r="H95" s="175" t="s">
        <v>3</v>
      </c>
      <c r="I95" s="177"/>
      <c r="L95" s="174"/>
      <c r="M95" s="178"/>
      <c r="N95" s="179"/>
      <c r="O95" s="179"/>
      <c r="P95" s="179"/>
      <c r="Q95" s="179"/>
      <c r="R95" s="179"/>
      <c r="S95" s="179"/>
      <c r="T95" s="180"/>
      <c r="AT95" s="175" t="s">
        <v>174</v>
      </c>
      <c r="AU95" s="175" t="s">
        <v>80</v>
      </c>
      <c r="AV95" s="13" t="s">
        <v>78</v>
      </c>
      <c r="AW95" s="13" t="s">
        <v>33</v>
      </c>
      <c r="AX95" s="13" t="s">
        <v>71</v>
      </c>
      <c r="AY95" s="175" t="s">
        <v>163</v>
      </c>
    </row>
    <row r="96" spans="2:51" s="14" customFormat="1" ht="12">
      <c r="B96" s="181"/>
      <c r="D96" s="170" t="s">
        <v>174</v>
      </c>
      <c r="E96" s="182" t="s">
        <v>3</v>
      </c>
      <c r="F96" s="183" t="s">
        <v>620</v>
      </c>
      <c r="H96" s="184">
        <v>77</v>
      </c>
      <c r="I96" s="185"/>
      <c r="L96" s="181"/>
      <c r="M96" s="186"/>
      <c r="N96" s="187"/>
      <c r="O96" s="187"/>
      <c r="P96" s="187"/>
      <c r="Q96" s="187"/>
      <c r="R96" s="187"/>
      <c r="S96" s="187"/>
      <c r="T96" s="188"/>
      <c r="AT96" s="182" t="s">
        <v>174</v>
      </c>
      <c r="AU96" s="182" t="s">
        <v>80</v>
      </c>
      <c r="AV96" s="14" t="s">
        <v>80</v>
      </c>
      <c r="AW96" s="14" t="s">
        <v>33</v>
      </c>
      <c r="AX96" s="14" t="s">
        <v>71</v>
      </c>
      <c r="AY96" s="182" t="s">
        <v>163</v>
      </c>
    </row>
    <row r="97" spans="2:51" s="13" customFormat="1" ht="12">
      <c r="B97" s="174"/>
      <c r="D97" s="170" t="s">
        <v>174</v>
      </c>
      <c r="E97" s="175" t="s">
        <v>3</v>
      </c>
      <c r="F97" s="176" t="s">
        <v>475</v>
      </c>
      <c r="H97" s="175" t="s">
        <v>3</v>
      </c>
      <c r="I97" s="177"/>
      <c r="L97" s="174"/>
      <c r="M97" s="178"/>
      <c r="N97" s="179"/>
      <c r="O97" s="179"/>
      <c r="P97" s="179"/>
      <c r="Q97" s="179"/>
      <c r="R97" s="179"/>
      <c r="S97" s="179"/>
      <c r="T97" s="180"/>
      <c r="AT97" s="175" t="s">
        <v>174</v>
      </c>
      <c r="AU97" s="175" t="s">
        <v>80</v>
      </c>
      <c r="AV97" s="13" t="s">
        <v>78</v>
      </c>
      <c r="AW97" s="13" t="s">
        <v>33</v>
      </c>
      <c r="AX97" s="13" t="s">
        <v>71</v>
      </c>
      <c r="AY97" s="175" t="s">
        <v>163</v>
      </c>
    </row>
    <row r="98" spans="2:51" s="14" customFormat="1" ht="12">
      <c r="B98" s="181"/>
      <c r="D98" s="170" t="s">
        <v>174</v>
      </c>
      <c r="E98" s="182" t="s">
        <v>3</v>
      </c>
      <c r="F98" s="183" t="s">
        <v>569</v>
      </c>
      <c r="H98" s="184">
        <v>69</v>
      </c>
      <c r="I98" s="185"/>
      <c r="L98" s="181"/>
      <c r="M98" s="186"/>
      <c r="N98" s="187"/>
      <c r="O98" s="187"/>
      <c r="P98" s="187"/>
      <c r="Q98" s="187"/>
      <c r="R98" s="187"/>
      <c r="S98" s="187"/>
      <c r="T98" s="188"/>
      <c r="AT98" s="182" t="s">
        <v>174</v>
      </c>
      <c r="AU98" s="182" t="s">
        <v>80</v>
      </c>
      <c r="AV98" s="14" t="s">
        <v>80</v>
      </c>
      <c r="AW98" s="14" t="s">
        <v>33</v>
      </c>
      <c r="AX98" s="14" t="s">
        <v>71</v>
      </c>
      <c r="AY98" s="182" t="s">
        <v>163</v>
      </c>
    </row>
    <row r="99" spans="2:51" s="15" customFormat="1" ht="12">
      <c r="B99" s="189"/>
      <c r="D99" s="170" t="s">
        <v>174</v>
      </c>
      <c r="E99" s="190" t="s">
        <v>3</v>
      </c>
      <c r="F99" s="191" t="s">
        <v>188</v>
      </c>
      <c r="H99" s="192">
        <v>223</v>
      </c>
      <c r="I99" s="193"/>
      <c r="L99" s="189"/>
      <c r="M99" s="194"/>
      <c r="N99" s="195"/>
      <c r="O99" s="195"/>
      <c r="P99" s="195"/>
      <c r="Q99" s="195"/>
      <c r="R99" s="195"/>
      <c r="S99" s="195"/>
      <c r="T99" s="196"/>
      <c r="AT99" s="190" t="s">
        <v>174</v>
      </c>
      <c r="AU99" s="190" t="s">
        <v>80</v>
      </c>
      <c r="AV99" s="15" t="s">
        <v>170</v>
      </c>
      <c r="AW99" s="15" t="s">
        <v>33</v>
      </c>
      <c r="AX99" s="15" t="s">
        <v>78</v>
      </c>
      <c r="AY99" s="190" t="s">
        <v>163</v>
      </c>
    </row>
    <row r="100" spans="1:65" s="2" customFormat="1" ht="21.75" customHeight="1">
      <c r="A100" s="32"/>
      <c r="B100" s="156"/>
      <c r="C100" s="157" t="s">
        <v>80</v>
      </c>
      <c r="D100" s="157" t="s">
        <v>165</v>
      </c>
      <c r="E100" s="158" t="s">
        <v>482</v>
      </c>
      <c r="F100" s="159" t="s">
        <v>483</v>
      </c>
      <c r="G100" s="160" t="s">
        <v>168</v>
      </c>
      <c r="H100" s="161">
        <v>69</v>
      </c>
      <c r="I100" s="162"/>
      <c r="J100" s="163">
        <f>ROUND(I100*H100,2)</f>
        <v>0</v>
      </c>
      <c r="K100" s="159" t="s">
        <v>169</v>
      </c>
      <c r="L100" s="33"/>
      <c r="M100" s="164" t="s">
        <v>3</v>
      </c>
      <c r="N100" s="165" t="s">
        <v>42</v>
      </c>
      <c r="O100" s="53"/>
      <c r="P100" s="166">
        <f>O100*H100</f>
        <v>0</v>
      </c>
      <c r="Q100" s="166">
        <v>0</v>
      </c>
      <c r="R100" s="166">
        <f>Q100*H100</f>
        <v>0</v>
      </c>
      <c r="S100" s="166">
        <v>0</v>
      </c>
      <c r="T100" s="167">
        <f>S100*H100</f>
        <v>0</v>
      </c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R100" s="168" t="s">
        <v>170</v>
      </c>
      <c r="AT100" s="168" t="s">
        <v>165</v>
      </c>
      <c r="AU100" s="168" t="s">
        <v>80</v>
      </c>
      <c r="AY100" s="17" t="s">
        <v>163</v>
      </c>
      <c r="BE100" s="169">
        <f>IF(N100="základní",J100,0)</f>
        <v>0</v>
      </c>
      <c r="BF100" s="169">
        <f>IF(N100="snížená",J100,0)</f>
        <v>0</v>
      </c>
      <c r="BG100" s="169">
        <f>IF(N100="zákl. přenesená",J100,0)</f>
        <v>0</v>
      </c>
      <c r="BH100" s="169">
        <f>IF(N100="sníž. přenesená",J100,0)</f>
        <v>0</v>
      </c>
      <c r="BI100" s="169">
        <f>IF(N100="nulová",J100,0)</f>
        <v>0</v>
      </c>
      <c r="BJ100" s="17" t="s">
        <v>78</v>
      </c>
      <c r="BK100" s="169">
        <f>ROUND(I100*H100,2)</f>
        <v>0</v>
      </c>
      <c r="BL100" s="17" t="s">
        <v>170</v>
      </c>
      <c r="BM100" s="168" t="s">
        <v>484</v>
      </c>
    </row>
    <row r="101" spans="1:47" s="2" customFormat="1" ht="29.25">
      <c r="A101" s="32"/>
      <c r="B101" s="33"/>
      <c r="C101" s="32"/>
      <c r="D101" s="170" t="s">
        <v>172</v>
      </c>
      <c r="E101" s="32"/>
      <c r="F101" s="171" t="s">
        <v>947</v>
      </c>
      <c r="G101" s="32"/>
      <c r="H101" s="32"/>
      <c r="I101" s="96"/>
      <c r="J101" s="32"/>
      <c r="K101" s="32"/>
      <c r="L101" s="33"/>
      <c r="M101" s="172"/>
      <c r="N101" s="173"/>
      <c r="O101" s="53"/>
      <c r="P101" s="53"/>
      <c r="Q101" s="53"/>
      <c r="R101" s="53"/>
      <c r="S101" s="53"/>
      <c r="T101" s="54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T101" s="17" t="s">
        <v>172</v>
      </c>
      <c r="AU101" s="17" t="s">
        <v>80</v>
      </c>
    </row>
    <row r="102" spans="2:51" s="13" customFormat="1" ht="12">
      <c r="B102" s="174"/>
      <c r="D102" s="170" t="s">
        <v>174</v>
      </c>
      <c r="E102" s="175" t="s">
        <v>3</v>
      </c>
      <c r="F102" s="176" t="s">
        <v>486</v>
      </c>
      <c r="H102" s="175" t="s">
        <v>3</v>
      </c>
      <c r="I102" s="177"/>
      <c r="L102" s="174"/>
      <c r="M102" s="178"/>
      <c r="N102" s="179"/>
      <c r="O102" s="179"/>
      <c r="P102" s="179"/>
      <c r="Q102" s="179"/>
      <c r="R102" s="179"/>
      <c r="S102" s="179"/>
      <c r="T102" s="180"/>
      <c r="AT102" s="175" t="s">
        <v>174</v>
      </c>
      <c r="AU102" s="175" t="s">
        <v>80</v>
      </c>
      <c r="AV102" s="13" t="s">
        <v>78</v>
      </c>
      <c r="AW102" s="13" t="s">
        <v>33</v>
      </c>
      <c r="AX102" s="13" t="s">
        <v>71</v>
      </c>
      <c r="AY102" s="175" t="s">
        <v>163</v>
      </c>
    </row>
    <row r="103" spans="2:51" s="14" customFormat="1" ht="12">
      <c r="B103" s="181"/>
      <c r="D103" s="170" t="s">
        <v>174</v>
      </c>
      <c r="E103" s="182" t="s">
        <v>3</v>
      </c>
      <c r="F103" s="183" t="s">
        <v>569</v>
      </c>
      <c r="H103" s="184">
        <v>69</v>
      </c>
      <c r="I103" s="185"/>
      <c r="L103" s="181"/>
      <c r="M103" s="186"/>
      <c r="N103" s="187"/>
      <c r="O103" s="187"/>
      <c r="P103" s="187"/>
      <c r="Q103" s="187"/>
      <c r="R103" s="187"/>
      <c r="S103" s="187"/>
      <c r="T103" s="188"/>
      <c r="AT103" s="182" t="s">
        <v>174</v>
      </c>
      <c r="AU103" s="182" t="s">
        <v>80</v>
      </c>
      <c r="AV103" s="14" t="s">
        <v>80</v>
      </c>
      <c r="AW103" s="14" t="s">
        <v>33</v>
      </c>
      <c r="AX103" s="14" t="s">
        <v>78</v>
      </c>
      <c r="AY103" s="182" t="s">
        <v>163</v>
      </c>
    </row>
    <row r="104" spans="1:65" s="2" customFormat="1" ht="21.75" customHeight="1">
      <c r="A104" s="32"/>
      <c r="B104" s="156"/>
      <c r="C104" s="157" t="s">
        <v>182</v>
      </c>
      <c r="D104" s="157" t="s">
        <v>165</v>
      </c>
      <c r="E104" s="158" t="s">
        <v>509</v>
      </c>
      <c r="F104" s="159" t="s">
        <v>510</v>
      </c>
      <c r="G104" s="160" t="s">
        <v>168</v>
      </c>
      <c r="H104" s="161">
        <v>77</v>
      </c>
      <c r="I104" s="162"/>
      <c r="J104" s="163">
        <f>ROUND(I104*H104,2)</f>
        <v>0</v>
      </c>
      <c r="K104" s="159" t="s">
        <v>169</v>
      </c>
      <c r="L104" s="33"/>
      <c r="M104" s="164" t="s">
        <v>3</v>
      </c>
      <c r="N104" s="165" t="s">
        <v>42</v>
      </c>
      <c r="O104" s="53"/>
      <c r="P104" s="166">
        <f>O104*H104</f>
        <v>0</v>
      </c>
      <c r="Q104" s="166">
        <v>0</v>
      </c>
      <c r="R104" s="166">
        <f>Q104*H104</f>
        <v>0</v>
      </c>
      <c r="S104" s="166">
        <v>0</v>
      </c>
      <c r="T104" s="167">
        <f>S104*H104</f>
        <v>0</v>
      </c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R104" s="168" t="s">
        <v>170</v>
      </c>
      <c r="AT104" s="168" t="s">
        <v>165</v>
      </c>
      <c r="AU104" s="168" t="s">
        <v>80</v>
      </c>
      <c r="AY104" s="17" t="s">
        <v>163</v>
      </c>
      <c r="BE104" s="169">
        <f>IF(N104="základní",J104,0)</f>
        <v>0</v>
      </c>
      <c r="BF104" s="169">
        <f>IF(N104="snížená",J104,0)</f>
        <v>0</v>
      </c>
      <c r="BG104" s="169">
        <f>IF(N104="zákl. přenesená",J104,0)</f>
        <v>0</v>
      </c>
      <c r="BH104" s="169">
        <f>IF(N104="sníž. přenesená",J104,0)</f>
        <v>0</v>
      </c>
      <c r="BI104" s="169">
        <f>IF(N104="nulová",J104,0)</f>
        <v>0</v>
      </c>
      <c r="BJ104" s="17" t="s">
        <v>78</v>
      </c>
      <c r="BK104" s="169">
        <f>ROUND(I104*H104,2)</f>
        <v>0</v>
      </c>
      <c r="BL104" s="17" t="s">
        <v>170</v>
      </c>
      <c r="BM104" s="168" t="s">
        <v>511</v>
      </c>
    </row>
    <row r="105" spans="1:47" s="2" customFormat="1" ht="29.25">
      <c r="A105" s="32"/>
      <c r="B105" s="33"/>
      <c r="C105" s="32"/>
      <c r="D105" s="170" t="s">
        <v>172</v>
      </c>
      <c r="E105" s="32"/>
      <c r="F105" s="171" t="s">
        <v>947</v>
      </c>
      <c r="G105" s="32"/>
      <c r="H105" s="32"/>
      <c r="I105" s="96"/>
      <c r="J105" s="32"/>
      <c r="K105" s="32"/>
      <c r="L105" s="33"/>
      <c r="M105" s="172"/>
      <c r="N105" s="173"/>
      <c r="O105" s="53"/>
      <c r="P105" s="53"/>
      <c r="Q105" s="53"/>
      <c r="R105" s="53"/>
      <c r="S105" s="53"/>
      <c r="T105" s="54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T105" s="17" t="s">
        <v>172</v>
      </c>
      <c r="AU105" s="17" t="s">
        <v>80</v>
      </c>
    </row>
    <row r="106" spans="2:51" s="13" customFormat="1" ht="12">
      <c r="B106" s="174"/>
      <c r="D106" s="170" t="s">
        <v>174</v>
      </c>
      <c r="E106" s="175" t="s">
        <v>3</v>
      </c>
      <c r="F106" s="176" t="s">
        <v>513</v>
      </c>
      <c r="H106" s="175" t="s">
        <v>3</v>
      </c>
      <c r="I106" s="177"/>
      <c r="L106" s="174"/>
      <c r="M106" s="178"/>
      <c r="N106" s="179"/>
      <c r="O106" s="179"/>
      <c r="P106" s="179"/>
      <c r="Q106" s="179"/>
      <c r="R106" s="179"/>
      <c r="S106" s="179"/>
      <c r="T106" s="180"/>
      <c r="AT106" s="175" t="s">
        <v>174</v>
      </c>
      <c r="AU106" s="175" t="s">
        <v>80</v>
      </c>
      <c r="AV106" s="13" t="s">
        <v>78</v>
      </c>
      <c r="AW106" s="13" t="s">
        <v>33</v>
      </c>
      <c r="AX106" s="13" t="s">
        <v>71</v>
      </c>
      <c r="AY106" s="175" t="s">
        <v>163</v>
      </c>
    </row>
    <row r="107" spans="2:51" s="14" customFormat="1" ht="12">
      <c r="B107" s="181"/>
      <c r="D107" s="170" t="s">
        <v>174</v>
      </c>
      <c r="E107" s="182" t="s">
        <v>3</v>
      </c>
      <c r="F107" s="183" t="s">
        <v>620</v>
      </c>
      <c r="H107" s="184">
        <v>77</v>
      </c>
      <c r="I107" s="185"/>
      <c r="L107" s="181"/>
      <c r="M107" s="186"/>
      <c r="N107" s="187"/>
      <c r="O107" s="187"/>
      <c r="P107" s="187"/>
      <c r="Q107" s="187"/>
      <c r="R107" s="187"/>
      <c r="S107" s="187"/>
      <c r="T107" s="188"/>
      <c r="AT107" s="182" t="s">
        <v>174</v>
      </c>
      <c r="AU107" s="182" t="s">
        <v>80</v>
      </c>
      <c r="AV107" s="14" t="s">
        <v>80</v>
      </c>
      <c r="AW107" s="14" t="s">
        <v>33</v>
      </c>
      <c r="AX107" s="14" t="s">
        <v>71</v>
      </c>
      <c r="AY107" s="182" t="s">
        <v>163</v>
      </c>
    </row>
    <row r="108" spans="2:51" s="15" customFormat="1" ht="12">
      <c r="B108" s="189"/>
      <c r="D108" s="170" t="s">
        <v>174</v>
      </c>
      <c r="E108" s="190" t="s">
        <v>3</v>
      </c>
      <c r="F108" s="191" t="s">
        <v>188</v>
      </c>
      <c r="H108" s="192">
        <v>77</v>
      </c>
      <c r="I108" s="193"/>
      <c r="L108" s="189"/>
      <c r="M108" s="194"/>
      <c r="N108" s="195"/>
      <c r="O108" s="195"/>
      <c r="P108" s="195"/>
      <c r="Q108" s="195"/>
      <c r="R108" s="195"/>
      <c r="S108" s="195"/>
      <c r="T108" s="196"/>
      <c r="AT108" s="190" t="s">
        <v>174</v>
      </c>
      <c r="AU108" s="190" t="s">
        <v>80</v>
      </c>
      <c r="AV108" s="15" t="s">
        <v>170</v>
      </c>
      <c r="AW108" s="15" t="s">
        <v>33</v>
      </c>
      <c r="AX108" s="15" t="s">
        <v>78</v>
      </c>
      <c r="AY108" s="190" t="s">
        <v>163</v>
      </c>
    </row>
    <row r="109" spans="1:65" s="2" customFormat="1" ht="21.75" customHeight="1">
      <c r="A109" s="32"/>
      <c r="B109" s="156"/>
      <c r="C109" s="157" t="s">
        <v>170</v>
      </c>
      <c r="D109" s="157" t="s">
        <v>165</v>
      </c>
      <c r="E109" s="158" t="s">
        <v>515</v>
      </c>
      <c r="F109" s="159" t="s">
        <v>516</v>
      </c>
      <c r="G109" s="160" t="s">
        <v>168</v>
      </c>
      <c r="H109" s="161">
        <v>77</v>
      </c>
      <c r="I109" s="162"/>
      <c r="J109" s="163">
        <f>ROUND(I109*H109,2)</f>
        <v>0</v>
      </c>
      <c r="K109" s="159" t="s">
        <v>169</v>
      </c>
      <c r="L109" s="33"/>
      <c r="M109" s="164" t="s">
        <v>3</v>
      </c>
      <c r="N109" s="165" t="s">
        <v>42</v>
      </c>
      <c r="O109" s="53"/>
      <c r="P109" s="166">
        <f>O109*H109</f>
        <v>0</v>
      </c>
      <c r="Q109" s="166">
        <v>0</v>
      </c>
      <c r="R109" s="166">
        <f>Q109*H109</f>
        <v>0</v>
      </c>
      <c r="S109" s="166">
        <v>0</v>
      </c>
      <c r="T109" s="167">
        <f>S109*H109</f>
        <v>0</v>
      </c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R109" s="168" t="s">
        <v>170</v>
      </c>
      <c r="AT109" s="168" t="s">
        <v>165</v>
      </c>
      <c r="AU109" s="168" t="s">
        <v>80</v>
      </c>
      <c r="AY109" s="17" t="s">
        <v>163</v>
      </c>
      <c r="BE109" s="169">
        <f>IF(N109="základní",J109,0)</f>
        <v>0</v>
      </c>
      <c r="BF109" s="169">
        <f>IF(N109="snížená",J109,0)</f>
        <v>0</v>
      </c>
      <c r="BG109" s="169">
        <f>IF(N109="zákl. přenesená",J109,0)</f>
        <v>0</v>
      </c>
      <c r="BH109" s="169">
        <f>IF(N109="sníž. přenesená",J109,0)</f>
        <v>0</v>
      </c>
      <c r="BI109" s="169">
        <f>IF(N109="nulová",J109,0)</f>
        <v>0</v>
      </c>
      <c r="BJ109" s="17" t="s">
        <v>78</v>
      </c>
      <c r="BK109" s="169">
        <f>ROUND(I109*H109,2)</f>
        <v>0</v>
      </c>
      <c r="BL109" s="17" t="s">
        <v>170</v>
      </c>
      <c r="BM109" s="168" t="s">
        <v>517</v>
      </c>
    </row>
    <row r="110" spans="1:47" s="2" customFormat="1" ht="29.25">
      <c r="A110" s="32"/>
      <c r="B110" s="33"/>
      <c r="C110" s="32"/>
      <c r="D110" s="170" t="s">
        <v>172</v>
      </c>
      <c r="E110" s="32"/>
      <c r="F110" s="171" t="s">
        <v>947</v>
      </c>
      <c r="G110" s="32"/>
      <c r="H110" s="32"/>
      <c r="I110" s="96"/>
      <c r="J110" s="32"/>
      <c r="K110" s="32"/>
      <c r="L110" s="33"/>
      <c r="M110" s="172"/>
      <c r="N110" s="173"/>
      <c r="O110" s="53"/>
      <c r="P110" s="53"/>
      <c r="Q110" s="53"/>
      <c r="R110" s="53"/>
      <c r="S110" s="53"/>
      <c r="T110" s="54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T110" s="17" t="s">
        <v>172</v>
      </c>
      <c r="AU110" s="17" t="s">
        <v>80</v>
      </c>
    </row>
    <row r="111" spans="2:51" s="13" customFormat="1" ht="12">
      <c r="B111" s="174"/>
      <c r="D111" s="170" t="s">
        <v>174</v>
      </c>
      <c r="E111" s="175" t="s">
        <v>3</v>
      </c>
      <c r="F111" s="176" t="s">
        <v>513</v>
      </c>
      <c r="H111" s="175" t="s">
        <v>3</v>
      </c>
      <c r="I111" s="177"/>
      <c r="L111" s="174"/>
      <c r="M111" s="178"/>
      <c r="N111" s="179"/>
      <c r="O111" s="179"/>
      <c r="P111" s="179"/>
      <c r="Q111" s="179"/>
      <c r="R111" s="179"/>
      <c r="S111" s="179"/>
      <c r="T111" s="180"/>
      <c r="AT111" s="175" t="s">
        <v>174</v>
      </c>
      <c r="AU111" s="175" t="s">
        <v>80</v>
      </c>
      <c r="AV111" s="13" t="s">
        <v>78</v>
      </c>
      <c r="AW111" s="13" t="s">
        <v>33</v>
      </c>
      <c r="AX111" s="13" t="s">
        <v>71</v>
      </c>
      <c r="AY111" s="175" t="s">
        <v>163</v>
      </c>
    </row>
    <row r="112" spans="2:51" s="14" customFormat="1" ht="12">
      <c r="B112" s="181"/>
      <c r="D112" s="170" t="s">
        <v>174</v>
      </c>
      <c r="E112" s="182" t="s">
        <v>3</v>
      </c>
      <c r="F112" s="183" t="s">
        <v>620</v>
      </c>
      <c r="H112" s="184">
        <v>77</v>
      </c>
      <c r="I112" s="185"/>
      <c r="L112" s="181"/>
      <c r="M112" s="186"/>
      <c r="N112" s="187"/>
      <c r="O112" s="187"/>
      <c r="P112" s="187"/>
      <c r="Q112" s="187"/>
      <c r="R112" s="187"/>
      <c r="S112" s="187"/>
      <c r="T112" s="188"/>
      <c r="AT112" s="182" t="s">
        <v>174</v>
      </c>
      <c r="AU112" s="182" t="s">
        <v>80</v>
      </c>
      <c r="AV112" s="14" t="s">
        <v>80</v>
      </c>
      <c r="AW112" s="14" t="s">
        <v>33</v>
      </c>
      <c r="AX112" s="14" t="s">
        <v>78</v>
      </c>
      <c r="AY112" s="182" t="s">
        <v>163</v>
      </c>
    </row>
    <row r="113" spans="1:65" s="2" customFormat="1" ht="33" customHeight="1">
      <c r="A113" s="32"/>
      <c r="B113" s="156"/>
      <c r="C113" s="157" t="s">
        <v>192</v>
      </c>
      <c r="D113" s="157" t="s">
        <v>165</v>
      </c>
      <c r="E113" s="158" t="s">
        <v>519</v>
      </c>
      <c r="F113" s="159" t="s">
        <v>520</v>
      </c>
      <c r="G113" s="160" t="s">
        <v>168</v>
      </c>
      <c r="H113" s="161">
        <v>77</v>
      </c>
      <c r="I113" s="162"/>
      <c r="J113" s="163">
        <f>ROUND(I113*H113,2)</f>
        <v>0</v>
      </c>
      <c r="K113" s="159" t="s">
        <v>169</v>
      </c>
      <c r="L113" s="33"/>
      <c r="M113" s="164" t="s">
        <v>3</v>
      </c>
      <c r="N113" s="165" t="s">
        <v>42</v>
      </c>
      <c r="O113" s="53"/>
      <c r="P113" s="166">
        <f>O113*H113</f>
        <v>0</v>
      </c>
      <c r="Q113" s="166">
        <v>0</v>
      </c>
      <c r="R113" s="166">
        <f>Q113*H113</f>
        <v>0</v>
      </c>
      <c r="S113" s="166">
        <v>0</v>
      </c>
      <c r="T113" s="167">
        <f>S113*H113</f>
        <v>0</v>
      </c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R113" s="168" t="s">
        <v>170</v>
      </c>
      <c r="AT113" s="168" t="s">
        <v>165</v>
      </c>
      <c r="AU113" s="168" t="s">
        <v>80</v>
      </c>
      <c r="AY113" s="17" t="s">
        <v>163</v>
      </c>
      <c r="BE113" s="169">
        <f>IF(N113="základní",J113,0)</f>
        <v>0</v>
      </c>
      <c r="BF113" s="169">
        <f>IF(N113="snížená",J113,0)</f>
        <v>0</v>
      </c>
      <c r="BG113" s="169">
        <f>IF(N113="zákl. přenesená",J113,0)</f>
        <v>0</v>
      </c>
      <c r="BH113" s="169">
        <f>IF(N113="sníž. přenesená",J113,0)</f>
        <v>0</v>
      </c>
      <c r="BI113" s="169">
        <f>IF(N113="nulová",J113,0)</f>
        <v>0</v>
      </c>
      <c r="BJ113" s="17" t="s">
        <v>78</v>
      </c>
      <c r="BK113" s="169">
        <f>ROUND(I113*H113,2)</f>
        <v>0</v>
      </c>
      <c r="BL113" s="17" t="s">
        <v>170</v>
      </c>
      <c r="BM113" s="168" t="s">
        <v>521</v>
      </c>
    </row>
    <row r="114" spans="1:47" s="2" customFormat="1" ht="29.25">
      <c r="A114" s="32"/>
      <c r="B114" s="33"/>
      <c r="C114" s="32"/>
      <c r="D114" s="170" t="s">
        <v>172</v>
      </c>
      <c r="E114" s="32"/>
      <c r="F114" s="171" t="s">
        <v>947</v>
      </c>
      <c r="G114" s="32"/>
      <c r="H114" s="32"/>
      <c r="I114" s="96"/>
      <c r="J114" s="32"/>
      <c r="K114" s="32"/>
      <c r="L114" s="33"/>
      <c r="M114" s="172"/>
      <c r="N114" s="173"/>
      <c r="O114" s="53"/>
      <c r="P114" s="53"/>
      <c r="Q114" s="53"/>
      <c r="R114" s="53"/>
      <c r="S114" s="53"/>
      <c r="T114" s="54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T114" s="17" t="s">
        <v>172</v>
      </c>
      <c r="AU114" s="17" t="s">
        <v>80</v>
      </c>
    </row>
    <row r="115" spans="2:51" s="13" customFormat="1" ht="12">
      <c r="B115" s="174"/>
      <c r="D115" s="170" t="s">
        <v>174</v>
      </c>
      <c r="E115" s="175" t="s">
        <v>3</v>
      </c>
      <c r="F115" s="176" t="s">
        <v>448</v>
      </c>
      <c r="H115" s="175" t="s">
        <v>3</v>
      </c>
      <c r="I115" s="177"/>
      <c r="L115" s="174"/>
      <c r="M115" s="178"/>
      <c r="N115" s="179"/>
      <c r="O115" s="179"/>
      <c r="P115" s="179"/>
      <c r="Q115" s="179"/>
      <c r="R115" s="179"/>
      <c r="S115" s="179"/>
      <c r="T115" s="180"/>
      <c r="AT115" s="175" t="s">
        <v>174</v>
      </c>
      <c r="AU115" s="175" t="s">
        <v>80</v>
      </c>
      <c r="AV115" s="13" t="s">
        <v>78</v>
      </c>
      <c r="AW115" s="13" t="s">
        <v>33</v>
      </c>
      <c r="AX115" s="13" t="s">
        <v>71</v>
      </c>
      <c r="AY115" s="175" t="s">
        <v>163</v>
      </c>
    </row>
    <row r="116" spans="2:51" s="14" customFormat="1" ht="12">
      <c r="B116" s="181"/>
      <c r="D116" s="170" t="s">
        <v>174</v>
      </c>
      <c r="E116" s="182" t="s">
        <v>3</v>
      </c>
      <c r="F116" s="183" t="s">
        <v>620</v>
      </c>
      <c r="H116" s="184">
        <v>77</v>
      </c>
      <c r="I116" s="185"/>
      <c r="L116" s="181"/>
      <c r="M116" s="186"/>
      <c r="N116" s="187"/>
      <c r="O116" s="187"/>
      <c r="P116" s="187"/>
      <c r="Q116" s="187"/>
      <c r="R116" s="187"/>
      <c r="S116" s="187"/>
      <c r="T116" s="188"/>
      <c r="AT116" s="182" t="s">
        <v>174</v>
      </c>
      <c r="AU116" s="182" t="s">
        <v>80</v>
      </c>
      <c r="AV116" s="14" t="s">
        <v>80</v>
      </c>
      <c r="AW116" s="14" t="s">
        <v>33</v>
      </c>
      <c r="AX116" s="14" t="s">
        <v>78</v>
      </c>
      <c r="AY116" s="182" t="s">
        <v>163</v>
      </c>
    </row>
    <row r="117" spans="1:65" s="2" customFormat="1" ht="33" customHeight="1">
      <c r="A117" s="32"/>
      <c r="B117" s="156"/>
      <c r="C117" s="157" t="s">
        <v>197</v>
      </c>
      <c r="D117" s="157" t="s">
        <v>165</v>
      </c>
      <c r="E117" s="158" t="s">
        <v>527</v>
      </c>
      <c r="F117" s="159" t="s">
        <v>528</v>
      </c>
      <c r="G117" s="160" t="s">
        <v>168</v>
      </c>
      <c r="H117" s="161">
        <v>77</v>
      </c>
      <c r="I117" s="162"/>
      <c r="J117" s="163">
        <f>ROUND(I117*H117,2)</f>
        <v>0</v>
      </c>
      <c r="K117" s="159" t="s">
        <v>169</v>
      </c>
      <c r="L117" s="33"/>
      <c r="M117" s="164" t="s">
        <v>3</v>
      </c>
      <c r="N117" s="165" t="s">
        <v>42</v>
      </c>
      <c r="O117" s="53"/>
      <c r="P117" s="166">
        <f>O117*H117</f>
        <v>0</v>
      </c>
      <c r="Q117" s="166">
        <v>0</v>
      </c>
      <c r="R117" s="166">
        <f>Q117*H117</f>
        <v>0</v>
      </c>
      <c r="S117" s="166">
        <v>0</v>
      </c>
      <c r="T117" s="167">
        <f>S117*H117</f>
        <v>0</v>
      </c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R117" s="168" t="s">
        <v>170</v>
      </c>
      <c r="AT117" s="168" t="s">
        <v>165</v>
      </c>
      <c r="AU117" s="168" t="s">
        <v>80</v>
      </c>
      <c r="AY117" s="17" t="s">
        <v>163</v>
      </c>
      <c r="BE117" s="169">
        <f>IF(N117="základní",J117,0)</f>
        <v>0</v>
      </c>
      <c r="BF117" s="169">
        <f>IF(N117="snížená",J117,0)</f>
        <v>0</v>
      </c>
      <c r="BG117" s="169">
        <f>IF(N117="zákl. přenesená",J117,0)</f>
        <v>0</v>
      </c>
      <c r="BH117" s="169">
        <f>IF(N117="sníž. přenesená",J117,0)</f>
        <v>0</v>
      </c>
      <c r="BI117" s="169">
        <f>IF(N117="nulová",J117,0)</f>
        <v>0</v>
      </c>
      <c r="BJ117" s="17" t="s">
        <v>78</v>
      </c>
      <c r="BK117" s="169">
        <f>ROUND(I117*H117,2)</f>
        <v>0</v>
      </c>
      <c r="BL117" s="17" t="s">
        <v>170</v>
      </c>
      <c r="BM117" s="168" t="s">
        <v>529</v>
      </c>
    </row>
    <row r="118" spans="1:47" s="2" customFormat="1" ht="29.25">
      <c r="A118" s="32"/>
      <c r="B118" s="33"/>
      <c r="C118" s="32"/>
      <c r="D118" s="170" t="s">
        <v>172</v>
      </c>
      <c r="E118" s="32"/>
      <c r="F118" s="171" t="s">
        <v>947</v>
      </c>
      <c r="G118" s="32"/>
      <c r="H118" s="32"/>
      <c r="I118" s="96"/>
      <c r="J118" s="32"/>
      <c r="K118" s="32"/>
      <c r="L118" s="33"/>
      <c r="M118" s="172"/>
      <c r="N118" s="173"/>
      <c r="O118" s="53"/>
      <c r="P118" s="53"/>
      <c r="Q118" s="53"/>
      <c r="R118" s="53"/>
      <c r="S118" s="53"/>
      <c r="T118" s="54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T118" s="17" t="s">
        <v>172</v>
      </c>
      <c r="AU118" s="17" t="s">
        <v>80</v>
      </c>
    </row>
    <row r="119" spans="2:51" s="13" customFormat="1" ht="12">
      <c r="B119" s="174"/>
      <c r="D119" s="170" t="s">
        <v>174</v>
      </c>
      <c r="E119" s="175" t="s">
        <v>3</v>
      </c>
      <c r="F119" s="176" t="s">
        <v>530</v>
      </c>
      <c r="H119" s="175" t="s">
        <v>3</v>
      </c>
      <c r="I119" s="177"/>
      <c r="L119" s="174"/>
      <c r="M119" s="178"/>
      <c r="N119" s="179"/>
      <c r="O119" s="179"/>
      <c r="P119" s="179"/>
      <c r="Q119" s="179"/>
      <c r="R119" s="179"/>
      <c r="S119" s="179"/>
      <c r="T119" s="180"/>
      <c r="AT119" s="175" t="s">
        <v>174</v>
      </c>
      <c r="AU119" s="175" t="s">
        <v>80</v>
      </c>
      <c r="AV119" s="13" t="s">
        <v>78</v>
      </c>
      <c r="AW119" s="13" t="s">
        <v>33</v>
      </c>
      <c r="AX119" s="13" t="s">
        <v>71</v>
      </c>
      <c r="AY119" s="175" t="s">
        <v>163</v>
      </c>
    </row>
    <row r="120" spans="2:51" s="14" customFormat="1" ht="12">
      <c r="B120" s="181"/>
      <c r="D120" s="170" t="s">
        <v>174</v>
      </c>
      <c r="E120" s="182" t="s">
        <v>3</v>
      </c>
      <c r="F120" s="183" t="s">
        <v>620</v>
      </c>
      <c r="H120" s="184">
        <v>77</v>
      </c>
      <c r="I120" s="185"/>
      <c r="L120" s="181"/>
      <c r="M120" s="186"/>
      <c r="N120" s="187"/>
      <c r="O120" s="187"/>
      <c r="P120" s="187"/>
      <c r="Q120" s="187"/>
      <c r="R120" s="187"/>
      <c r="S120" s="187"/>
      <c r="T120" s="188"/>
      <c r="AT120" s="182" t="s">
        <v>174</v>
      </c>
      <c r="AU120" s="182" t="s">
        <v>80</v>
      </c>
      <c r="AV120" s="14" t="s">
        <v>80</v>
      </c>
      <c r="AW120" s="14" t="s">
        <v>33</v>
      </c>
      <c r="AX120" s="14" t="s">
        <v>78</v>
      </c>
      <c r="AY120" s="182" t="s">
        <v>163</v>
      </c>
    </row>
    <row r="121" spans="1:65" s="2" customFormat="1" ht="55.5" customHeight="1">
      <c r="A121" s="32"/>
      <c r="B121" s="156"/>
      <c r="C121" s="157" t="s">
        <v>201</v>
      </c>
      <c r="D121" s="157" t="s">
        <v>165</v>
      </c>
      <c r="E121" s="158" t="s">
        <v>583</v>
      </c>
      <c r="F121" s="159" t="s">
        <v>584</v>
      </c>
      <c r="G121" s="160" t="s">
        <v>168</v>
      </c>
      <c r="H121" s="161">
        <v>69</v>
      </c>
      <c r="I121" s="162"/>
      <c r="J121" s="163">
        <f>ROUND(I121*H121,2)</f>
        <v>0</v>
      </c>
      <c r="K121" s="159" t="s">
        <v>169</v>
      </c>
      <c r="L121" s="33"/>
      <c r="M121" s="164" t="s">
        <v>3</v>
      </c>
      <c r="N121" s="165" t="s">
        <v>42</v>
      </c>
      <c r="O121" s="53"/>
      <c r="P121" s="166">
        <f>O121*H121</f>
        <v>0</v>
      </c>
      <c r="Q121" s="166">
        <v>0.0888</v>
      </c>
      <c r="R121" s="166">
        <f>Q121*H121</f>
        <v>6.1272</v>
      </c>
      <c r="S121" s="166">
        <v>0</v>
      </c>
      <c r="T121" s="167">
        <f>S121*H121</f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R121" s="168" t="s">
        <v>170</v>
      </c>
      <c r="AT121" s="168" t="s">
        <v>165</v>
      </c>
      <c r="AU121" s="168" t="s">
        <v>80</v>
      </c>
      <c r="AY121" s="17" t="s">
        <v>163</v>
      </c>
      <c r="BE121" s="169">
        <f>IF(N121="základní",J121,0)</f>
        <v>0</v>
      </c>
      <c r="BF121" s="169">
        <f>IF(N121="snížená",J121,0)</f>
        <v>0</v>
      </c>
      <c r="BG121" s="169">
        <f>IF(N121="zákl. přenesená",J121,0)</f>
        <v>0</v>
      </c>
      <c r="BH121" s="169">
        <f>IF(N121="sníž. přenesená",J121,0)</f>
        <v>0</v>
      </c>
      <c r="BI121" s="169">
        <f>IF(N121="nulová",J121,0)</f>
        <v>0</v>
      </c>
      <c r="BJ121" s="17" t="s">
        <v>78</v>
      </c>
      <c r="BK121" s="169">
        <f>ROUND(I121*H121,2)</f>
        <v>0</v>
      </c>
      <c r="BL121" s="17" t="s">
        <v>170</v>
      </c>
      <c r="BM121" s="168" t="s">
        <v>585</v>
      </c>
    </row>
    <row r="122" spans="1:47" s="2" customFormat="1" ht="19.5">
      <c r="A122" s="32"/>
      <c r="B122" s="33"/>
      <c r="C122" s="32"/>
      <c r="D122" s="170" t="s">
        <v>172</v>
      </c>
      <c r="E122" s="32"/>
      <c r="F122" s="171" t="s">
        <v>948</v>
      </c>
      <c r="G122" s="32"/>
      <c r="H122" s="32"/>
      <c r="I122" s="96"/>
      <c r="J122" s="32"/>
      <c r="K122" s="32"/>
      <c r="L122" s="33"/>
      <c r="M122" s="172"/>
      <c r="N122" s="173"/>
      <c r="O122" s="53"/>
      <c r="P122" s="53"/>
      <c r="Q122" s="53"/>
      <c r="R122" s="53"/>
      <c r="S122" s="53"/>
      <c r="T122" s="54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7" t="s">
        <v>172</v>
      </c>
      <c r="AU122" s="17" t="s">
        <v>80</v>
      </c>
    </row>
    <row r="123" spans="2:51" s="13" customFormat="1" ht="12">
      <c r="B123" s="174"/>
      <c r="D123" s="170" t="s">
        <v>174</v>
      </c>
      <c r="E123" s="175" t="s">
        <v>3</v>
      </c>
      <c r="F123" s="176" t="s">
        <v>586</v>
      </c>
      <c r="H123" s="175" t="s">
        <v>3</v>
      </c>
      <c r="I123" s="177"/>
      <c r="L123" s="174"/>
      <c r="M123" s="178"/>
      <c r="N123" s="179"/>
      <c r="O123" s="179"/>
      <c r="P123" s="179"/>
      <c r="Q123" s="179"/>
      <c r="R123" s="179"/>
      <c r="S123" s="179"/>
      <c r="T123" s="180"/>
      <c r="AT123" s="175" t="s">
        <v>174</v>
      </c>
      <c r="AU123" s="175" t="s">
        <v>80</v>
      </c>
      <c r="AV123" s="13" t="s">
        <v>78</v>
      </c>
      <c r="AW123" s="13" t="s">
        <v>33</v>
      </c>
      <c r="AX123" s="13" t="s">
        <v>71</v>
      </c>
      <c r="AY123" s="175" t="s">
        <v>163</v>
      </c>
    </row>
    <row r="124" spans="2:51" s="14" customFormat="1" ht="12">
      <c r="B124" s="181"/>
      <c r="D124" s="170" t="s">
        <v>174</v>
      </c>
      <c r="E124" s="182" t="s">
        <v>3</v>
      </c>
      <c r="F124" s="183" t="s">
        <v>569</v>
      </c>
      <c r="H124" s="184">
        <v>69</v>
      </c>
      <c r="I124" s="185"/>
      <c r="L124" s="181"/>
      <c r="M124" s="186"/>
      <c r="N124" s="187"/>
      <c r="O124" s="187"/>
      <c r="P124" s="187"/>
      <c r="Q124" s="187"/>
      <c r="R124" s="187"/>
      <c r="S124" s="187"/>
      <c r="T124" s="188"/>
      <c r="AT124" s="182" t="s">
        <v>174</v>
      </c>
      <c r="AU124" s="182" t="s">
        <v>80</v>
      </c>
      <c r="AV124" s="14" t="s">
        <v>80</v>
      </c>
      <c r="AW124" s="14" t="s">
        <v>33</v>
      </c>
      <c r="AX124" s="14" t="s">
        <v>78</v>
      </c>
      <c r="AY124" s="182" t="s">
        <v>163</v>
      </c>
    </row>
    <row r="125" spans="1:65" s="2" customFormat="1" ht="16.5" customHeight="1">
      <c r="A125" s="32"/>
      <c r="B125" s="156"/>
      <c r="C125" s="197" t="s">
        <v>205</v>
      </c>
      <c r="D125" s="197" t="s">
        <v>342</v>
      </c>
      <c r="E125" s="198" t="s">
        <v>605</v>
      </c>
      <c r="F125" s="199" t="s">
        <v>606</v>
      </c>
      <c r="G125" s="200" t="s">
        <v>168</v>
      </c>
      <c r="H125" s="201">
        <v>75.9</v>
      </c>
      <c r="I125" s="202"/>
      <c r="J125" s="203">
        <f>ROUND(I125*H125,2)</f>
        <v>0</v>
      </c>
      <c r="K125" s="199" t="s">
        <v>593</v>
      </c>
      <c r="L125" s="204"/>
      <c r="M125" s="205" t="s">
        <v>3</v>
      </c>
      <c r="N125" s="206" t="s">
        <v>42</v>
      </c>
      <c r="O125" s="53"/>
      <c r="P125" s="166">
        <f>O125*H125</f>
        <v>0</v>
      </c>
      <c r="Q125" s="166">
        <v>0.215</v>
      </c>
      <c r="R125" s="166">
        <f>Q125*H125</f>
        <v>16.3185</v>
      </c>
      <c r="S125" s="166">
        <v>0</v>
      </c>
      <c r="T125" s="167">
        <f>S125*H125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68" t="s">
        <v>205</v>
      </c>
      <c r="AT125" s="168" t="s">
        <v>342</v>
      </c>
      <c r="AU125" s="168" t="s">
        <v>80</v>
      </c>
      <c r="AY125" s="17" t="s">
        <v>163</v>
      </c>
      <c r="BE125" s="169">
        <f>IF(N125="základní",J125,0)</f>
        <v>0</v>
      </c>
      <c r="BF125" s="169">
        <f>IF(N125="snížená",J125,0)</f>
        <v>0</v>
      </c>
      <c r="BG125" s="169">
        <f>IF(N125="zákl. přenesená",J125,0)</f>
        <v>0</v>
      </c>
      <c r="BH125" s="169">
        <f>IF(N125="sníž. přenesená",J125,0)</f>
        <v>0</v>
      </c>
      <c r="BI125" s="169">
        <f>IF(N125="nulová",J125,0)</f>
        <v>0</v>
      </c>
      <c r="BJ125" s="17" t="s">
        <v>78</v>
      </c>
      <c r="BK125" s="169">
        <f>ROUND(I125*H125,2)</f>
        <v>0</v>
      </c>
      <c r="BL125" s="17" t="s">
        <v>170</v>
      </c>
      <c r="BM125" s="168" t="s">
        <v>607</v>
      </c>
    </row>
    <row r="126" spans="1:47" s="2" customFormat="1" ht="19.5">
      <c r="A126" s="32"/>
      <c r="B126" s="33"/>
      <c r="C126" s="32"/>
      <c r="D126" s="170" t="s">
        <v>172</v>
      </c>
      <c r="E126" s="32"/>
      <c r="F126" s="171" t="s">
        <v>948</v>
      </c>
      <c r="G126" s="32"/>
      <c r="H126" s="32"/>
      <c r="I126" s="96"/>
      <c r="J126" s="32"/>
      <c r="K126" s="32"/>
      <c r="L126" s="33"/>
      <c r="M126" s="172"/>
      <c r="N126" s="173"/>
      <c r="O126" s="53"/>
      <c r="P126" s="53"/>
      <c r="Q126" s="53"/>
      <c r="R126" s="53"/>
      <c r="S126" s="53"/>
      <c r="T126" s="54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T126" s="17" t="s">
        <v>172</v>
      </c>
      <c r="AU126" s="17" t="s">
        <v>80</v>
      </c>
    </row>
    <row r="127" spans="2:51" s="13" customFormat="1" ht="12">
      <c r="B127" s="174"/>
      <c r="D127" s="170" t="s">
        <v>174</v>
      </c>
      <c r="E127" s="175" t="s">
        <v>3</v>
      </c>
      <c r="F127" s="176" t="s">
        <v>586</v>
      </c>
      <c r="H127" s="175" t="s">
        <v>3</v>
      </c>
      <c r="I127" s="177"/>
      <c r="L127" s="174"/>
      <c r="M127" s="178"/>
      <c r="N127" s="179"/>
      <c r="O127" s="179"/>
      <c r="P127" s="179"/>
      <c r="Q127" s="179"/>
      <c r="R127" s="179"/>
      <c r="S127" s="179"/>
      <c r="T127" s="180"/>
      <c r="AT127" s="175" t="s">
        <v>174</v>
      </c>
      <c r="AU127" s="175" t="s">
        <v>80</v>
      </c>
      <c r="AV127" s="13" t="s">
        <v>78</v>
      </c>
      <c r="AW127" s="13" t="s">
        <v>33</v>
      </c>
      <c r="AX127" s="13" t="s">
        <v>71</v>
      </c>
      <c r="AY127" s="175" t="s">
        <v>163</v>
      </c>
    </row>
    <row r="128" spans="2:51" s="14" customFormat="1" ht="12">
      <c r="B128" s="181"/>
      <c r="D128" s="170" t="s">
        <v>174</v>
      </c>
      <c r="E128" s="182" t="s">
        <v>3</v>
      </c>
      <c r="F128" s="183" t="s">
        <v>569</v>
      </c>
      <c r="H128" s="184">
        <v>69</v>
      </c>
      <c r="I128" s="185"/>
      <c r="L128" s="181"/>
      <c r="M128" s="186"/>
      <c r="N128" s="187"/>
      <c r="O128" s="187"/>
      <c r="P128" s="187"/>
      <c r="Q128" s="187"/>
      <c r="R128" s="187"/>
      <c r="S128" s="187"/>
      <c r="T128" s="188"/>
      <c r="AT128" s="182" t="s">
        <v>174</v>
      </c>
      <c r="AU128" s="182" t="s">
        <v>80</v>
      </c>
      <c r="AV128" s="14" t="s">
        <v>80</v>
      </c>
      <c r="AW128" s="14" t="s">
        <v>33</v>
      </c>
      <c r="AX128" s="14" t="s">
        <v>78</v>
      </c>
      <c r="AY128" s="182" t="s">
        <v>163</v>
      </c>
    </row>
    <row r="129" spans="2:51" s="14" customFormat="1" ht="12">
      <c r="B129" s="181"/>
      <c r="D129" s="170" t="s">
        <v>174</v>
      </c>
      <c r="F129" s="183" t="s">
        <v>949</v>
      </c>
      <c r="H129" s="184">
        <v>75.9</v>
      </c>
      <c r="I129" s="185"/>
      <c r="L129" s="181"/>
      <c r="M129" s="186"/>
      <c r="N129" s="187"/>
      <c r="O129" s="187"/>
      <c r="P129" s="187"/>
      <c r="Q129" s="187"/>
      <c r="R129" s="187"/>
      <c r="S129" s="187"/>
      <c r="T129" s="188"/>
      <c r="AT129" s="182" t="s">
        <v>174</v>
      </c>
      <c r="AU129" s="182" t="s">
        <v>80</v>
      </c>
      <c r="AV129" s="14" t="s">
        <v>80</v>
      </c>
      <c r="AW129" s="14" t="s">
        <v>4</v>
      </c>
      <c r="AX129" s="14" t="s">
        <v>78</v>
      </c>
      <c r="AY129" s="182" t="s">
        <v>163</v>
      </c>
    </row>
    <row r="130" spans="2:63" s="12" customFormat="1" ht="22.9" customHeight="1">
      <c r="B130" s="143"/>
      <c r="D130" s="144" t="s">
        <v>70</v>
      </c>
      <c r="E130" s="154" t="s">
        <v>874</v>
      </c>
      <c r="F130" s="154" t="s">
        <v>875</v>
      </c>
      <c r="I130" s="146"/>
      <c r="J130" s="155">
        <f>BK130</f>
        <v>0</v>
      </c>
      <c r="L130" s="143"/>
      <c r="M130" s="148"/>
      <c r="N130" s="149"/>
      <c r="O130" s="149"/>
      <c r="P130" s="150">
        <f>SUM(P131:P132)</f>
        <v>0</v>
      </c>
      <c r="Q130" s="149"/>
      <c r="R130" s="150">
        <f>SUM(R131:R132)</f>
        <v>0</v>
      </c>
      <c r="S130" s="149"/>
      <c r="T130" s="151">
        <f>SUM(T131:T132)</f>
        <v>0</v>
      </c>
      <c r="AR130" s="144" t="s">
        <v>78</v>
      </c>
      <c r="AT130" s="152" t="s">
        <v>70</v>
      </c>
      <c r="AU130" s="152" t="s">
        <v>78</v>
      </c>
      <c r="AY130" s="144" t="s">
        <v>163</v>
      </c>
      <c r="BK130" s="153">
        <f>SUM(BK131:BK132)</f>
        <v>0</v>
      </c>
    </row>
    <row r="131" spans="1:65" s="2" customFormat="1" ht="33" customHeight="1">
      <c r="A131" s="32"/>
      <c r="B131" s="156"/>
      <c r="C131" s="157" t="s">
        <v>209</v>
      </c>
      <c r="D131" s="157" t="s">
        <v>165</v>
      </c>
      <c r="E131" s="158" t="s">
        <v>877</v>
      </c>
      <c r="F131" s="159" t="s">
        <v>878</v>
      </c>
      <c r="G131" s="160" t="s">
        <v>331</v>
      </c>
      <c r="H131" s="161">
        <v>22.446</v>
      </c>
      <c r="I131" s="162"/>
      <c r="J131" s="163">
        <f>ROUND(I131*H131,2)</f>
        <v>0</v>
      </c>
      <c r="K131" s="159" t="s">
        <v>169</v>
      </c>
      <c r="L131" s="33"/>
      <c r="M131" s="164" t="s">
        <v>3</v>
      </c>
      <c r="N131" s="165" t="s">
        <v>42</v>
      </c>
      <c r="O131" s="53"/>
      <c r="P131" s="166">
        <f>O131*H131</f>
        <v>0</v>
      </c>
      <c r="Q131" s="166">
        <v>0</v>
      </c>
      <c r="R131" s="166">
        <f>Q131*H131</f>
        <v>0</v>
      </c>
      <c r="S131" s="166">
        <v>0</v>
      </c>
      <c r="T131" s="167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8" t="s">
        <v>170</v>
      </c>
      <c r="AT131" s="168" t="s">
        <v>165</v>
      </c>
      <c r="AU131" s="168" t="s">
        <v>80</v>
      </c>
      <c r="AY131" s="17" t="s">
        <v>163</v>
      </c>
      <c r="BE131" s="169">
        <f>IF(N131="základní",J131,0)</f>
        <v>0</v>
      </c>
      <c r="BF131" s="169">
        <f>IF(N131="snížená",J131,0)</f>
        <v>0</v>
      </c>
      <c r="BG131" s="169">
        <f>IF(N131="zákl. přenesená",J131,0)</f>
        <v>0</v>
      </c>
      <c r="BH131" s="169">
        <f>IF(N131="sníž. přenesená",J131,0)</f>
        <v>0</v>
      </c>
      <c r="BI131" s="169">
        <f>IF(N131="nulová",J131,0)</f>
        <v>0</v>
      </c>
      <c r="BJ131" s="17" t="s">
        <v>78</v>
      </c>
      <c r="BK131" s="169">
        <f>ROUND(I131*H131,2)</f>
        <v>0</v>
      </c>
      <c r="BL131" s="17" t="s">
        <v>170</v>
      </c>
      <c r="BM131" s="168" t="s">
        <v>879</v>
      </c>
    </row>
    <row r="132" spans="1:47" s="2" customFormat="1" ht="19.5">
      <c r="A132" s="32"/>
      <c r="B132" s="33"/>
      <c r="C132" s="32"/>
      <c r="D132" s="170" t="s">
        <v>172</v>
      </c>
      <c r="E132" s="32"/>
      <c r="F132" s="171" t="s">
        <v>948</v>
      </c>
      <c r="G132" s="32"/>
      <c r="H132" s="32"/>
      <c r="I132" s="96"/>
      <c r="J132" s="32"/>
      <c r="K132" s="32"/>
      <c r="L132" s="33"/>
      <c r="M132" s="207"/>
      <c r="N132" s="208"/>
      <c r="O132" s="209"/>
      <c r="P132" s="209"/>
      <c r="Q132" s="209"/>
      <c r="R132" s="209"/>
      <c r="S132" s="209"/>
      <c r="T132" s="210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T132" s="17" t="s">
        <v>172</v>
      </c>
      <c r="AU132" s="17" t="s">
        <v>80</v>
      </c>
    </row>
    <row r="133" spans="1:31" s="2" customFormat="1" ht="6.95" customHeight="1">
      <c r="A133" s="32"/>
      <c r="B133" s="42"/>
      <c r="C133" s="43"/>
      <c r="D133" s="43"/>
      <c r="E133" s="43"/>
      <c r="F133" s="43"/>
      <c r="G133" s="43"/>
      <c r="H133" s="43"/>
      <c r="I133" s="116"/>
      <c r="J133" s="43"/>
      <c r="K133" s="43"/>
      <c r="L133" s="33"/>
      <c r="M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</sheetData>
  <autoFilter ref="C87:K132"/>
  <mergeCells count="12">
    <mergeCell ref="E80:H80"/>
    <mergeCell ref="L2:V2"/>
    <mergeCell ref="E50:H50"/>
    <mergeCell ref="E52:H52"/>
    <mergeCell ref="E54:H54"/>
    <mergeCell ref="E76:H76"/>
    <mergeCell ref="E78:H7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0"/>
  <sheetViews>
    <sheetView showGridLines="0" workbookViewId="0" topLeftCell="A62">
      <selection activeCell="I92" sqref="I92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3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3"/>
      <c r="L2" s="361" t="s">
        <v>6</v>
      </c>
      <c r="M2" s="362"/>
      <c r="N2" s="362"/>
      <c r="O2" s="362"/>
      <c r="P2" s="362"/>
      <c r="Q2" s="362"/>
      <c r="R2" s="362"/>
      <c r="S2" s="362"/>
      <c r="T2" s="362"/>
      <c r="U2" s="362"/>
      <c r="V2" s="362"/>
      <c r="AT2" s="17" t="s">
        <v>91</v>
      </c>
    </row>
    <row r="3" spans="2:46" s="1" customFormat="1" ht="6.95" customHeight="1" hidden="1">
      <c r="B3" s="18"/>
      <c r="C3" s="19"/>
      <c r="D3" s="19"/>
      <c r="E3" s="19"/>
      <c r="F3" s="19"/>
      <c r="G3" s="19"/>
      <c r="H3" s="19"/>
      <c r="I3" s="94"/>
      <c r="J3" s="19"/>
      <c r="K3" s="19"/>
      <c r="L3" s="20"/>
      <c r="AT3" s="17" t="s">
        <v>80</v>
      </c>
    </row>
    <row r="4" spans="2:46" s="1" customFormat="1" ht="24.95" customHeight="1" hidden="1">
      <c r="B4" s="20"/>
      <c r="D4" s="21" t="s">
        <v>122</v>
      </c>
      <c r="I4" s="93"/>
      <c r="L4" s="20"/>
      <c r="M4" s="95" t="s">
        <v>11</v>
      </c>
      <c r="AT4" s="17" t="s">
        <v>4</v>
      </c>
    </row>
    <row r="5" spans="2:12" s="1" customFormat="1" ht="6.95" customHeight="1" hidden="1">
      <c r="B5" s="20"/>
      <c r="I5" s="93"/>
      <c r="L5" s="20"/>
    </row>
    <row r="6" spans="2:12" s="1" customFormat="1" ht="12" customHeight="1" hidden="1">
      <c r="B6" s="20"/>
      <c r="D6" s="27" t="s">
        <v>17</v>
      </c>
      <c r="I6" s="93"/>
      <c r="L6" s="20"/>
    </row>
    <row r="7" spans="2:12" s="1" customFormat="1" ht="16.5" customHeight="1" hidden="1">
      <c r="B7" s="20"/>
      <c r="E7" s="401" t="str">
        <f>'Rekapitulace stavby'!K6</f>
        <v>Dopravní terminál v Bohumíně – Přednádražní prostor</v>
      </c>
      <c r="F7" s="402"/>
      <c r="G7" s="402"/>
      <c r="H7" s="402"/>
      <c r="I7" s="93"/>
      <c r="L7" s="20"/>
    </row>
    <row r="8" spans="2:12" s="1" customFormat="1" ht="12" customHeight="1" hidden="1">
      <c r="B8" s="20"/>
      <c r="D8" s="27" t="s">
        <v>123</v>
      </c>
      <c r="I8" s="93"/>
      <c r="L8" s="20"/>
    </row>
    <row r="9" spans="1:31" s="2" customFormat="1" ht="16.5" customHeight="1" hidden="1">
      <c r="A9" s="32"/>
      <c r="B9" s="33"/>
      <c r="C9" s="32"/>
      <c r="D9" s="32"/>
      <c r="E9" s="401" t="s">
        <v>124</v>
      </c>
      <c r="F9" s="400"/>
      <c r="G9" s="400"/>
      <c r="H9" s="400"/>
      <c r="I9" s="96"/>
      <c r="J9" s="32"/>
      <c r="K9" s="32"/>
      <c r="L9" s="97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 hidden="1">
      <c r="A10" s="32"/>
      <c r="B10" s="33"/>
      <c r="C10" s="32"/>
      <c r="D10" s="27" t="s">
        <v>125</v>
      </c>
      <c r="E10" s="32"/>
      <c r="F10" s="32"/>
      <c r="G10" s="32"/>
      <c r="H10" s="32"/>
      <c r="I10" s="96"/>
      <c r="J10" s="32"/>
      <c r="K10" s="32"/>
      <c r="L10" s="97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 hidden="1">
      <c r="A11" s="32"/>
      <c r="B11" s="33"/>
      <c r="C11" s="32"/>
      <c r="D11" s="32"/>
      <c r="E11" s="396" t="s">
        <v>950</v>
      </c>
      <c r="F11" s="400"/>
      <c r="G11" s="400"/>
      <c r="H11" s="400"/>
      <c r="I11" s="96"/>
      <c r="J11" s="32"/>
      <c r="K11" s="32"/>
      <c r="L11" s="97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hidden="1">
      <c r="A12" s="32"/>
      <c r="B12" s="33"/>
      <c r="C12" s="32"/>
      <c r="D12" s="32"/>
      <c r="E12" s="32"/>
      <c r="F12" s="32"/>
      <c r="G12" s="32"/>
      <c r="H12" s="32"/>
      <c r="I12" s="96"/>
      <c r="J12" s="32"/>
      <c r="K12" s="32"/>
      <c r="L12" s="97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 hidden="1">
      <c r="A13" s="32"/>
      <c r="B13" s="33"/>
      <c r="C13" s="32"/>
      <c r="D13" s="27" t="s">
        <v>19</v>
      </c>
      <c r="E13" s="32"/>
      <c r="F13" s="25" t="s">
        <v>3</v>
      </c>
      <c r="G13" s="32"/>
      <c r="H13" s="32"/>
      <c r="I13" s="98" t="s">
        <v>20</v>
      </c>
      <c r="J13" s="25" t="s">
        <v>3</v>
      </c>
      <c r="K13" s="32"/>
      <c r="L13" s="97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 hidden="1">
      <c r="A14" s="32"/>
      <c r="B14" s="33"/>
      <c r="C14" s="32"/>
      <c r="D14" s="27" t="s">
        <v>21</v>
      </c>
      <c r="E14" s="32"/>
      <c r="F14" s="25" t="s">
        <v>22</v>
      </c>
      <c r="G14" s="32"/>
      <c r="H14" s="32"/>
      <c r="I14" s="98" t="s">
        <v>23</v>
      </c>
      <c r="J14" s="50" t="str">
        <f>'Rekapitulace stavby'!AN8</f>
        <v>26. 11. 2019</v>
      </c>
      <c r="K14" s="32"/>
      <c r="L14" s="97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9" customHeight="1" hidden="1">
      <c r="A15" s="32"/>
      <c r="B15" s="33"/>
      <c r="C15" s="32"/>
      <c r="D15" s="32"/>
      <c r="E15" s="32"/>
      <c r="F15" s="32"/>
      <c r="G15" s="32"/>
      <c r="H15" s="32"/>
      <c r="I15" s="96"/>
      <c r="J15" s="32"/>
      <c r="K15" s="32"/>
      <c r="L15" s="97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 hidden="1">
      <c r="A16" s="32"/>
      <c r="B16" s="33"/>
      <c r="C16" s="32"/>
      <c r="D16" s="27" t="s">
        <v>25</v>
      </c>
      <c r="E16" s="32"/>
      <c r="F16" s="32"/>
      <c r="G16" s="32"/>
      <c r="H16" s="32"/>
      <c r="I16" s="98" t="s">
        <v>26</v>
      </c>
      <c r="J16" s="25" t="s">
        <v>3</v>
      </c>
      <c r="K16" s="32"/>
      <c r="L16" s="97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 hidden="1">
      <c r="A17" s="32"/>
      <c r="B17" s="33"/>
      <c r="C17" s="32"/>
      <c r="D17" s="32"/>
      <c r="E17" s="25" t="s">
        <v>27</v>
      </c>
      <c r="F17" s="32"/>
      <c r="G17" s="32"/>
      <c r="H17" s="32"/>
      <c r="I17" s="98" t="s">
        <v>28</v>
      </c>
      <c r="J17" s="25" t="s">
        <v>3</v>
      </c>
      <c r="K17" s="32"/>
      <c r="L17" s="97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 hidden="1">
      <c r="A18" s="32"/>
      <c r="B18" s="33"/>
      <c r="C18" s="32"/>
      <c r="D18" s="32"/>
      <c r="E18" s="32"/>
      <c r="F18" s="32"/>
      <c r="G18" s="32"/>
      <c r="H18" s="32"/>
      <c r="I18" s="96"/>
      <c r="J18" s="32"/>
      <c r="K18" s="32"/>
      <c r="L18" s="97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 hidden="1">
      <c r="A19" s="32"/>
      <c r="B19" s="33"/>
      <c r="C19" s="32"/>
      <c r="D19" s="27" t="s">
        <v>29</v>
      </c>
      <c r="E19" s="32"/>
      <c r="F19" s="32"/>
      <c r="G19" s="32"/>
      <c r="H19" s="32"/>
      <c r="I19" s="98" t="s">
        <v>26</v>
      </c>
      <c r="J19" s="28" t="str">
        <f>'Rekapitulace stavby'!AN13</f>
        <v>Vyplň údaj</v>
      </c>
      <c r="K19" s="32"/>
      <c r="L19" s="97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 hidden="1">
      <c r="A20" s="32"/>
      <c r="B20" s="33"/>
      <c r="C20" s="32"/>
      <c r="D20" s="32"/>
      <c r="E20" s="403" t="str">
        <f>'Rekapitulace stavby'!E14</f>
        <v>Vyplň údaj</v>
      </c>
      <c r="F20" s="385"/>
      <c r="G20" s="385"/>
      <c r="H20" s="385"/>
      <c r="I20" s="98" t="s">
        <v>28</v>
      </c>
      <c r="J20" s="28" t="str">
        <f>'Rekapitulace stavby'!AN14</f>
        <v>Vyplň údaj</v>
      </c>
      <c r="K20" s="32"/>
      <c r="L20" s="97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 hidden="1">
      <c r="A21" s="32"/>
      <c r="B21" s="33"/>
      <c r="C21" s="32"/>
      <c r="D21" s="32"/>
      <c r="E21" s="32"/>
      <c r="F21" s="32"/>
      <c r="G21" s="32"/>
      <c r="H21" s="32"/>
      <c r="I21" s="96"/>
      <c r="J21" s="32"/>
      <c r="K21" s="32"/>
      <c r="L21" s="97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 hidden="1">
      <c r="A22" s="32"/>
      <c r="B22" s="33"/>
      <c r="C22" s="32"/>
      <c r="D22" s="27" t="s">
        <v>31</v>
      </c>
      <c r="E22" s="32"/>
      <c r="F22" s="32"/>
      <c r="G22" s="32"/>
      <c r="H22" s="32"/>
      <c r="I22" s="98" t="s">
        <v>26</v>
      </c>
      <c r="J22" s="25" t="s">
        <v>3</v>
      </c>
      <c r="K22" s="32"/>
      <c r="L22" s="97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 hidden="1">
      <c r="A23" s="32"/>
      <c r="B23" s="33"/>
      <c r="C23" s="32"/>
      <c r="D23" s="32"/>
      <c r="E23" s="25" t="s">
        <v>32</v>
      </c>
      <c r="F23" s="32"/>
      <c r="G23" s="32"/>
      <c r="H23" s="32"/>
      <c r="I23" s="98" t="s">
        <v>28</v>
      </c>
      <c r="J23" s="25" t="s">
        <v>3</v>
      </c>
      <c r="K23" s="32"/>
      <c r="L23" s="97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 hidden="1">
      <c r="A24" s="32"/>
      <c r="B24" s="33"/>
      <c r="C24" s="32"/>
      <c r="D24" s="32"/>
      <c r="E24" s="32"/>
      <c r="F24" s="32"/>
      <c r="G24" s="32"/>
      <c r="H24" s="32"/>
      <c r="I24" s="96"/>
      <c r="J24" s="32"/>
      <c r="K24" s="32"/>
      <c r="L24" s="97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 hidden="1">
      <c r="A25" s="32"/>
      <c r="B25" s="33"/>
      <c r="C25" s="32"/>
      <c r="D25" s="27" t="s">
        <v>34</v>
      </c>
      <c r="E25" s="32"/>
      <c r="F25" s="32"/>
      <c r="G25" s="32"/>
      <c r="H25" s="32"/>
      <c r="I25" s="98" t="s">
        <v>26</v>
      </c>
      <c r="J25" s="25" t="s">
        <v>3</v>
      </c>
      <c r="K25" s="32"/>
      <c r="L25" s="97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 hidden="1">
      <c r="A26" s="32"/>
      <c r="B26" s="33"/>
      <c r="C26" s="32"/>
      <c r="D26" s="32"/>
      <c r="E26" s="25" t="s">
        <v>32</v>
      </c>
      <c r="F26" s="32"/>
      <c r="G26" s="32"/>
      <c r="H26" s="32"/>
      <c r="I26" s="98" t="s">
        <v>28</v>
      </c>
      <c r="J26" s="25" t="s">
        <v>3</v>
      </c>
      <c r="K26" s="32"/>
      <c r="L26" s="97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 hidden="1">
      <c r="A27" s="32"/>
      <c r="B27" s="33"/>
      <c r="C27" s="32"/>
      <c r="D27" s="32"/>
      <c r="E27" s="32"/>
      <c r="F27" s="32"/>
      <c r="G27" s="32"/>
      <c r="H27" s="32"/>
      <c r="I27" s="96"/>
      <c r="J27" s="32"/>
      <c r="K27" s="32"/>
      <c r="L27" s="97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 hidden="1">
      <c r="A28" s="32"/>
      <c r="B28" s="33"/>
      <c r="C28" s="32"/>
      <c r="D28" s="27" t="s">
        <v>35</v>
      </c>
      <c r="E28" s="32"/>
      <c r="F28" s="32"/>
      <c r="G28" s="32"/>
      <c r="H28" s="32"/>
      <c r="I28" s="96"/>
      <c r="J28" s="32"/>
      <c r="K28" s="32"/>
      <c r="L28" s="97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 hidden="1">
      <c r="A29" s="99"/>
      <c r="B29" s="100"/>
      <c r="C29" s="99"/>
      <c r="D29" s="99"/>
      <c r="E29" s="389" t="s">
        <v>3</v>
      </c>
      <c r="F29" s="389"/>
      <c r="G29" s="389"/>
      <c r="H29" s="389"/>
      <c r="I29" s="101"/>
      <c r="J29" s="99"/>
      <c r="K29" s="99"/>
      <c r="L29" s="102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 hidden="1">
      <c r="A30" s="32"/>
      <c r="B30" s="33"/>
      <c r="C30" s="32"/>
      <c r="D30" s="32"/>
      <c r="E30" s="32"/>
      <c r="F30" s="32"/>
      <c r="G30" s="32"/>
      <c r="H30" s="32"/>
      <c r="I30" s="96"/>
      <c r="J30" s="32"/>
      <c r="K30" s="32"/>
      <c r="L30" s="97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 hidden="1">
      <c r="A31" s="32"/>
      <c r="B31" s="33"/>
      <c r="C31" s="32"/>
      <c r="D31" s="61"/>
      <c r="E31" s="61"/>
      <c r="F31" s="61"/>
      <c r="G31" s="61"/>
      <c r="H31" s="61"/>
      <c r="I31" s="103"/>
      <c r="J31" s="61"/>
      <c r="K31" s="61"/>
      <c r="L31" s="97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 hidden="1">
      <c r="A32" s="32"/>
      <c r="B32" s="33"/>
      <c r="C32" s="32"/>
      <c r="D32" s="104" t="s">
        <v>37</v>
      </c>
      <c r="E32" s="32"/>
      <c r="F32" s="32"/>
      <c r="G32" s="32"/>
      <c r="H32" s="32"/>
      <c r="I32" s="96"/>
      <c r="J32" s="66">
        <f>ROUND(J89,2)</f>
        <v>0</v>
      </c>
      <c r="K32" s="32"/>
      <c r="L32" s="97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 hidden="1">
      <c r="A33" s="32"/>
      <c r="B33" s="33"/>
      <c r="C33" s="32"/>
      <c r="D33" s="61"/>
      <c r="E33" s="61"/>
      <c r="F33" s="61"/>
      <c r="G33" s="61"/>
      <c r="H33" s="61"/>
      <c r="I33" s="103"/>
      <c r="J33" s="61"/>
      <c r="K33" s="61"/>
      <c r="L33" s="97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 hidden="1">
      <c r="A34" s="32"/>
      <c r="B34" s="33"/>
      <c r="C34" s="32"/>
      <c r="D34" s="32"/>
      <c r="E34" s="32"/>
      <c r="F34" s="36" t="s">
        <v>39</v>
      </c>
      <c r="G34" s="32"/>
      <c r="H34" s="32"/>
      <c r="I34" s="105" t="s">
        <v>38</v>
      </c>
      <c r="J34" s="36" t="s">
        <v>40</v>
      </c>
      <c r="K34" s="32"/>
      <c r="L34" s="97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106" t="s">
        <v>41</v>
      </c>
      <c r="E35" s="27" t="s">
        <v>42</v>
      </c>
      <c r="F35" s="107">
        <f>ROUND((SUM(BE89:BE189)),2)</f>
        <v>0</v>
      </c>
      <c r="G35" s="32"/>
      <c r="H35" s="32"/>
      <c r="I35" s="108">
        <v>0.21</v>
      </c>
      <c r="J35" s="107">
        <f>ROUND(((SUM(BE89:BE189))*I35),2)</f>
        <v>0</v>
      </c>
      <c r="K35" s="32"/>
      <c r="L35" s="97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43</v>
      </c>
      <c r="F36" s="107">
        <f>ROUND((SUM(BF89:BF189)),2)</f>
        <v>0</v>
      </c>
      <c r="G36" s="32"/>
      <c r="H36" s="32"/>
      <c r="I36" s="108">
        <v>0.15</v>
      </c>
      <c r="J36" s="107">
        <f>ROUND(((SUM(BF89:BF189))*I36),2)</f>
        <v>0</v>
      </c>
      <c r="K36" s="32"/>
      <c r="L36" s="97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44</v>
      </c>
      <c r="F37" s="107">
        <f>ROUND((SUM(BG89:BG189)),2)</f>
        <v>0</v>
      </c>
      <c r="G37" s="32"/>
      <c r="H37" s="32"/>
      <c r="I37" s="108">
        <v>0.21</v>
      </c>
      <c r="J37" s="107">
        <f>0</f>
        <v>0</v>
      </c>
      <c r="K37" s="32"/>
      <c r="L37" s="97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3"/>
      <c r="C38" s="32"/>
      <c r="D38" s="32"/>
      <c r="E38" s="27" t="s">
        <v>45</v>
      </c>
      <c r="F38" s="107">
        <f>ROUND((SUM(BH89:BH189)),2)</f>
        <v>0</v>
      </c>
      <c r="G38" s="32"/>
      <c r="H38" s="32"/>
      <c r="I38" s="108">
        <v>0.15</v>
      </c>
      <c r="J38" s="107">
        <f>0</f>
        <v>0</v>
      </c>
      <c r="K38" s="32"/>
      <c r="L38" s="97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3"/>
      <c r="C39" s="32"/>
      <c r="D39" s="32"/>
      <c r="E39" s="27" t="s">
        <v>46</v>
      </c>
      <c r="F39" s="107">
        <f>ROUND((SUM(BI89:BI189)),2)</f>
        <v>0</v>
      </c>
      <c r="G39" s="32"/>
      <c r="H39" s="32"/>
      <c r="I39" s="108">
        <v>0</v>
      </c>
      <c r="J39" s="107">
        <f>0</f>
        <v>0</v>
      </c>
      <c r="K39" s="32"/>
      <c r="L39" s="97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 hidden="1">
      <c r="A40" s="32"/>
      <c r="B40" s="33"/>
      <c r="C40" s="32"/>
      <c r="D40" s="32"/>
      <c r="E40" s="32"/>
      <c r="F40" s="32"/>
      <c r="G40" s="32"/>
      <c r="H40" s="32"/>
      <c r="I40" s="96"/>
      <c r="J40" s="32"/>
      <c r="K40" s="32"/>
      <c r="L40" s="97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 hidden="1">
      <c r="A41" s="32"/>
      <c r="B41" s="33"/>
      <c r="C41" s="109"/>
      <c r="D41" s="110" t="s">
        <v>47</v>
      </c>
      <c r="E41" s="55"/>
      <c r="F41" s="55"/>
      <c r="G41" s="111" t="s">
        <v>48</v>
      </c>
      <c r="H41" s="112" t="s">
        <v>49</v>
      </c>
      <c r="I41" s="113"/>
      <c r="J41" s="114">
        <f>SUM(J32:J39)</f>
        <v>0</v>
      </c>
      <c r="K41" s="115"/>
      <c r="L41" s="97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 hidden="1">
      <c r="A42" s="32"/>
      <c r="B42" s="42"/>
      <c r="C42" s="43"/>
      <c r="D42" s="43"/>
      <c r="E42" s="43"/>
      <c r="F42" s="43"/>
      <c r="G42" s="43"/>
      <c r="H42" s="43"/>
      <c r="I42" s="116"/>
      <c r="J42" s="43"/>
      <c r="K42" s="43"/>
      <c r="L42" s="97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ht="12" hidden="1"/>
    <row r="44" ht="12" hidden="1"/>
    <row r="45" ht="12" hidden="1"/>
    <row r="46" spans="1:31" s="2" customFormat="1" ht="6.95" customHeight="1">
      <c r="A46" s="32"/>
      <c r="B46" s="44"/>
      <c r="C46" s="45"/>
      <c r="D46" s="45"/>
      <c r="E46" s="45"/>
      <c r="F46" s="45"/>
      <c r="G46" s="45"/>
      <c r="H46" s="45"/>
      <c r="I46" s="117"/>
      <c r="J46" s="45"/>
      <c r="K46" s="45"/>
      <c r="L46" s="97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 s="2" customFormat="1" ht="24.95" customHeight="1">
      <c r="A47" s="32"/>
      <c r="B47" s="33"/>
      <c r="C47" s="21" t="s">
        <v>127</v>
      </c>
      <c r="D47" s="32"/>
      <c r="E47" s="32"/>
      <c r="F47" s="32"/>
      <c r="G47" s="32"/>
      <c r="H47" s="32"/>
      <c r="I47" s="96"/>
      <c r="J47" s="32"/>
      <c r="K47" s="32"/>
      <c r="L47" s="97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</row>
    <row r="48" spans="1:31" s="2" customFormat="1" ht="6.95" customHeight="1">
      <c r="A48" s="32"/>
      <c r="B48" s="33"/>
      <c r="C48" s="32"/>
      <c r="D48" s="32"/>
      <c r="E48" s="32"/>
      <c r="F48" s="32"/>
      <c r="G48" s="32"/>
      <c r="H48" s="32"/>
      <c r="I48" s="96"/>
      <c r="J48" s="32"/>
      <c r="K48" s="32"/>
      <c r="L48" s="97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</row>
    <row r="49" spans="1:31" s="2" customFormat="1" ht="12" customHeight="1">
      <c r="A49" s="32"/>
      <c r="B49" s="33"/>
      <c r="C49" s="27" t="s">
        <v>17</v>
      </c>
      <c r="D49" s="32"/>
      <c r="E49" s="32"/>
      <c r="F49" s="32"/>
      <c r="G49" s="32"/>
      <c r="H49" s="32"/>
      <c r="I49" s="96"/>
      <c r="J49" s="32"/>
      <c r="K49" s="32"/>
      <c r="L49" s="97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</row>
    <row r="50" spans="1:31" s="2" customFormat="1" ht="16.5" customHeight="1">
      <c r="A50" s="32"/>
      <c r="B50" s="33"/>
      <c r="C50" s="32"/>
      <c r="D50" s="32"/>
      <c r="E50" s="401" t="str">
        <f>E7</f>
        <v>Dopravní terminál v Bohumíně – Přednádražní prostor</v>
      </c>
      <c r="F50" s="402"/>
      <c r="G50" s="402"/>
      <c r="H50" s="402"/>
      <c r="I50" s="96"/>
      <c r="J50" s="32"/>
      <c r="K50" s="32"/>
      <c r="L50" s="97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</row>
    <row r="51" spans="2:12" s="1" customFormat="1" ht="12" customHeight="1">
      <c r="B51" s="20"/>
      <c r="C51" s="27" t="s">
        <v>123</v>
      </c>
      <c r="I51" s="93"/>
      <c r="L51" s="20"/>
    </row>
    <row r="52" spans="1:31" s="2" customFormat="1" ht="16.5" customHeight="1">
      <c r="A52" s="32"/>
      <c r="B52" s="33"/>
      <c r="C52" s="32"/>
      <c r="D52" s="32"/>
      <c r="E52" s="401" t="s">
        <v>124</v>
      </c>
      <c r="F52" s="400"/>
      <c r="G52" s="400"/>
      <c r="H52" s="400"/>
      <c r="I52" s="96"/>
      <c r="J52" s="32"/>
      <c r="K52" s="32"/>
      <c r="L52" s="97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</row>
    <row r="53" spans="1:31" s="2" customFormat="1" ht="12" customHeight="1">
      <c r="A53" s="32"/>
      <c r="B53" s="33"/>
      <c r="C53" s="27" t="s">
        <v>125</v>
      </c>
      <c r="D53" s="32"/>
      <c r="E53" s="32"/>
      <c r="F53" s="32"/>
      <c r="G53" s="32"/>
      <c r="H53" s="32"/>
      <c r="I53" s="96"/>
      <c r="J53" s="32"/>
      <c r="K53" s="32"/>
      <c r="L53" s="97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</row>
    <row r="54" spans="1:31" s="2" customFormat="1" ht="16.5" customHeight="1">
      <c r="A54" s="32"/>
      <c r="B54" s="33"/>
      <c r="C54" s="32"/>
      <c r="D54" s="32"/>
      <c r="E54" s="396" t="str">
        <f>E11</f>
        <v>SO 101.2 - Sanace zpevněných ploch</v>
      </c>
      <c r="F54" s="400"/>
      <c r="G54" s="400"/>
      <c r="H54" s="400"/>
      <c r="I54" s="96"/>
      <c r="J54" s="32"/>
      <c r="K54" s="32"/>
      <c r="L54" s="97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</row>
    <row r="55" spans="1:31" s="2" customFormat="1" ht="6.95" customHeight="1">
      <c r="A55" s="32"/>
      <c r="B55" s="33"/>
      <c r="C55" s="32"/>
      <c r="D55" s="32"/>
      <c r="E55" s="32"/>
      <c r="F55" s="32"/>
      <c r="G55" s="32"/>
      <c r="H55" s="32"/>
      <c r="I55" s="96"/>
      <c r="J55" s="32"/>
      <c r="K55" s="32"/>
      <c r="L55" s="97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</row>
    <row r="56" spans="1:31" s="2" customFormat="1" ht="12" customHeight="1">
      <c r="A56" s="32"/>
      <c r="B56" s="33"/>
      <c r="C56" s="27" t="s">
        <v>21</v>
      </c>
      <c r="D56" s="32"/>
      <c r="E56" s="32"/>
      <c r="F56" s="25" t="str">
        <f>F14</f>
        <v>Bohumín</v>
      </c>
      <c r="G56" s="32"/>
      <c r="H56" s="32"/>
      <c r="I56" s="98" t="s">
        <v>23</v>
      </c>
      <c r="J56" s="50" t="str">
        <f>IF(J14="","",J14)</f>
        <v>26. 11. 2019</v>
      </c>
      <c r="K56" s="32"/>
      <c r="L56" s="97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</row>
    <row r="57" spans="1:31" s="2" customFormat="1" ht="6.95" customHeight="1">
      <c r="A57" s="32"/>
      <c r="B57" s="33"/>
      <c r="C57" s="32"/>
      <c r="D57" s="32"/>
      <c r="E57" s="32"/>
      <c r="F57" s="32"/>
      <c r="G57" s="32"/>
      <c r="H57" s="32"/>
      <c r="I57" s="96"/>
      <c r="J57" s="32"/>
      <c r="K57" s="32"/>
      <c r="L57" s="97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</row>
    <row r="58" spans="1:31" s="2" customFormat="1" ht="40.15" customHeight="1">
      <c r="A58" s="32"/>
      <c r="B58" s="33"/>
      <c r="C58" s="27" t="s">
        <v>25</v>
      </c>
      <c r="D58" s="32"/>
      <c r="E58" s="32"/>
      <c r="F58" s="25" t="str">
        <f>E17</f>
        <v>Město Bohumín, Masarykova 158, 735 81 Bohumín</v>
      </c>
      <c r="G58" s="32"/>
      <c r="H58" s="32"/>
      <c r="I58" s="98" t="s">
        <v>31</v>
      </c>
      <c r="J58" s="30" t="str">
        <f>E23</f>
        <v>HaskoningDHV Czech Republic, spol. s r.o.</v>
      </c>
      <c r="K58" s="32"/>
      <c r="L58" s="97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</row>
    <row r="59" spans="1:31" s="2" customFormat="1" ht="40.15" customHeight="1">
      <c r="A59" s="32"/>
      <c r="B59" s="33"/>
      <c r="C59" s="27" t="s">
        <v>29</v>
      </c>
      <c r="D59" s="32"/>
      <c r="E59" s="32"/>
      <c r="F59" s="25" t="str">
        <f>IF(E20="","",E20)</f>
        <v>Vyplň údaj</v>
      </c>
      <c r="G59" s="32"/>
      <c r="H59" s="32"/>
      <c r="I59" s="98" t="s">
        <v>34</v>
      </c>
      <c r="J59" s="30" t="str">
        <f>E26</f>
        <v>HaskoningDHV Czech Republic, spol. s r.o.</v>
      </c>
      <c r="K59" s="32"/>
      <c r="L59" s="97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</row>
    <row r="60" spans="1:31" s="2" customFormat="1" ht="10.35" customHeight="1">
      <c r="A60" s="32"/>
      <c r="B60" s="33"/>
      <c r="C60" s="32"/>
      <c r="D60" s="32"/>
      <c r="E60" s="32"/>
      <c r="F60" s="32"/>
      <c r="G60" s="32"/>
      <c r="H60" s="32"/>
      <c r="I60" s="96"/>
      <c r="J60" s="32"/>
      <c r="K60" s="32"/>
      <c r="L60" s="97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</row>
    <row r="61" spans="1:31" s="2" customFormat="1" ht="29.25" customHeight="1">
      <c r="A61" s="32"/>
      <c r="B61" s="33"/>
      <c r="C61" s="118" t="s">
        <v>128</v>
      </c>
      <c r="D61" s="109"/>
      <c r="E61" s="109"/>
      <c r="F61" s="109"/>
      <c r="G61" s="109"/>
      <c r="H61" s="109"/>
      <c r="I61" s="119"/>
      <c r="J61" s="120" t="s">
        <v>129</v>
      </c>
      <c r="K61" s="109"/>
      <c r="L61" s="97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s="2" customFormat="1" ht="10.35" customHeight="1">
      <c r="A62" s="32"/>
      <c r="B62" s="33"/>
      <c r="C62" s="32"/>
      <c r="D62" s="32"/>
      <c r="E62" s="32"/>
      <c r="F62" s="32"/>
      <c r="G62" s="32"/>
      <c r="H62" s="32"/>
      <c r="I62" s="96"/>
      <c r="J62" s="32"/>
      <c r="K62" s="32"/>
      <c r="L62" s="97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</row>
    <row r="63" spans="1:47" s="2" customFormat="1" ht="22.9" customHeight="1">
      <c r="A63" s="32"/>
      <c r="B63" s="33"/>
      <c r="C63" s="121" t="s">
        <v>69</v>
      </c>
      <c r="D63" s="32"/>
      <c r="E63" s="32"/>
      <c r="F63" s="32"/>
      <c r="G63" s="32"/>
      <c r="H63" s="32"/>
      <c r="I63" s="96"/>
      <c r="J63" s="66">
        <f>J89</f>
        <v>0</v>
      </c>
      <c r="K63" s="32"/>
      <c r="L63" s="97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U63" s="17" t="s">
        <v>130</v>
      </c>
    </row>
    <row r="64" spans="2:12" s="9" customFormat="1" ht="24.95" customHeight="1">
      <c r="B64" s="122"/>
      <c r="D64" s="123" t="s">
        <v>131</v>
      </c>
      <c r="E64" s="124"/>
      <c r="F64" s="124"/>
      <c r="G64" s="124"/>
      <c r="H64" s="124"/>
      <c r="I64" s="125"/>
      <c r="J64" s="126">
        <f>J90</f>
        <v>0</v>
      </c>
      <c r="L64" s="122"/>
    </row>
    <row r="65" spans="2:12" s="10" customFormat="1" ht="19.9" customHeight="1">
      <c r="B65" s="127"/>
      <c r="D65" s="128" t="s">
        <v>132</v>
      </c>
      <c r="E65" s="129"/>
      <c r="F65" s="129"/>
      <c r="G65" s="129"/>
      <c r="H65" s="129"/>
      <c r="I65" s="130"/>
      <c r="J65" s="131">
        <f>J91</f>
        <v>0</v>
      </c>
      <c r="L65" s="127"/>
    </row>
    <row r="66" spans="2:12" s="10" customFormat="1" ht="19.9" customHeight="1">
      <c r="B66" s="127"/>
      <c r="D66" s="128" t="s">
        <v>136</v>
      </c>
      <c r="E66" s="129"/>
      <c r="F66" s="129"/>
      <c r="G66" s="129"/>
      <c r="H66" s="129"/>
      <c r="I66" s="130"/>
      <c r="J66" s="131">
        <f>J145</f>
        <v>0</v>
      </c>
      <c r="L66" s="127"/>
    </row>
    <row r="67" spans="2:12" s="10" customFormat="1" ht="19.9" customHeight="1">
      <c r="B67" s="127"/>
      <c r="D67" s="128" t="s">
        <v>138</v>
      </c>
      <c r="E67" s="129"/>
      <c r="F67" s="129"/>
      <c r="G67" s="129"/>
      <c r="H67" s="129"/>
      <c r="I67" s="130"/>
      <c r="J67" s="131">
        <f>J168</f>
        <v>0</v>
      </c>
      <c r="L67" s="127"/>
    </row>
    <row r="68" spans="1:31" s="2" customFormat="1" ht="21.75" customHeight="1">
      <c r="A68" s="32"/>
      <c r="B68" s="33"/>
      <c r="C68" s="32"/>
      <c r="D68" s="32"/>
      <c r="E68" s="32"/>
      <c r="F68" s="32"/>
      <c r="G68" s="32"/>
      <c r="H68" s="32"/>
      <c r="I68" s="96"/>
      <c r="J68" s="32"/>
      <c r="K68" s="32"/>
      <c r="L68" s="97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</row>
    <row r="69" spans="1:31" s="2" customFormat="1" ht="6.95" customHeight="1">
      <c r="A69" s="32"/>
      <c r="B69" s="42"/>
      <c r="C69" s="43"/>
      <c r="D69" s="43"/>
      <c r="E69" s="43"/>
      <c r="F69" s="43"/>
      <c r="G69" s="43"/>
      <c r="H69" s="43"/>
      <c r="I69" s="116"/>
      <c r="J69" s="43"/>
      <c r="K69" s="43"/>
      <c r="L69" s="97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</row>
    <row r="73" spans="1:31" s="2" customFormat="1" ht="6.95" customHeight="1">
      <c r="A73" s="32"/>
      <c r="B73" s="44"/>
      <c r="C73" s="45"/>
      <c r="D73" s="45"/>
      <c r="E73" s="45"/>
      <c r="F73" s="45"/>
      <c r="G73" s="45"/>
      <c r="H73" s="45"/>
      <c r="I73" s="117"/>
      <c r="J73" s="45"/>
      <c r="K73" s="45"/>
      <c r="L73" s="97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</row>
    <row r="74" spans="1:31" s="2" customFormat="1" ht="24.95" customHeight="1">
      <c r="A74" s="32"/>
      <c r="B74" s="33"/>
      <c r="C74" s="21" t="s">
        <v>148</v>
      </c>
      <c r="D74" s="32"/>
      <c r="E74" s="32"/>
      <c r="F74" s="32"/>
      <c r="G74" s="32"/>
      <c r="H74" s="32"/>
      <c r="I74" s="96"/>
      <c r="J74" s="32"/>
      <c r="K74" s="32"/>
      <c r="L74" s="97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</row>
    <row r="75" spans="1:31" s="2" customFormat="1" ht="6.95" customHeight="1">
      <c r="A75" s="32"/>
      <c r="B75" s="33"/>
      <c r="C75" s="32"/>
      <c r="D75" s="32"/>
      <c r="E75" s="32"/>
      <c r="F75" s="32"/>
      <c r="G75" s="32"/>
      <c r="H75" s="32"/>
      <c r="I75" s="96"/>
      <c r="J75" s="32"/>
      <c r="K75" s="32"/>
      <c r="L75" s="97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</row>
    <row r="76" spans="1:31" s="2" customFormat="1" ht="12" customHeight="1">
      <c r="A76" s="32"/>
      <c r="B76" s="33"/>
      <c r="C76" s="27" t="s">
        <v>17</v>
      </c>
      <c r="D76" s="32"/>
      <c r="E76" s="32"/>
      <c r="F76" s="32"/>
      <c r="G76" s="32"/>
      <c r="H76" s="32"/>
      <c r="I76" s="96"/>
      <c r="J76" s="32"/>
      <c r="K76" s="32"/>
      <c r="L76" s="97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6.5" customHeight="1">
      <c r="A77" s="32"/>
      <c r="B77" s="33"/>
      <c r="C77" s="32"/>
      <c r="D77" s="32"/>
      <c r="E77" s="401" t="str">
        <f>E7</f>
        <v>Dopravní terminál v Bohumíně – Přednádražní prostor</v>
      </c>
      <c r="F77" s="402"/>
      <c r="G77" s="402"/>
      <c r="H77" s="402"/>
      <c r="I77" s="96"/>
      <c r="J77" s="32"/>
      <c r="K77" s="32"/>
      <c r="L77" s="97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2:12" s="1" customFormat="1" ht="12" customHeight="1">
      <c r="B78" s="20"/>
      <c r="C78" s="27" t="s">
        <v>123</v>
      </c>
      <c r="I78" s="93"/>
      <c r="L78" s="20"/>
    </row>
    <row r="79" spans="1:31" s="2" customFormat="1" ht="16.5" customHeight="1">
      <c r="A79" s="32"/>
      <c r="B79" s="33"/>
      <c r="C79" s="32"/>
      <c r="D79" s="32"/>
      <c r="E79" s="401" t="s">
        <v>124</v>
      </c>
      <c r="F79" s="400"/>
      <c r="G79" s="400"/>
      <c r="H79" s="400"/>
      <c r="I79" s="96"/>
      <c r="J79" s="32"/>
      <c r="K79" s="32"/>
      <c r="L79" s="97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</row>
    <row r="80" spans="1:31" s="2" customFormat="1" ht="12" customHeight="1">
      <c r="A80" s="32"/>
      <c r="B80" s="33"/>
      <c r="C80" s="27" t="s">
        <v>125</v>
      </c>
      <c r="D80" s="32"/>
      <c r="E80" s="32"/>
      <c r="F80" s="32"/>
      <c r="G80" s="32"/>
      <c r="H80" s="32"/>
      <c r="I80" s="96"/>
      <c r="J80" s="32"/>
      <c r="K80" s="32"/>
      <c r="L80" s="97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</row>
    <row r="81" spans="1:31" s="2" customFormat="1" ht="16.5" customHeight="1">
      <c r="A81" s="32"/>
      <c r="B81" s="33"/>
      <c r="C81" s="32"/>
      <c r="D81" s="32"/>
      <c r="E81" s="396" t="str">
        <f>E11</f>
        <v>SO 101.2 - Sanace zpevněných ploch</v>
      </c>
      <c r="F81" s="400"/>
      <c r="G81" s="400"/>
      <c r="H81" s="400"/>
      <c r="I81" s="96"/>
      <c r="J81" s="32"/>
      <c r="K81" s="32"/>
      <c r="L81" s="97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6.95" customHeight="1">
      <c r="A82" s="32"/>
      <c r="B82" s="33"/>
      <c r="C82" s="32"/>
      <c r="D82" s="32"/>
      <c r="E82" s="32"/>
      <c r="F82" s="32"/>
      <c r="G82" s="32"/>
      <c r="H82" s="32"/>
      <c r="I82" s="96"/>
      <c r="J82" s="32"/>
      <c r="K82" s="32"/>
      <c r="L82" s="97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12" customHeight="1">
      <c r="A83" s="32"/>
      <c r="B83" s="33"/>
      <c r="C83" s="27" t="s">
        <v>21</v>
      </c>
      <c r="D83" s="32"/>
      <c r="E83" s="32"/>
      <c r="F83" s="25" t="str">
        <f>F14</f>
        <v>Bohumín</v>
      </c>
      <c r="G83" s="32"/>
      <c r="H83" s="32"/>
      <c r="I83" s="98" t="s">
        <v>23</v>
      </c>
      <c r="J83" s="50" t="str">
        <f>IF(J14="","",J14)</f>
        <v>26. 11. 2019</v>
      </c>
      <c r="K83" s="32"/>
      <c r="L83" s="97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6.95" customHeight="1">
      <c r="A84" s="32"/>
      <c r="B84" s="33"/>
      <c r="C84" s="32"/>
      <c r="D84" s="32"/>
      <c r="E84" s="32"/>
      <c r="F84" s="32"/>
      <c r="G84" s="32"/>
      <c r="H84" s="32"/>
      <c r="I84" s="96"/>
      <c r="J84" s="32"/>
      <c r="K84" s="32"/>
      <c r="L84" s="97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40.15" customHeight="1">
      <c r="A85" s="32"/>
      <c r="B85" s="33"/>
      <c r="C85" s="27" t="s">
        <v>25</v>
      </c>
      <c r="D85" s="32"/>
      <c r="E85" s="32"/>
      <c r="F85" s="25" t="str">
        <f>E17</f>
        <v>Město Bohumín, Masarykova 158, 735 81 Bohumín</v>
      </c>
      <c r="G85" s="32"/>
      <c r="H85" s="32"/>
      <c r="I85" s="98" t="s">
        <v>31</v>
      </c>
      <c r="J85" s="30" t="str">
        <f>E23</f>
        <v>HaskoningDHV Czech Republic, spol. s r.o.</v>
      </c>
      <c r="K85" s="32"/>
      <c r="L85" s="97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40.15" customHeight="1">
      <c r="A86" s="32"/>
      <c r="B86" s="33"/>
      <c r="C86" s="27" t="s">
        <v>29</v>
      </c>
      <c r="D86" s="32"/>
      <c r="E86" s="32"/>
      <c r="F86" s="25" t="str">
        <f>IF(E20="","",E20)</f>
        <v>Vyplň údaj</v>
      </c>
      <c r="G86" s="32"/>
      <c r="H86" s="32"/>
      <c r="I86" s="98" t="s">
        <v>34</v>
      </c>
      <c r="J86" s="30" t="str">
        <f>E26</f>
        <v>HaskoningDHV Czech Republic, spol. s r.o.</v>
      </c>
      <c r="K86" s="32"/>
      <c r="L86" s="97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0.35" customHeight="1">
      <c r="A87" s="32"/>
      <c r="B87" s="33"/>
      <c r="C87" s="32"/>
      <c r="D87" s="32"/>
      <c r="E87" s="32"/>
      <c r="F87" s="32"/>
      <c r="G87" s="32"/>
      <c r="H87" s="32"/>
      <c r="I87" s="96"/>
      <c r="J87" s="32"/>
      <c r="K87" s="32"/>
      <c r="L87" s="97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11" customFormat="1" ht="29.25" customHeight="1">
      <c r="A88" s="132"/>
      <c r="B88" s="133"/>
      <c r="C88" s="134" t="s">
        <v>149</v>
      </c>
      <c r="D88" s="135" t="s">
        <v>56</v>
      </c>
      <c r="E88" s="135" t="s">
        <v>52</v>
      </c>
      <c r="F88" s="135" t="s">
        <v>53</v>
      </c>
      <c r="G88" s="135" t="s">
        <v>150</v>
      </c>
      <c r="H88" s="135" t="s">
        <v>151</v>
      </c>
      <c r="I88" s="136" t="s">
        <v>152</v>
      </c>
      <c r="J88" s="135" t="s">
        <v>129</v>
      </c>
      <c r="K88" s="137" t="s">
        <v>153</v>
      </c>
      <c r="L88" s="138"/>
      <c r="M88" s="57" t="s">
        <v>3</v>
      </c>
      <c r="N88" s="58" t="s">
        <v>41</v>
      </c>
      <c r="O88" s="58" t="s">
        <v>154</v>
      </c>
      <c r="P88" s="58" t="s">
        <v>155</v>
      </c>
      <c r="Q88" s="58" t="s">
        <v>156</v>
      </c>
      <c r="R88" s="58" t="s">
        <v>157</v>
      </c>
      <c r="S88" s="58" t="s">
        <v>158</v>
      </c>
      <c r="T88" s="59" t="s">
        <v>159</v>
      </c>
      <c r="U88" s="132"/>
      <c r="V88" s="132"/>
      <c r="W88" s="132"/>
      <c r="X88" s="132"/>
      <c r="Y88" s="132"/>
      <c r="Z88" s="132"/>
      <c r="AA88" s="132"/>
      <c r="AB88" s="132"/>
      <c r="AC88" s="132"/>
      <c r="AD88" s="132"/>
      <c r="AE88" s="132"/>
    </row>
    <row r="89" spans="1:63" s="2" customFormat="1" ht="22.9" customHeight="1">
      <c r="A89" s="32"/>
      <c r="B89" s="33"/>
      <c r="C89" s="64" t="s">
        <v>160</v>
      </c>
      <c r="D89" s="32"/>
      <c r="E89" s="32"/>
      <c r="F89" s="32"/>
      <c r="G89" s="32"/>
      <c r="H89" s="32"/>
      <c r="I89" s="96"/>
      <c r="J89" s="139">
        <f>BK89</f>
        <v>0</v>
      </c>
      <c r="K89" s="32"/>
      <c r="L89" s="33"/>
      <c r="M89" s="60"/>
      <c r="N89" s="51"/>
      <c r="O89" s="61"/>
      <c r="P89" s="140">
        <f>P90</f>
        <v>0</v>
      </c>
      <c r="Q89" s="61"/>
      <c r="R89" s="140">
        <f>R90</f>
        <v>5.4450899999999995</v>
      </c>
      <c r="S89" s="61"/>
      <c r="T89" s="141">
        <f>T90</f>
        <v>0</v>
      </c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T89" s="17" t="s">
        <v>70</v>
      </c>
      <c r="AU89" s="17" t="s">
        <v>130</v>
      </c>
      <c r="BK89" s="142">
        <f>BK90</f>
        <v>0</v>
      </c>
    </row>
    <row r="90" spans="2:63" s="12" customFormat="1" ht="25.9" customHeight="1">
      <c r="B90" s="143"/>
      <c r="D90" s="144" t="s">
        <v>70</v>
      </c>
      <c r="E90" s="145" t="s">
        <v>161</v>
      </c>
      <c r="F90" s="145" t="s">
        <v>162</v>
      </c>
      <c r="I90" s="146"/>
      <c r="J90" s="147">
        <f>BK90</f>
        <v>0</v>
      </c>
      <c r="L90" s="143"/>
      <c r="M90" s="148"/>
      <c r="N90" s="149"/>
      <c r="O90" s="149"/>
      <c r="P90" s="150">
        <f>P91+P145+P168</f>
        <v>0</v>
      </c>
      <c r="Q90" s="149"/>
      <c r="R90" s="150">
        <f>R91+R145+R168</f>
        <v>5.4450899999999995</v>
      </c>
      <c r="S90" s="149"/>
      <c r="T90" s="151">
        <f>T91+T145+T168</f>
        <v>0</v>
      </c>
      <c r="AR90" s="144" t="s">
        <v>78</v>
      </c>
      <c r="AT90" s="152" t="s">
        <v>70</v>
      </c>
      <c r="AU90" s="152" t="s">
        <v>71</v>
      </c>
      <c r="AY90" s="144" t="s">
        <v>163</v>
      </c>
      <c r="BK90" s="153">
        <f>BK91+BK145+BK168</f>
        <v>0</v>
      </c>
    </row>
    <row r="91" spans="2:63" s="12" customFormat="1" ht="22.9" customHeight="1">
      <c r="B91" s="143"/>
      <c r="D91" s="144" t="s">
        <v>70</v>
      </c>
      <c r="E91" s="154" t="s">
        <v>78</v>
      </c>
      <c r="F91" s="154" t="s">
        <v>164</v>
      </c>
      <c r="I91" s="146"/>
      <c r="J91" s="155">
        <f>BK91</f>
        <v>0</v>
      </c>
      <c r="L91" s="143"/>
      <c r="M91" s="148"/>
      <c r="N91" s="149"/>
      <c r="O91" s="149"/>
      <c r="P91" s="150">
        <f>SUM(P92:P144)</f>
        <v>0</v>
      </c>
      <c r="Q91" s="149"/>
      <c r="R91" s="150">
        <f>SUM(R92:R144)</f>
        <v>0</v>
      </c>
      <c r="S91" s="149"/>
      <c r="T91" s="151">
        <f>SUM(T92:T144)</f>
        <v>0</v>
      </c>
      <c r="AR91" s="144" t="s">
        <v>78</v>
      </c>
      <c r="AT91" s="152" t="s">
        <v>70</v>
      </c>
      <c r="AU91" s="152" t="s">
        <v>78</v>
      </c>
      <c r="AY91" s="144" t="s">
        <v>163</v>
      </c>
      <c r="BK91" s="153">
        <f>SUM(BK92:BK144)</f>
        <v>0</v>
      </c>
    </row>
    <row r="92" spans="1:65" s="2" customFormat="1" ht="44.25" customHeight="1">
      <c r="A92" s="32"/>
      <c r="B92" s="156"/>
      <c r="C92" s="157" t="s">
        <v>78</v>
      </c>
      <c r="D92" s="157" t="s">
        <v>165</v>
      </c>
      <c r="E92" s="158" t="s">
        <v>951</v>
      </c>
      <c r="F92" s="159" t="s">
        <v>952</v>
      </c>
      <c r="G92" s="160" t="s">
        <v>242</v>
      </c>
      <c r="H92" s="161">
        <v>2275</v>
      </c>
      <c r="I92" s="162"/>
      <c r="J92" s="163">
        <f>ROUND(I92*H92,2)</f>
        <v>0</v>
      </c>
      <c r="K92" s="159" t="s">
        <v>169</v>
      </c>
      <c r="L92" s="33"/>
      <c r="M92" s="164" t="s">
        <v>3</v>
      </c>
      <c r="N92" s="165" t="s">
        <v>42</v>
      </c>
      <c r="O92" s="53"/>
      <c r="P92" s="166">
        <f>O92*H92</f>
        <v>0</v>
      </c>
      <c r="Q92" s="166">
        <v>0</v>
      </c>
      <c r="R92" s="166">
        <f>Q92*H92</f>
        <v>0</v>
      </c>
      <c r="S92" s="166">
        <v>0</v>
      </c>
      <c r="T92" s="167">
        <f>S92*H92</f>
        <v>0</v>
      </c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R92" s="168" t="s">
        <v>170</v>
      </c>
      <c r="AT92" s="168" t="s">
        <v>165</v>
      </c>
      <c r="AU92" s="168" t="s">
        <v>80</v>
      </c>
      <c r="AY92" s="17" t="s">
        <v>163</v>
      </c>
      <c r="BE92" s="169">
        <f>IF(N92="základní",J92,0)</f>
        <v>0</v>
      </c>
      <c r="BF92" s="169">
        <f>IF(N92="snížená",J92,0)</f>
        <v>0</v>
      </c>
      <c r="BG92" s="169">
        <f>IF(N92="zákl. přenesená",J92,0)</f>
        <v>0</v>
      </c>
      <c r="BH92" s="169">
        <f>IF(N92="sníž. přenesená",J92,0)</f>
        <v>0</v>
      </c>
      <c r="BI92" s="169">
        <f>IF(N92="nulová",J92,0)</f>
        <v>0</v>
      </c>
      <c r="BJ92" s="17" t="s">
        <v>78</v>
      </c>
      <c r="BK92" s="169">
        <f>ROUND(I92*H92,2)</f>
        <v>0</v>
      </c>
      <c r="BL92" s="17" t="s">
        <v>170</v>
      </c>
      <c r="BM92" s="168" t="s">
        <v>953</v>
      </c>
    </row>
    <row r="93" spans="1:47" s="2" customFormat="1" ht="19.5">
      <c r="A93" s="32"/>
      <c r="B93" s="33"/>
      <c r="C93" s="32"/>
      <c r="D93" s="170" t="s">
        <v>172</v>
      </c>
      <c r="E93" s="32"/>
      <c r="F93" s="171" t="s">
        <v>173</v>
      </c>
      <c r="G93" s="32"/>
      <c r="H93" s="32"/>
      <c r="I93" s="96"/>
      <c r="J93" s="32"/>
      <c r="K93" s="32"/>
      <c r="L93" s="33"/>
      <c r="M93" s="172"/>
      <c r="N93" s="173"/>
      <c r="O93" s="53"/>
      <c r="P93" s="53"/>
      <c r="Q93" s="53"/>
      <c r="R93" s="53"/>
      <c r="S93" s="53"/>
      <c r="T93" s="54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T93" s="17" t="s">
        <v>172</v>
      </c>
      <c r="AU93" s="17" t="s">
        <v>80</v>
      </c>
    </row>
    <row r="94" spans="2:51" s="13" customFormat="1" ht="12">
      <c r="B94" s="174"/>
      <c r="D94" s="170" t="s">
        <v>174</v>
      </c>
      <c r="E94" s="175" t="s">
        <v>3</v>
      </c>
      <c r="F94" s="176" t="s">
        <v>447</v>
      </c>
      <c r="H94" s="175" t="s">
        <v>3</v>
      </c>
      <c r="I94" s="177"/>
      <c r="L94" s="174"/>
      <c r="M94" s="178"/>
      <c r="N94" s="179"/>
      <c r="O94" s="179"/>
      <c r="P94" s="179"/>
      <c r="Q94" s="179"/>
      <c r="R94" s="179"/>
      <c r="S94" s="179"/>
      <c r="T94" s="180"/>
      <c r="AT94" s="175" t="s">
        <v>174</v>
      </c>
      <c r="AU94" s="175" t="s">
        <v>80</v>
      </c>
      <c r="AV94" s="13" t="s">
        <v>78</v>
      </c>
      <c r="AW94" s="13" t="s">
        <v>33</v>
      </c>
      <c r="AX94" s="13" t="s">
        <v>71</v>
      </c>
      <c r="AY94" s="175" t="s">
        <v>163</v>
      </c>
    </row>
    <row r="95" spans="2:51" s="14" customFormat="1" ht="12">
      <c r="B95" s="181"/>
      <c r="D95" s="170" t="s">
        <v>174</v>
      </c>
      <c r="E95" s="182" t="s">
        <v>3</v>
      </c>
      <c r="F95" s="183" t="s">
        <v>954</v>
      </c>
      <c r="H95" s="184">
        <v>825</v>
      </c>
      <c r="I95" s="185"/>
      <c r="L95" s="181"/>
      <c r="M95" s="186"/>
      <c r="N95" s="187"/>
      <c r="O95" s="187"/>
      <c r="P95" s="187"/>
      <c r="Q95" s="187"/>
      <c r="R95" s="187"/>
      <c r="S95" s="187"/>
      <c r="T95" s="188"/>
      <c r="AT95" s="182" t="s">
        <v>174</v>
      </c>
      <c r="AU95" s="182" t="s">
        <v>80</v>
      </c>
      <c r="AV95" s="14" t="s">
        <v>80</v>
      </c>
      <c r="AW95" s="14" t="s">
        <v>33</v>
      </c>
      <c r="AX95" s="14" t="s">
        <v>71</v>
      </c>
      <c r="AY95" s="182" t="s">
        <v>163</v>
      </c>
    </row>
    <row r="96" spans="2:51" s="13" customFormat="1" ht="12">
      <c r="B96" s="174"/>
      <c r="D96" s="170" t="s">
        <v>174</v>
      </c>
      <c r="E96" s="175" t="s">
        <v>3</v>
      </c>
      <c r="F96" s="176" t="s">
        <v>448</v>
      </c>
      <c r="H96" s="175" t="s">
        <v>3</v>
      </c>
      <c r="I96" s="177"/>
      <c r="L96" s="174"/>
      <c r="M96" s="178"/>
      <c r="N96" s="179"/>
      <c r="O96" s="179"/>
      <c r="P96" s="179"/>
      <c r="Q96" s="179"/>
      <c r="R96" s="179"/>
      <c r="S96" s="179"/>
      <c r="T96" s="180"/>
      <c r="AT96" s="175" t="s">
        <v>174</v>
      </c>
      <c r="AU96" s="175" t="s">
        <v>80</v>
      </c>
      <c r="AV96" s="13" t="s">
        <v>78</v>
      </c>
      <c r="AW96" s="13" t="s">
        <v>33</v>
      </c>
      <c r="AX96" s="13" t="s">
        <v>71</v>
      </c>
      <c r="AY96" s="175" t="s">
        <v>163</v>
      </c>
    </row>
    <row r="97" spans="2:51" s="14" customFormat="1" ht="12">
      <c r="B97" s="181"/>
      <c r="D97" s="170" t="s">
        <v>174</v>
      </c>
      <c r="E97" s="182" t="s">
        <v>3</v>
      </c>
      <c r="F97" s="183" t="s">
        <v>955</v>
      </c>
      <c r="H97" s="184">
        <v>200</v>
      </c>
      <c r="I97" s="185"/>
      <c r="L97" s="181"/>
      <c r="M97" s="186"/>
      <c r="N97" s="187"/>
      <c r="O97" s="187"/>
      <c r="P97" s="187"/>
      <c r="Q97" s="187"/>
      <c r="R97" s="187"/>
      <c r="S97" s="187"/>
      <c r="T97" s="188"/>
      <c r="AT97" s="182" t="s">
        <v>174</v>
      </c>
      <c r="AU97" s="182" t="s">
        <v>80</v>
      </c>
      <c r="AV97" s="14" t="s">
        <v>80</v>
      </c>
      <c r="AW97" s="14" t="s">
        <v>33</v>
      </c>
      <c r="AX97" s="14" t="s">
        <v>71</v>
      </c>
      <c r="AY97" s="182" t="s">
        <v>163</v>
      </c>
    </row>
    <row r="98" spans="2:51" s="13" customFormat="1" ht="12">
      <c r="B98" s="174"/>
      <c r="D98" s="170" t="s">
        <v>174</v>
      </c>
      <c r="E98" s="175" t="s">
        <v>3</v>
      </c>
      <c r="F98" s="176" t="s">
        <v>956</v>
      </c>
      <c r="H98" s="175" t="s">
        <v>3</v>
      </c>
      <c r="I98" s="177"/>
      <c r="L98" s="174"/>
      <c r="M98" s="178"/>
      <c r="N98" s="179"/>
      <c r="O98" s="179"/>
      <c r="P98" s="179"/>
      <c r="Q98" s="179"/>
      <c r="R98" s="179"/>
      <c r="S98" s="179"/>
      <c r="T98" s="180"/>
      <c r="AT98" s="175" t="s">
        <v>174</v>
      </c>
      <c r="AU98" s="175" t="s">
        <v>80</v>
      </c>
      <c r="AV98" s="13" t="s">
        <v>78</v>
      </c>
      <c r="AW98" s="13" t="s">
        <v>33</v>
      </c>
      <c r="AX98" s="13" t="s">
        <v>71</v>
      </c>
      <c r="AY98" s="175" t="s">
        <v>163</v>
      </c>
    </row>
    <row r="99" spans="2:51" s="14" customFormat="1" ht="12">
      <c r="B99" s="181"/>
      <c r="D99" s="170" t="s">
        <v>174</v>
      </c>
      <c r="E99" s="182" t="s">
        <v>3</v>
      </c>
      <c r="F99" s="183" t="s">
        <v>957</v>
      </c>
      <c r="H99" s="184">
        <v>153</v>
      </c>
      <c r="I99" s="185"/>
      <c r="L99" s="181"/>
      <c r="M99" s="186"/>
      <c r="N99" s="187"/>
      <c r="O99" s="187"/>
      <c r="P99" s="187"/>
      <c r="Q99" s="187"/>
      <c r="R99" s="187"/>
      <c r="S99" s="187"/>
      <c r="T99" s="188"/>
      <c r="AT99" s="182" t="s">
        <v>174</v>
      </c>
      <c r="AU99" s="182" t="s">
        <v>80</v>
      </c>
      <c r="AV99" s="14" t="s">
        <v>80</v>
      </c>
      <c r="AW99" s="14" t="s">
        <v>33</v>
      </c>
      <c r="AX99" s="14" t="s">
        <v>71</v>
      </c>
      <c r="AY99" s="182" t="s">
        <v>163</v>
      </c>
    </row>
    <row r="100" spans="2:51" s="13" customFormat="1" ht="12">
      <c r="B100" s="174"/>
      <c r="D100" s="170" t="s">
        <v>174</v>
      </c>
      <c r="E100" s="175" t="s">
        <v>3</v>
      </c>
      <c r="F100" s="176" t="s">
        <v>451</v>
      </c>
      <c r="H100" s="175" t="s">
        <v>3</v>
      </c>
      <c r="I100" s="177"/>
      <c r="L100" s="174"/>
      <c r="M100" s="178"/>
      <c r="N100" s="179"/>
      <c r="O100" s="179"/>
      <c r="P100" s="179"/>
      <c r="Q100" s="179"/>
      <c r="R100" s="179"/>
      <c r="S100" s="179"/>
      <c r="T100" s="180"/>
      <c r="AT100" s="175" t="s">
        <v>174</v>
      </c>
      <c r="AU100" s="175" t="s">
        <v>80</v>
      </c>
      <c r="AV100" s="13" t="s">
        <v>78</v>
      </c>
      <c r="AW100" s="13" t="s">
        <v>33</v>
      </c>
      <c r="AX100" s="13" t="s">
        <v>71</v>
      </c>
      <c r="AY100" s="175" t="s">
        <v>163</v>
      </c>
    </row>
    <row r="101" spans="2:51" s="14" customFormat="1" ht="12">
      <c r="B101" s="181"/>
      <c r="D101" s="170" t="s">
        <v>174</v>
      </c>
      <c r="E101" s="182" t="s">
        <v>3</v>
      </c>
      <c r="F101" s="183" t="s">
        <v>958</v>
      </c>
      <c r="H101" s="184">
        <v>140</v>
      </c>
      <c r="I101" s="185"/>
      <c r="L101" s="181"/>
      <c r="M101" s="186"/>
      <c r="N101" s="187"/>
      <c r="O101" s="187"/>
      <c r="P101" s="187"/>
      <c r="Q101" s="187"/>
      <c r="R101" s="187"/>
      <c r="S101" s="187"/>
      <c r="T101" s="188"/>
      <c r="AT101" s="182" t="s">
        <v>174</v>
      </c>
      <c r="AU101" s="182" t="s">
        <v>80</v>
      </c>
      <c r="AV101" s="14" t="s">
        <v>80</v>
      </c>
      <c r="AW101" s="14" t="s">
        <v>33</v>
      </c>
      <c r="AX101" s="14" t="s">
        <v>71</v>
      </c>
      <c r="AY101" s="182" t="s">
        <v>163</v>
      </c>
    </row>
    <row r="102" spans="2:51" s="13" customFormat="1" ht="12">
      <c r="B102" s="174"/>
      <c r="D102" s="170" t="s">
        <v>174</v>
      </c>
      <c r="E102" s="175" t="s">
        <v>3</v>
      </c>
      <c r="F102" s="176" t="s">
        <v>959</v>
      </c>
      <c r="H102" s="175" t="s">
        <v>3</v>
      </c>
      <c r="I102" s="177"/>
      <c r="L102" s="174"/>
      <c r="M102" s="178"/>
      <c r="N102" s="179"/>
      <c r="O102" s="179"/>
      <c r="P102" s="179"/>
      <c r="Q102" s="179"/>
      <c r="R102" s="179"/>
      <c r="S102" s="179"/>
      <c r="T102" s="180"/>
      <c r="AT102" s="175" t="s">
        <v>174</v>
      </c>
      <c r="AU102" s="175" t="s">
        <v>80</v>
      </c>
      <c r="AV102" s="13" t="s">
        <v>78</v>
      </c>
      <c r="AW102" s="13" t="s">
        <v>33</v>
      </c>
      <c r="AX102" s="13" t="s">
        <v>71</v>
      </c>
      <c r="AY102" s="175" t="s">
        <v>163</v>
      </c>
    </row>
    <row r="103" spans="2:51" s="14" customFormat="1" ht="12">
      <c r="B103" s="181"/>
      <c r="D103" s="170" t="s">
        <v>174</v>
      </c>
      <c r="E103" s="182" t="s">
        <v>3</v>
      </c>
      <c r="F103" s="183" t="s">
        <v>960</v>
      </c>
      <c r="H103" s="184">
        <v>51</v>
      </c>
      <c r="I103" s="185"/>
      <c r="L103" s="181"/>
      <c r="M103" s="186"/>
      <c r="N103" s="187"/>
      <c r="O103" s="187"/>
      <c r="P103" s="187"/>
      <c r="Q103" s="187"/>
      <c r="R103" s="187"/>
      <c r="S103" s="187"/>
      <c r="T103" s="188"/>
      <c r="AT103" s="182" t="s">
        <v>174</v>
      </c>
      <c r="AU103" s="182" t="s">
        <v>80</v>
      </c>
      <c r="AV103" s="14" t="s">
        <v>80</v>
      </c>
      <c r="AW103" s="14" t="s">
        <v>33</v>
      </c>
      <c r="AX103" s="14" t="s">
        <v>71</v>
      </c>
      <c r="AY103" s="182" t="s">
        <v>163</v>
      </c>
    </row>
    <row r="104" spans="2:51" s="13" customFormat="1" ht="12">
      <c r="B104" s="174"/>
      <c r="D104" s="170" t="s">
        <v>174</v>
      </c>
      <c r="E104" s="175" t="s">
        <v>3</v>
      </c>
      <c r="F104" s="176" t="s">
        <v>961</v>
      </c>
      <c r="H104" s="175" t="s">
        <v>3</v>
      </c>
      <c r="I104" s="177"/>
      <c r="L104" s="174"/>
      <c r="M104" s="178"/>
      <c r="N104" s="179"/>
      <c r="O104" s="179"/>
      <c r="P104" s="179"/>
      <c r="Q104" s="179"/>
      <c r="R104" s="179"/>
      <c r="S104" s="179"/>
      <c r="T104" s="180"/>
      <c r="AT104" s="175" t="s">
        <v>174</v>
      </c>
      <c r="AU104" s="175" t="s">
        <v>80</v>
      </c>
      <c r="AV104" s="13" t="s">
        <v>78</v>
      </c>
      <c r="AW104" s="13" t="s">
        <v>33</v>
      </c>
      <c r="AX104" s="13" t="s">
        <v>71</v>
      </c>
      <c r="AY104" s="175" t="s">
        <v>163</v>
      </c>
    </row>
    <row r="105" spans="2:51" s="14" customFormat="1" ht="12">
      <c r="B105" s="181"/>
      <c r="D105" s="170" t="s">
        <v>174</v>
      </c>
      <c r="E105" s="182" t="s">
        <v>3</v>
      </c>
      <c r="F105" s="183" t="s">
        <v>962</v>
      </c>
      <c r="H105" s="184">
        <v>450</v>
      </c>
      <c r="I105" s="185"/>
      <c r="L105" s="181"/>
      <c r="M105" s="186"/>
      <c r="N105" s="187"/>
      <c r="O105" s="187"/>
      <c r="P105" s="187"/>
      <c r="Q105" s="187"/>
      <c r="R105" s="187"/>
      <c r="S105" s="187"/>
      <c r="T105" s="188"/>
      <c r="AT105" s="182" t="s">
        <v>174</v>
      </c>
      <c r="AU105" s="182" t="s">
        <v>80</v>
      </c>
      <c r="AV105" s="14" t="s">
        <v>80</v>
      </c>
      <c r="AW105" s="14" t="s">
        <v>33</v>
      </c>
      <c r="AX105" s="14" t="s">
        <v>71</v>
      </c>
      <c r="AY105" s="182" t="s">
        <v>163</v>
      </c>
    </row>
    <row r="106" spans="2:51" s="13" customFormat="1" ht="12">
      <c r="B106" s="174"/>
      <c r="D106" s="170" t="s">
        <v>174</v>
      </c>
      <c r="E106" s="175" t="s">
        <v>3</v>
      </c>
      <c r="F106" s="176" t="s">
        <v>963</v>
      </c>
      <c r="H106" s="175" t="s">
        <v>3</v>
      </c>
      <c r="I106" s="177"/>
      <c r="L106" s="174"/>
      <c r="M106" s="178"/>
      <c r="N106" s="179"/>
      <c r="O106" s="179"/>
      <c r="P106" s="179"/>
      <c r="Q106" s="179"/>
      <c r="R106" s="179"/>
      <c r="S106" s="179"/>
      <c r="T106" s="180"/>
      <c r="AT106" s="175" t="s">
        <v>174</v>
      </c>
      <c r="AU106" s="175" t="s">
        <v>80</v>
      </c>
      <c r="AV106" s="13" t="s">
        <v>78</v>
      </c>
      <c r="AW106" s="13" t="s">
        <v>33</v>
      </c>
      <c r="AX106" s="13" t="s">
        <v>71</v>
      </c>
      <c r="AY106" s="175" t="s">
        <v>163</v>
      </c>
    </row>
    <row r="107" spans="2:51" s="14" customFormat="1" ht="12">
      <c r="B107" s="181"/>
      <c r="D107" s="170" t="s">
        <v>174</v>
      </c>
      <c r="E107" s="182" t="s">
        <v>3</v>
      </c>
      <c r="F107" s="183" t="s">
        <v>964</v>
      </c>
      <c r="H107" s="184">
        <v>186</v>
      </c>
      <c r="I107" s="185"/>
      <c r="L107" s="181"/>
      <c r="M107" s="186"/>
      <c r="N107" s="187"/>
      <c r="O107" s="187"/>
      <c r="P107" s="187"/>
      <c r="Q107" s="187"/>
      <c r="R107" s="187"/>
      <c r="S107" s="187"/>
      <c r="T107" s="188"/>
      <c r="AT107" s="182" t="s">
        <v>174</v>
      </c>
      <c r="AU107" s="182" t="s">
        <v>80</v>
      </c>
      <c r="AV107" s="14" t="s">
        <v>80</v>
      </c>
      <c r="AW107" s="14" t="s">
        <v>33</v>
      </c>
      <c r="AX107" s="14" t="s">
        <v>71</v>
      </c>
      <c r="AY107" s="182" t="s">
        <v>163</v>
      </c>
    </row>
    <row r="108" spans="2:51" s="13" customFormat="1" ht="12">
      <c r="B108" s="174"/>
      <c r="D108" s="170" t="s">
        <v>174</v>
      </c>
      <c r="E108" s="175" t="s">
        <v>3</v>
      </c>
      <c r="F108" s="176" t="s">
        <v>965</v>
      </c>
      <c r="H108" s="175" t="s">
        <v>3</v>
      </c>
      <c r="I108" s="177"/>
      <c r="L108" s="174"/>
      <c r="M108" s="178"/>
      <c r="N108" s="179"/>
      <c r="O108" s="179"/>
      <c r="P108" s="179"/>
      <c r="Q108" s="179"/>
      <c r="R108" s="179"/>
      <c r="S108" s="179"/>
      <c r="T108" s="180"/>
      <c r="AT108" s="175" t="s">
        <v>174</v>
      </c>
      <c r="AU108" s="175" t="s">
        <v>80</v>
      </c>
      <c r="AV108" s="13" t="s">
        <v>78</v>
      </c>
      <c r="AW108" s="13" t="s">
        <v>33</v>
      </c>
      <c r="AX108" s="13" t="s">
        <v>71</v>
      </c>
      <c r="AY108" s="175" t="s">
        <v>163</v>
      </c>
    </row>
    <row r="109" spans="2:51" s="14" customFormat="1" ht="12">
      <c r="B109" s="181"/>
      <c r="D109" s="170" t="s">
        <v>174</v>
      </c>
      <c r="E109" s="182" t="s">
        <v>3</v>
      </c>
      <c r="F109" s="183" t="s">
        <v>966</v>
      </c>
      <c r="H109" s="184">
        <v>120</v>
      </c>
      <c r="I109" s="185"/>
      <c r="L109" s="181"/>
      <c r="M109" s="186"/>
      <c r="N109" s="187"/>
      <c r="O109" s="187"/>
      <c r="P109" s="187"/>
      <c r="Q109" s="187"/>
      <c r="R109" s="187"/>
      <c r="S109" s="187"/>
      <c r="T109" s="188"/>
      <c r="AT109" s="182" t="s">
        <v>174</v>
      </c>
      <c r="AU109" s="182" t="s">
        <v>80</v>
      </c>
      <c r="AV109" s="14" t="s">
        <v>80</v>
      </c>
      <c r="AW109" s="14" t="s">
        <v>33</v>
      </c>
      <c r="AX109" s="14" t="s">
        <v>71</v>
      </c>
      <c r="AY109" s="182" t="s">
        <v>163</v>
      </c>
    </row>
    <row r="110" spans="2:51" s="13" customFormat="1" ht="12">
      <c r="B110" s="174"/>
      <c r="D110" s="170" t="s">
        <v>174</v>
      </c>
      <c r="E110" s="175" t="s">
        <v>3</v>
      </c>
      <c r="F110" s="176" t="s">
        <v>557</v>
      </c>
      <c r="H110" s="175" t="s">
        <v>3</v>
      </c>
      <c r="I110" s="177"/>
      <c r="L110" s="174"/>
      <c r="M110" s="178"/>
      <c r="N110" s="179"/>
      <c r="O110" s="179"/>
      <c r="P110" s="179"/>
      <c r="Q110" s="179"/>
      <c r="R110" s="179"/>
      <c r="S110" s="179"/>
      <c r="T110" s="180"/>
      <c r="AT110" s="175" t="s">
        <v>174</v>
      </c>
      <c r="AU110" s="175" t="s">
        <v>80</v>
      </c>
      <c r="AV110" s="13" t="s">
        <v>78</v>
      </c>
      <c r="AW110" s="13" t="s">
        <v>33</v>
      </c>
      <c r="AX110" s="13" t="s">
        <v>71</v>
      </c>
      <c r="AY110" s="175" t="s">
        <v>163</v>
      </c>
    </row>
    <row r="111" spans="2:51" s="14" customFormat="1" ht="12">
      <c r="B111" s="181"/>
      <c r="D111" s="170" t="s">
        <v>174</v>
      </c>
      <c r="E111" s="182" t="s">
        <v>3</v>
      </c>
      <c r="F111" s="183" t="s">
        <v>967</v>
      </c>
      <c r="H111" s="184">
        <v>150</v>
      </c>
      <c r="I111" s="185"/>
      <c r="L111" s="181"/>
      <c r="M111" s="186"/>
      <c r="N111" s="187"/>
      <c r="O111" s="187"/>
      <c r="P111" s="187"/>
      <c r="Q111" s="187"/>
      <c r="R111" s="187"/>
      <c r="S111" s="187"/>
      <c r="T111" s="188"/>
      <c r="AT111" s="182" t="s">
        <v>174</v>
      </c>
      <c r="AU111" s="182" t="s">
        <v>80</v>
      </c>
      <c r="AV111" s="14" t="s">
        <v>80</v>
      </c>
      <c r="AW111" s="14" t="s">
        <v>33</v>
      </c>
      <c r="AX111" s="14" t="s">
        <v>71</v>
      </c>
      <c r="AY111" s="182" t="s">
        <v>163</v>
      </c>
    </row>
    <row r="112" spans="2:51" s="15" customFormat="1" ht="12">
      <c r="B112" s="189"/>
      <c r="D112" s="170" t="s">
        <v>174</v>
      </c>
      <c r="E112" s="190" t="s">
        <v>3</v>
      </c>
      <c r="F112" s="191" t="s">
        <v>188</v>
      </c>
      <c r="H112" s="192">
        <v>2275</v>
      </c>
      <c r="I112" s="193"/>
      <c r="L112" s="189"/>
      <c r="M112" s="194"/>
      <c r="N112" s="195"/>
      <c r="O112" s="195"/>
      <c r="P112" s="195"/>
      <c r="Q112" s="195"/>
      <c r="R112" s="195"/>
      <c r="S112" s="195"/>
      <c r="T112" s="196"/>
      <c r="AT112" s="190" t="s">
        <v>174</v>
      </c>
      <c r="AU112" s="190" t="s">
        <v>80</v>
      </c>
      <c r="AV112" s="15" t="s">
        <v>170</v>
      </c>
      <c r="AW112" s="15" t="s">
        <v>33</v>
      </c>
      <c r="AX112" s="15" t="s">
        <v>78</v>
      </c>
      <c r="AY112" s="190" t="s">
        <v>163</v>
      </c>
    </row>
    <row r="113" spans="1:65" s="2" customFormat="1" ht="44.25" customHeight="1">
      <c r="A113" s="32"/>
      <c r="B113" s="156"/>
      <c r="C113" s="157" t="s">
        <v>80</v>
      </c>
      <c r="D113" s="157" t="s">
        <v>165</v>
      </c>
      <c r="E113" s="158" t="s">
        <v>254</v>
      </c>
      <c r="F113" s="159" t="s">
        <v>255</v>
      </c>
      <c r="G113" s="160" t="s">
        <v>242</v>
      </c>
      <c r="H113" s="161">
        <v>682.5</v>
      </c>
      <c r="I113" s="162"/>
      <c r="J113" s="163">
        <f>ROUND(I113*H113,2)</f>
        <v>0</v>
      </c>
      <c r="K113" s="159" t="s">
        <v>169</v>
      </c>
      <c r="L113" s="33"/>
      <c r="M113" s="164" t="s">
        <v>3</v>
      </c>
      <c r="N113" s="165" t="s">
        <v>42</v>
      </c>
      <c r="O113" s="53"/>
      <c r="P113" s="166">
        <f>O113*H113</f>
        <v>0</v>
      </c>
      <c r="Q113" s="166">
        <v>0</v>
      </c>
      <c r="R113" s="166">
        <f>Q113*H113</f>
        <v>0</v>
      </c>
      <c r="S113" s="166">
        <v>0</v>
      </c>
      <c r="T113" s="167">
        <f>S113*H113</f>
        <v>0</v>
      </c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R113" s="168" t="s">
        <v>170</v>
      </c>
      <c r="AT113" s="168" t="s">
        <v>165</v>
      </c>
      <c r="AU113" s="168" t="s">
        <v>80</v>
      </c>
      <c r="AY113" s="17" t="s">
        <v>163</v>
      </c>
      <c r="BE113" s="169">
        <f>IF(N113="základní",J113,0)</f>
        <v>0</v>
      </c>
      <c r="BF113" s="169">
        <f>IF(N113="snížená",J113,0)</f>
        <v>0</v>
      </c>
      <c r="BG113" s="169">
        <f>IF(N113="zákl. přenesená",J113,0)</f>
        <v>0</v>
      </c>
      <c r="BH113" s="169">
        <f>IF(N113="sníž. přenesená",J113,0)</f>
        <v>0</v>
      </c>
      <c r="BI113" s="169">
        <f>IF(N113="nulová",J113,0)</f>
        <v>0</v>
      </c>
      <c r="BJ113" s="17" t="s">
        <v>78</v>
      </c>
      <c r="BK113" s="169">
        <f>ROUND(I113*H113,2)</f>
        <v>0</v>
      </c>
      <c r="BL113" s="17" t="s">
        <v>170</v>
      </c>
      <c r="BM113" s="168" t="s">
        <v>256</v>
      </c>
    </row>
    <row r="114" spans="1:47" s="2" customFormat="1" ht="19.5">
      <c r="A114" s="32"/>
      <c r="B114" s="33"/>
      <c r="C114" s="32"/>
      <c r="D114" s="170" t="s">
        <v>172</v>
      </c>
      <c r="E114" s="32"/>
      <c r="F114" s="171" t="s">
        <v>257</v>
      </c>
      <c r="G114" s="32"/>
      <c r="H114" s="32"/>
      <c r="I114" s="96"/>
      <c r="J114" s="32"/>
      <c r="K114" s="32"/>
      <c r="L114" s="33"/>
      <c r="M114" s="172"/>
      <c r="N114" s="173"/>
      <c r="O114" s="53"/>
      <c r="P114" s="53"/>
      <c r="Q114" s="53"/>
      <c r="R114" s="53"/>
      <c r="S114" s="53"/>
      <c r="T114" s="54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T114" s="17" t="s">
        <v>172</v>
      </c>
      <c r="AU114" s="17" t="s">
        <v>80</v>
      </c>
    </row>
    <row r="115" spans="2:51" s="14" customFormat="1" ht="12">
      <c r="B115" s="181"/>
      <c r="D115" s="170" t="s">
        <v>174</v>
      </c>
      <c r="F115" s="183" t="s">
        <v>968</v>
      </c>
      <c r="H115" s="184">
        <v>682.5</v>
      </c>
      <c r="I115" s="185"/>
      <c r="L115" s="181"/>
      <c r="M115" s="186"/>
      <c r="N115" s="187"/>
      <c r="O115" s="187"/>
      <c r="P115" s="187"/>
      <c r="Q115" s="187"/>
      <c r="R115" s="187"/>
      <c r="S115" s="187"/>
      <c r="T115" s="188"/>
      <c r="AT115" s="182" t="s">
        <v>174</v>
      </c>
      <c r="AU115" s="182" t="s">
        <v>80</v>
      </c>
      <c r="AV115" s="14" t="s">
        <v>80</v>
      </c>
      <c r="AW115" s="14" t="s">
        <v>4</v>
      </c>
      <c r="AX115" s="14" t="s">
        <v>78</v>
      </c>
      <c r="AY115" s="182" t="s">
        <v>163</v>
      </c>
    </row>
    <row r="116" spans="1:65" s="2" customFormat="1" ht="44.25" customHeight="1">
      <c r="A116" s="32"/>
      <c r="B116" s="156"/>
      <c r="C116" s="157" t="s">
        <v>182</v>
      </c>
      <c r="D116" s="157" t="s">
        <v>165</v>
      </c>
      <c r="E116" s="158" t="s">
        <v>310</v>
      </c>
      <c r="F116" s="159" t="s">
        <v>311</v>
      </c>
      <c r="G116" s="160" t="s">
        <v>242</v>
      </c>
      <c r="H116" s="161">
        <v>2275</v>
      </c>
      <c r="I116" s="162"/>
      <c r="J116" s="163">
        <f>ROUND(I116*H116,2)</f>
        <v>0</v>
      </c>
      <c r="K116" s="159" t="s">
        <v>169</v>
      </c>
      <c r="L116" s="33"/>
      <c r="M116" s="164" t="s">
        <v>3</v>
      </c>
      <c r="N116" s="165" t="s">
        <v>42</v>
      </c>
      <c r="O116" s="53"/>
      <c r="P116" s="166">
        <f>O116*H116</f>
        <v>0</v>
      </c>
      <c r="Q116" s="166">
        <v>0</v>
      </c>
      <c r="R116" s="166">
        <f>Q116*H116</f>
        <v>0</v>
      </c>
      <c r="S116" s="166">
        <v>0</v>
      </c>
      <c r="T116" s="167">
        <f>S116*H116</f>
        <v>0</v>
      </c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R116" s="168" t="s">
        <v>170</v>
      </c>
      <c r="AT116" s="168" t="s">
        <v>165</v>
      </c>
      <c r="AU116" s="168" t="s">
        <v>80</v>
      </c>
      <c r="AY116" s="17" t="s">
        <v>163</v>
      </c>
      <c r="BE116" s="169">
        <f>IF(N116="základní",J116,0)</f>
        <v>0</v>
      </c>
      <c r="BF116" s="169">
        <f>IF(N116="snížená",J116,0)</f>
        <v>0</v>
      </c>
      <c r="BG116" s="169">
        <f>IF(N116="zákl. přenesená",J116,0)</f>
        <v>0</v>
      </c>
      <c r="BH116" s="169">
        <f>IF(N116="sníž. přenesená",J116,0)</f>
        <v>0</v>
      </c>
      <c r="BI116" s="169">
        <f>IF(N116="nulová",J116,0)</f>
        <v>0</v>
      </c>
      <c r="BJ116" s="17" t="s">
        <v>78</v>
      </c>
      <c r="BK116" s="169">
        <f>ROUND(I116*H116,2)</f>
        <v>0</v>
      </c>
      <c r="BL116" s="17" t="s">
        <v>170</v>
      </c>
      <c r="BM116" s="168" t="s">
        <v>312</v>
      </c>
    </row>
    <row r="117" spans="1:65" s="2" customFormat="1" ht="55.5" customHeight="1">
      <c r="A117" s="32"/>
      <c r="B117" s="156"/>
      <c r="C117" s="157" t="s">
        <v>170</v>
      </c>
      <c r="D117" s="157" t="s">
        <v>165</v>
      </c>
      <c r="E117" s="158" t="s">
        <v>315</v>
      </c>
      <c r="F117" s="159" t="s">
        <v>316</v>
      </c>
      <c r="G117" s="160" t="s">
        <v>242</v>
      </c>
      <c r="H117" s="161">
        <v>22750</v>
      </c>
      <c r="I117" s="162"/>
      <c r="J117" s="163">
        <f>ROUND(I117*H117,2)</f>
        <v>0</v>
      </c>
      <c r="K117" s="159" t="s">
        <v>169</v>
      </c>
      <c r="L117" s="33"/>
      <c r="M117" s="164" t="s">
        <v>3</v>
      </c>
      <c r="N117" s="165" t="s">
        <v>42</v>
      </c>
      <c r="O117" s="53"/>
      <c r="P117" s="166">
        <f>O117*H117</f>
        <v>0</v>
      </c>
      <c r="Q117" s="166">
        <v>0</v>
      </c>
      <c r="R117" s="166">
        <f>Q117*H117</f>
        <v>0</v>
      </c>
      <c r="S117" s="166">
        <v>0</v>
      </c>
      <c r="T117" s="167">
        <f>S117*H117</f>
        <v>0</v>
      </c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R117" s="168" t="s">
        <v>170</v>
      </c>
      <c r="AT117" s="168" t="s">
        <v>165</v>
      </c>
      <c r="AU117" s="168" t="s">
        <v>80</v>
      </c>
      <c r="AY117" s="17" t="s">
        <v>163</v>
      </c>
      <c r="BE117" s="169">
        <f>IF(N117="základní",J117,0)</f>
        <v>0</v>
      </c>
      <c r="BF117" s="169">
        <f>IF(N117="snížená",J117,0)</f>
        <v>0</v>
      </c>
      <c r="BG117" s="169">
        <f>IF(N117="zákl. přenesená",J117,0)</f>
        <v>0</v>
      </c>
      <c r="BH117" s="169">
        <f>IF(N117="sníž. přenesená",J117,0)</f>
        <v>0</v>
      </c>
      <c r="BI117" s="169">
        <f>IF(N117="nulová",J117,0)</f>
        <v>0</v>
      </c>
      <c r="BJ117" s="17" t="s">
        <v>78</v>
      </c>
      <c r="BK117" s="169">
        <f>ROUND(I117*H117,2)</f>
        <v>0</v>
      </c>
      <c r="BL117" s="17" t="s">
        <v>170</v>
      </c>
      <c r="BM117" s="168" t="s">
        <v>317</v>
      </c>
    </row>
    <row r="118" spans="1:47" s="2" customFormat="1" ht="19.5">
      <c r="A118" s="32"/>
      <c r="B118" s="33"/>
      <c r="C118" s="32"/>
      <c r="D118" s="170" t="s">
        <v>172</v>
      </c>
      <c r="E118" s="32"/>
      <c r="F118" s="171" t="s">
        <v>318</v>
      </c>
      <c r="G118" s="32"/>
      <c r="H118" s="32"/>
      <c r="I118" s="96"/>
      <c r="J118" s="32"/>
      <c r="K118" s="32"/>
      <c r="L118" s="33"/>
      <c r="M118" s="172"/>
      <c r="N118" s="173"/>
      <c r="O118" s="53"/>
      <c r="P118" s="53"/>
      <c r="Q118" s="53"/>
      <c r="R118" s="53"/>
      <c r="S118" s="53"/>
      <c r="T118" s="54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T118" s="17" t="s">
        <v>172</v>
      </c>
      <c r="AU118" s="17" t="s">
        <v>80</v>
      </c>
    </row>
    <row r="119" spans="2:51" s="14" customFormat="1" ht="12">
      <c r="B119" s="181"/>
      <c r="D119" s="170" t="s">
        <v>174</v>
      </c>
      <c r="F119" s="183" t="s">
        <v>969</v>
      </c>
      <c r="H119" s="184">
        <v>22750</v>
      </c>
      <c r="I119" s="185"/>
      <c r="L119" s="181"/>
      <c r="M119" s="186"/>
      <c r="N119" s="187"/>
      <c r="O119" s="187"/>
      <c r="P119" s="187"/>
      <c r="Q119" s="187"/>
      <c r="R119" s="187"/>
      <c r="S119" s="187"/>
      <c r="T119" s="188"/>
      <c r="AT119" s="182" t="s">
        <v>174</v>
      </c>
      <c r="AU119" s="182" t="s">
        <v>80</v>
      </c>
      <c r="AV119" s="14" t="s">
        <v>80</v>
      </c>
      <c r="AW119" s="14" t="s">
        <v>4</v>
      </c>
      <c r="AX119" s="14" t="s">
        <v>78</v>
      </c>
      <c r="AY119" s="182" t="s">
        <v>163</v>
      </c>
    </row>
    <row r="120" spans="1:65" s="2" customFormat="1" ht="33" customHeight="1">
      <c r="A120" s="32"/>
      <c r="B120" s="156"/>
      <c r="C120" s="157" t="s">
        <v>192</v>
      </c>
      <c r="D120" s="157" t="s">
        <v>165</v>
      </c>
      <c r="E120" s="158" t="s">
        <v>321</v>
      </c>
      <c r="F120" s="159" t="s">
        <v>322</v>
      </c>
      <c r="G120" s="160" t="s">
        <v>242</v>
      </c>
      <c r="H120" s="161">
        <v>2275</v>
      </c>
      <c r="I120" s="162"/>
      <c r="J120" s="163">
        <f>ROUND(I120*H120,2)</f>
        <v>0</v>
      </c>
      <c r="K120" s="159" t="s">
        <v>169</v>
      </c>
      <c r="L120" s="33"/>
      <c r="M120" s="164" t="s">
        <v>3</v>
      </c>
      <c r="N120" s="165" t="s">
        <v>42</v>
      </c>
      <c r="O120" s="53"/>
      <c r="P120" s="166">
        <f>O120*H120</f>
        <v>0</v>
      </c>
      <c r="Q120" s="166">
        <v>0</v>
      </c>
      <c r="R120" s="166">
        <f>Q120*H120</f>
        <v>0</v>
      </c>
      <c r="S120" s="166">
        <v>0</v>
      </c>
      <c r="T120" s="167">
        <f>S120*H120</f>
        <v>0</v>
      </c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R120" s="168" t="s">
        <v>170</v>
      </c>
      <c r="AT120" s="168" t="s">
        <v>165</v>
      </c>
      <c r="AU120" s="168" t="s">
        <v>80</v>
      </c>
      <c r="AY120" s="17" t="s">
        <v>163</v>
      </c>
      <c r="BE120" s="169">
        <f>IF(N120="základní",J120,0)</f>
        <v>0</v>
      </c>
      <c r="BF120" s="169">
        <f>IF(N120="snížená",J120,0)</f>
        <v>0</v>
      </c>
      <c r="BG120" s="169">
        <f>IF(N120="zákl. přenesená",J120,0)</f>
        <v>0</v>
      </c>
      <c r="BH120" s="169">
        <f>IF(N120="sníž. přenesená",J120,0)</f>
        <v>0</v>
      </c>
      <c r="BI120" s="169">
        <f>IF(N120="nulová",J120,0)</f>
        <v>0</v>
      </c>
      <c r="BJ120" s="17" t="s">
        <v>78</v>
      </c>
      <c r="BK120" s="169">
        <f>ROUND(I120*H120,2)</f>
        <v>0</v>
      </c>
      <c r="BL120" s="17" t="s">
        <v>170</v>
      </c>
      <c r="BM120" s="168" t="s">
        <v>323</v>
      </c>
    </row>
    <row r="121" spans="1:65" s="2" customFormat="1" ht="16.5" customHeight="1">
      <c r="A121" s="32"/>
      <c r="B121" s="156"/>
      <c r="C121" s="157" t="s">
        <v>197</v>
      </c>
      <c r="D121" s="157" t="s">
        <v>165</v>
      </c>
      <c r="E121" s="158" t="s">
        <v>325</v>
      </c>
      <c r="F121" s="159" t="s">
        <v>326</v>
      </c>
      <c r="G121" s="160" t="s">
        <v>242</v>
      </c>
      <c r="H121" s="161">
        <v>2275</v>
      </c>
      <c r="I121" s="162"/>
      <c r="J121" s="163">
        <f>ROUND(I121*H121,2)</f>
        <v>0</v>
      </c>
      <c r="K121" s="159" t="s">
        <v>169</v>
      </c>
      <c r="L121" s="33"/>
      <c r="M121" s="164" t="s">
        <v>3</v>
      </c>
      <c r="N121" s="165" t="s">
        <v>42</v>
      </c>
      <c r="O121" s="53"/>
      <c r="P121" s="166">
        <f>O121*H121</f>
        <v>0</v>
      </c>
      <c r="Q121" s="166">
        <v>0</v>
      </c>
      <c r="R121" s="166">
        <f>Q121*H121</f>
        <v>0</v>
      </c>
      <c r="S121" s="166">
        <v>0</v>
      </c>
      <c r="T121" s="167">
        <f>S121*H121</f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R121" s="168" t="s">
        <v>170</v>
      </c>
      <c r="AT121" s="168" t="s">
        <v>165</v>
      </c>
      <c r="AU121" s="168" t="s">
        <v>80</v>
      </c>
      <c r="AY121" s="17" t="s">
        <v>163</v>
      </c>
      <c r="BE121" s="169">
        <f>IF(N121="základní",J121,0)</f>
        <v>0</v>
      </c>
      <c r="BF121" s="169">
        <f>IF(N121="snížená",J121,0)</f>
        <v>0</v>
      </c>
      <c r="BG121" s="169">
        <f>IF(N121="zákl. přenesená",J121,0)</f>
        <v>0</v>
      </c>
      <c r="BH121" s="169">
        <f>IF(N121="sníž. přenesená",J121,0)</f>
        <v>0</v>
      </c>
      <c r="BI121" s="169">
        <f>IF(N121="nulová",J121,0)</f>
        <v>0</v>
      </c>
      <c r="BJ121" s="17" t="s">
        <v>78</v>
      </c>
      <c r="BK121" s="169">
        <f>ROUND(I121*H121,2)</f>
        <v>0</v>
      </c>
      <c r="BL121" s="17" t="s">
        <v>170</v>
      </c>
      <c r="BM121" s="168" t="s">
        <v>327</v>
      </c>
    </row>
    <row r="122" spans="1:65" s="2" customFormat="1" ht="33" customHeight="1">
      <c r="A122" s="32"/>
      <c r="B122" s="156"/>
      <c r="C122" s="157" t="s">
        <v>201</v>
      </c>
      <c r="D122" s="157" t="s">
        <v>165</v>
      </c>
      <c r="E122" s="158" t="s">
        <v>329</v>
      </c>
      <c r="F122" s="159" t="s">
        <v>330</v>
      </c>
      <c r="G122" s="160" t="s">
        <v>331</v>
      </c>
      <c r="H122" s="161">
        <v>4493.125</v>
      </c>
      <c r="I122" s="162"/>
      <c r="J122" s="163">
        <f>ROUND(I122*H122,2)</f>
        <v>0</v>
      </c>
      <c r="K122" s="159" t="s">
        <v>169</v>
      </c>
      <c r="L122" s="33"/>
      <c r="M122" s="164" t="s">
        <v>3</v>
      </c>
      <c r="N122" s="165" t="s">
        <v>42</v>
      </c>
      <c r="O122" s="53"/>
      <c r="P122" s="166">
        <f>O122*H122</f>
        <v>0</v>
      </c>
      <c r="Q122" s="166">
        <v>0</v>
      </c>
      <c r="R122" s="166">
        <f>Q122*H122</f>
        <v>0</v>
      </c>
      <c r="S122" s="166">
        <v>0</v>
      </c>
      <c r="T122" s="167">
        <f>S122*H122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168" t="s">
        <v>170</v>
      </c>
      <c r="AT122" s="168" t="s">
        <v>165</v>
      </c>
      <c r="AU122" s="168" t="s">
        <v>80</v>
      </c>
      <c r="AY122" s="17" t="s">
        <v>163</v>
      </c>
      <c r="BE122" s="169">
        <f>IF(N122="základní",J122,0)</f>
        <v>0</v>
      </c>
      <c r="BF122" s="169">
        <f>IF(N122="snížená",J122,0)</f>
        <v>0</v>
      </c>
      <c r="BG122" s="169">
        <f>IF(N122="zákl. přenesená",J122,0)</f>
        <v>0</v>
      </c>
      <c r="BH122" s="169">
        <f>IF(N122="sníž. přenesená",J122,0)</f>
        <v>0</v>
      </c>
      <c r="BI122" s="169">
        <f>IF(N122="nulová",J122,0)</f>
        <v>0</v>
      </c>
      <c r="BJ122" s="17" t="s">
        <v>78</v>
      </c>
      <c r="BK122" s="169">
        <f>ROUND(I122*H122,2)</f>
        <v>0</v>
      </c>
      <c r="BL122" s="17" t="s">
        <v>170</v>
      </c>
      <c r="BM122" s="168" t="s">
        <v>332</v>
      </c>
    </row>
    <row r="123" spans="2:51" s="14" customFormat="1" ht="12">
      <c r="B123" s="181"/>
      <c r="D123" s="170" t="s">
        <v>174</v>
      </c>
      <c r="E123" s="182" t="s">
        <v>3</v>
      </c>
      <c r="F123" s="183" t="s">
        <v>970</v>
      </c>
      <c r="H123" s="184">
        <v>4493.125</v>
      </c>
      <c r="I123" s="185"/>
      <c r="L123" s="181"/>
      <c r="M123" s="186"/>
      <c r="N123" s="187"/>
      <c r="O123" s="187"/>
      <c r="P123" s="187"/>
      <c r="Q123" s="187"/>
      <c r="R123" s="187"/>
      <c r="S123" s="187"/>
      <c r="T123" s="188"/>
      <c r="AT123" s="182" t="s">
        <v>174</v>
      </c>
      <c r="AU123" s="182" t="s">
        <v>80</v>
      </c>
      <c r="AV123" s="14" t="s">
        <v>80</v>
      </c>
      <c r="AW123" s="14" t="s">
        <v>33</v>
      </c>
      <c r="AX123" s="14" t="s">
        <v>78</v>
      </c>
      <c r="AY123" s="182" t="s">
        <v>163</v>
      </c>
    </row>
    <row r="124" spans="1:65" s="2" customFormat="1" ht="21.75" customHeight="1">
      <c r="A124" s="32"/>
      <c r="B124" s="156"/>
      <c r="C124" s="157" t="s">
        <v>205</v>
      </c>
      <c r="D124" s="157" t="s">
        <v>165</v>
      </c>
      <c r="E124" s="158" t="s">
        <v>363</v>
      </c>
      <c r="F124" s="159" t="s">
        <v>364</v>
      </c>
      <c r="G124" s="160" t="s">
        <v>168</v>
      </c>
      <c r="H124" s="161">
        <v>6030</v>
      </c>
      <c r="I124" s="162"/>
      <c r="J124" s="163">
        <f>ROUND(I124*H124,2)</f>
        <v>0</v>
      </c>
      <c r="K124" s="159" t="s">
        <v>169</v>
      </c>
      <c r="L124" s="33"/>
      <c r="M124" s="164" t="s">
        <v>3</v>
      </c>
      <c r="N124" s="165" t="s">
        <v>42</v>
      </c>
      <c r="O124" s="53"/>
      <c r="P124" s="166">
        <f>O124*H124</f>
        <v>0</v>
      </c>
      <c r="Q124" s="166">
        <v>0</v>
      </c>
      <c r="R124" s="166">
        <f>Q124*H124</f>
        <v>0</v>
      </c>
      <c r="S124" s="166">
        <v>0</v>
      </c>
      <c r="T124" s="167">
        <f>S124*H124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68" t="s">
        <v>170</v>
      </c>
      <c r="AT124" s="168" t="s">
        <v>165</v>
      </c>
      <c r="AU124" s="168" t="s">
        <v>80</v>
      </c>
      <c r="AY124" s="17" t="s">
        <v>163</v>
      </c>
      <c r="BE124" s="169">
        <f>IF(N124="základní",J124,0)</f>
        <v>0</v>
      </c>
      <c r="BF124" s="169">
        <f>IF(N124="snížená",J124,0)</f>
        <v>0</v>
      </c>
      <c r="BG124" s="169">
        <f>IF(N124="zákl. přenesená",J124,0)</f>
        <v>0</v>
      </c>
      <c r="BH124" s="169">
        <f>IF(N124="sníž. přenesená",J124,0)</f>
        <v>0</v>
      </c>
      <c r="BI124" s="169">
        <f>IF(N124="nulová",J124,0)</f>
        <v>0</v>
      </c>
      <c r="BJ124" s="17" t="s">
        <v>78</v>
      </c>
      <c r="BK124" s="169">
        <f>ROUND(I124*H124,2)</f>
        <v>0</v>
      </c>
      <c r="BL124" s="17" t="s">
        <v>170</v>
      </c>
      <c r="BM124" s="168" t="s">
        <v>365</v>
      </c>
    </row>
    <row r="125" spans="1:47" s="2" customFormat="1" ht="19.5">
      <c r="A125" s="32"/>
      <c r="B125" s="33"/>
      <c r="C125" s="32"/>
      <c r="D125" s="170" t="s">
        <v>172</v>
      </c>
      <c r="E125" s="32"/>
      <c r="F125" s="171" t="s">
        <v>173</v>
      </c>
      <c r="G125" s="32"/>
      <c r="H125" s="32"/>
      <c r="I125" s="96"/>
      <c r="J125" s="32"/>
      <c r="K125" s="32"/>
      <c r="L125" s="33"/>
      <c r="M125" s="172"/>
      <c r="N125" s="173"/>
      <c r="O125" s="53"/>
      <c r="P125" s="53"/>
      <c r="Q125" s="53"/>
      <c r="R125" s="53"/>
      <c r="S125" s="53"/>
      <c r="T125" s="54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T125" s="17" t="s">
        <v>172</v>
      </c>
      <c r="AU125" s="17" t="s">
        <v>80</v>
      </c>
    </row>
    <row r="126" spans="2:51" s="13" customFormat="1" ht="12">
      <c r="B126" s="174"/>
      <c r="D126" s="170" t="s">
        <v>174</v>
      </c>
      <c r="E126" s="175" t="s">
        <v>3</v>
      </c>
      <c r="F126" s="176" t="s">
        <v>447</v>
      </c>
      <c r="H126" s="175" t="s">
        <v>3</v>
      </c>
      <c r="I126" s="177"/>
      <c r="L126" s="174"/>
      <c r="M126" s="178"/>
      <c r="N126" s="179"/>
      <c r="O126" s="179"/>
      <c r="P126" s="179"/>
      <c r="Q126" s="179"/>
      <c r="R126" s="179"/>
      <c r="S126" s="179"/>
      <c r="T126" s="180"/>
      <c r="AT126" s="175" t="s">
        <v>174</v>
      </c>
      <c r="AU126" s="175" t="s">
        <v>80</v>
      </c>
      <c r="AV126" s="13" t="s">
        <v>78</v>
      </c>
      <c r="AW126" s="13" t="s">
        <v>33</v>
      </c>
      <c r="AX126" s="13" t="s">
        <v>71</v>
      </c>
      <c r="AY126" s="175" t="s">
        <v>163</v>
      </c>
    </row>
    <row r="127" spans="2:51" s="14" customFormat="1" ht="12">
      <c r="B127" s="181"/>
      <c r="D127" s="170" t="s">
        <v>174</v>
      </c>
      <c r="E127" s="182" t="s">
        <v>3</v>
      </c>
      <c r="F127" s="183" t="s">
        <v>469</v>
      </c>
      <c r="H127" s="184">
        <v>1650</v>
      </c>
      <c r="I127" s="185"/>
      <c r="L127" s="181"/>
      <c r="M127" s="186"/>
      <c r="N127" s="187"/>
      <c r="O127" s="187"/>
      <c r="P127" s="187"/>
      <c r="Q127" s="187"/>
      <c r="R127" s="187"/>
      <c r="S127" s="187"/>
      <c r="T127" s="188"/>
      <c r="AT127" s="182" t="s">
        <v>174</v>
      </c>
      <c r="AU127" s="182" t="s">
        <v>80</v>
      </c>
      <c r="AV127" s="14" t="s">
        <v>80</v>
      </c>
      <c r="AW127" s="14" t="s">
        <v>33</v>
      </c>
      <c r="AX127" s="14" t="s">
        <v>71</v>
      </c>
      <c r="AY127" s="182" t="s">
        <v>163</v>
      </c>
    </row>
    <row r="128" spans="2:51" s="13" customFormat="1" ht="12">
      <c r="B128" s="174"/>
      <c r="D128" s="170" t="s">
        <v>174</v>
      </c>
      <c r="E128" s="175" t="s">
        <v>3</v>
      </c>
      <c r="F128" s="176" t="s">
        <v>448</v>
      </c>
      <c r="H128" s="175" t="s">
        <v>3</v>
      </c>
      <c r="I128" s="177"/>
      <c r="L128" s="174"/>
      <c r="M128" s="178"/>
      <c r="N128" s="179"/>
      <c r="O128" s="179"/>
      <c r="P128" s="179"/>
      <c r="Q128" s="179"/>
      <c r="R128" s="179"/>
      <c r="S128" s="179"/>
      <c r="T128" s="180"/>
      <c r="AT128" s="175" t="s">
        <v>174</v>
      </c>
      <c r="AU128" s="175" t="s">
        <v>80</v>
      </c>
      <c r="AV128" s="13" t="s">
        <v>78</v>
      </c>
      <c r="AW128" s="13" t="s">
        <v>33</v>
      </c>
      <c r="AX128" s="13" t="s">
        <v>71</v>
      </c>
      <c r="AY128" s="175" t="s">
        <v>163</v>
      </c>
    </row>
    <row r="129" spans="2:51" s="14" customFormat="1" ht="12">
      <c r="B129" s="181"/>
      <c r="D129" s="170" t="s">
        <v>174</v>
      </c>
      <c r="E129" s="182" t="s">
        <v>3</v>
      </c>
      <c r="F129" s="183" t="s">
        <v>459</v>
      </c>
      <c r="H129" s="184">
        <v>400</v>
      </c>
      <c r="I129" s="185"/>
      <c r="L129" s="181"/>
      <c r="M129" s="186"/>
      <c r="N129" s="187"/>
      <c r="O129" s="187"/>
      <c r="P129" s="187"/>
      <c r="Q129" s="187"/>
      <c r="R129" s="187"/>
      <c r="S129" s="187"/>
      <c r="T129" s="188"/>
      <c r="AT129" s="182" t="s">
        <v>174</v>
      </c>
      <c r="AU129" s="182" t="s">
        <v>80</v>
      </c>
      <c r="AV129" s="14" t="s">
        <v>80</v>
      </c>
      <c r="AW129" s="14" t="s">
        <v>33</v>
      </c>
      <c r="AX129" s="14" t="s">
        <v>71</v>
      </c>
      <c r="AY129" s="182" t="s">
        <v>163</v>
      </c>
    </row>
    <row r="130" spans="2:51" s="13" customFormat="1" ht="12">
      <c r="B130" s="174"/>
      <c r="D130" s="170" t="s">
        <v>174</v>
      </c>
      <c r="E130" s="175" t="s">
        <v>3</v>
      </c>
      <c r="F130" s="176" t="s">
        <v>956</v>
      </c>
      <c r="H130" s="175" t="s">
        <v>3</v>
      </c>
      <c r="I130" s="177"/>
      <c r="L130" s="174"/>
      <c r="M130" s="178"/>
      <c r="N130" s="179"/>
      <c r="O130" s="179"/>
      <c r="P130" s="179"/>
      <c r="Q130" s="179"/>
      <c r="R130" s="179"/>
      <c r="S130" s="179"/>
      <c r="T130" s="180"/>
      <c r="AT130" s="175" t="s">
        <v>174</v>
      </c>
      <c r="AU130" s="175" t="s">
        <v>80</v>
      </c>
      <c r="AV130" s="13" t="s">
        <v>78</v>
      </c>
      <c r="AW130" s="13" t="s">
        <v>33</v>
      </c>
      <c r="AX130" s="13" t="s">
        <v>71</v>
      </c>
      <c r="AY130" s="175" t="s">
        <v>163</v>
      </c>
    </row>
    <row r="131" spans="2:51" s="14" customFormat="1" ht="12">
      <c r="B131" s="181"/>
      <c r="D131" s="170" t="s">
        <v>174</v>
      </c>
      <c r="E131" s="182" t="s">
        <v>3</v>
      </c>
      <c r="F131" s="183" t="s">
        <v>450</v>
      </c>
      <c r="H131" s="184">
        <v>510</v>
      </c>
      <c r="I131" s="185"/>
      <c r="L131" s="181"/>
      <c r="M131" s="186"/>
      <c r="N131" s="187"/>
      <c r="O131" s="187"/>
      <c r="P131" s="187"/>
      <c r="Q131" s="187"/>
      <c r="R131" s="187"/>
      <c r="S131" s="187"/>
      <c r="T131" s="188"/>
      <c r="AT131" s="182" t="s">
        <v>174</v>
      </c>
      <c r="AU131" s="182" t="s">
        <v>80</v>
      </c>
      <c r="AV131" s="14" t="s">
        <v>80</v>
      </c>
      <c r="AW131" s="14" t="s">
        <v>33</v>
      </c>
      <c r="AX131" s="14" t="s">
        <v>71</v>
      </c>
      <c r="AY131" s="182" t="s">
        <v>163</v>
      </c>
    </row>
    <row r="132" spans="2:51" s="13" customFormat="1" ht="12">
      <c r="B132" s="174"/>
      <c r="D132" s="170" t="s">
        <v>174</v>
      </c>
      <c r="E132" s="175" t="s">
        <v>3</v>
      </c>
      <c r="F132" s="176" t="s">
        <v>451</v>
      </c>
      <c r="H132" s="175" t="s">
        <v>3</v>
      </c>
      <c r="I132" s="177"/>
      <c r="L132" s="174"/>
      <c r="M132" s="178"/>
      <c r="N132" s="179"/>
      <c r="O132" s="179"/>
      <c r="P132" s="179"/>
      <c r="Q132" s="179"/>
      <c r="R132" s="179"/>
      <c r="S132" s="179"/>
      <c r="T132" s="180"/>
      <c r="AT132" s="175" t="s">
        <v>174</v>
      </c>
      <c r="AU132" s="175" t="s">
        <v>80</v>
      </c>
      <c r="AV132" s="13" t="s">
        <v>78</v>
      </c>
      <c r="AW132" s="13" t="s">
        <v>33</v>
      </c>
      <c r="AX132" s="13" t="s">
        <v>71</v>
      </c>
      <c r="AY132" s="175" t="s">
        <v>163</v>
      </c>
    </row>
    <row r="133" spans="2:51" s="14" customFormat="1" ht="12">
      <c r="B133" s="181"/>
      <c r="D133" s="170" t="s">
        <v>174</v>
      </c>
      <c r="E133" s="182" t="s">
        <v>3</v>
      </c>
      <c r="F133" s="183" t="s">
        <v>492</v>
      </c>
      <c r="H133" s="184">
        <v>280</v>
      </c>
      <c r="I133" s="185"/>
      <c r="L133" s="181"/>
      <c r="M133" s="186"/>
      <c r="N133" s="187"/>
      <c r="O133" s="187"/>
      <c r="P133" s="187"/>
      <c r="Q133" s="187"/>
      <c r="R133" s="187"/>
      <c r="S133" s="187"/>
      <c r="T133" s="188"/>
      <c r="AT133" s="182" t="s">
        <v>174</v>
      </c>
      <c r="AU133" s="182" t="s">
        <v>80</v>
      </c>
      <c r="AV133" s="14" t="s">
        <v>80</v>
      </c>
      <c r="AW133" s="14" t="s">
        <v>33</v>
      </c>
      <c r="AX133" s="14" t="s">
        <v>71</v>
      </c>
      <c r="AY133" s="182" t="s">
        <v>163</v>
      </c>
    </row>
    <row r="134" spans="2:51" s="13" customFormat="1" ht="12">
      <c r="B134" s="174"/>
      <c r="D134" s="170" t="s">
        <v>174</v>
      </c>
      <c r="E134" s="175" t="s">
        <v>3</v>
      </c>
      <c r="F134" s="176" t="s">
        <v>959</v>
      </c>
      <c r="H134" s="175" t="s">
        <v>3</v>
      </c>
      <c r="I134" s="177"/>
      <c r="L134" s="174"/>
      <c r="M134" s="178"/>
      <c r="N134" s="179"/>
      <c r="O134" s="179"/>
      <c r="P134" s="179"/>
      <c r="Q134" s="179"/>
      <c r="R134" s="179"/>
      <c r="S134" s="179"/>
      <c r="T134" s="180"/>
      <c r="AT134" s="175" t="s">
        <v>174</v>
      </c>
      <c r="AU134" s="175" t="s">
        <v>80</v>
      </c>
      <c r="AV134" s="13" t="s">
        <v>78</v>
      </c>
      <c r="AW134" s="13" t="s">
        <v>33</v>
      </c>
      <c r="AX134" s="13" t="s">
        <v>71</v>
      </c>
      <c r="AY134" s="175" t="s">
        <v>163</v>
      </c>
    </row>
    <row r="135" spans="2:51" s="14" customFormat="1" ht="12">
      <c r="B135" s="181"/>
      <c r="D135" s="170" t="s">
        <v>174</v>
      </c>
      <c r="E135" s="182" t="s">
        <v>3</v>
      </c>
      <c r="F135" s="183" t="s">
        <v>453</v>
      </c>
      <c r="H135" s="184">
        <v>170</v>
      </c>
      <c r="I135" s="185"/>
      <c r="L135" s="181"/>
      <c r="M135" s="186"/>
      <c r="N135" s="187"/>
      <c r="O135" s="187"/>
      <c r="P135" s="187"/>
      <c r="Q135" s="187"/>
      <c r="R135" s="187"/>
      <c r="S135" s="187"/>
      <c r="T135" s="188"/>
      <c r="AT135" s="182" t="s">
        <v>174</v>
      </c>
      <c r="AU135" s="182" t="s">
        <v>80</v>
      </c>
      <c r="AV135" s="14" t="s">
        <v>80</v>
      </c>
      <c r="AW135" s="14" t="s">
        <v>33</v>
      </c>
      <c r="AX135" s="14" t="s">
        <v>71</v>
      </c>
      <c r="AY135" s="182" t="s">
        <v>163</v>
      </c>
    </row>
    <row r="136" spans="2:51" s="13" customFormat="1" ht="12">
      <c r="B136" s="174"/>
      <c r="D136" s="170" t="s">
        <v>174</v>
      </c>
      <c r="E136" s="175" t="s">
        <v>3</v>
      </c>
      <c r="F136" s="176" t="s">
        <v>961</v>
      </c>
      <c r="H136" s="175" t="s">
        <v>3</v>
      </c>
      <c r="I136" s="177"/>
      <c r="L136" s="174"/>
      <c r="M136" s="178"/>
      <c r="N136" s="179"/>
      <c r="O136" s="179"/>
      <c r="P136" s="179"/>
      <c r="Q136" s="179"/>
      <c r="R136" s="179"/>
      <c r="S136" s="179"/>
      <c r="T136" s="180"/>
      <c r="AT136" s="175" t="s">
        <v>174</v>
      </c>
      <c r="AU136" s="175" t="s">
        <v>80</v>
      </c>
      <c r="AV136" s="13" t="s">
        <v>78</v>
      </c>
      <c r="AW136" s="13" t="s">
        <v>33</v>
      </c>
      <c r="AX136" s="13" t="s">
        <v>71</v>
      </c>
      <c r="AY136" s="175" t="s">
        <v>163</v>
      </c>
    </row>
    <row r="137" spans="2:51" s="14" customFormat="1" ht="12">
      <c r="B137" s="181"/>
      <c r="D137" s="170" t="s">
        <v>174</v>
      </c>
      <c r="E137" s="182" t="s">
        <v>3</v>
      </c>
      <c r="F137" s="183" t="s">
        <v>455</v>
      </c>
      <c r="H137" s="184">
        <v>1500</v>
      </c>
      <c r="I137" s="185"/>
      <c r="L137" s="181"/>
      <c r="M137" s="186"/>
      <c r="N137" s="187"/>
      <c r="O137" s="187"/>
      <c r="P137" s="187"/>
      <c r="Q137" s="187"/>
      <c r="R137" s="187"/>
      <c r="S137" s="187"/>
      <c r="T137" s="188"/>
      <c r="AT137" s="182" t="s">
        <v>174</v>
      </c>
      <c r="AU137" s="182" t="s">
        <v>80</v>
      </c>
      <c r="AV137" s="14" t="s">
        <v>80</v>
      </c>
      <c r="AW137" s="14" t="s">
        <v>33</v>
      </c>
      <c r="AX137" s="14" t="s">
        <v>71</v>
      </c>
      <c r="AY137" s="182" t="s">
        <v>163</v>
      </c>
    </row>
    <row r="138" spans="2:51" s="13" customFormat="1" ht="12">
      <c r="B138" s="174"/>
      <c r="D138" s="170" t="s">
        <v>174</v>
      </c>
      <c r="E138" s="175" t="s">
        <v>3</v>
      </c>
      <c r="F138" s="176" t="s">
        <v>963</v>
      </c>
      <c r="H138" s="175" t="s">
        <v>3</v>
      </c>
      <c r="I138" s="177"/>
      <c r="L138" s="174"/>
      <c r="M138" s="178"/>
      <c r="N138" s="179"/>
      <c r="O138" s="179"/>
      <c r="P138" s="179"/>
      <c r="Q138" s="179"/>
      <c r="R138" s="179"/>
      <c r="S138" s="179"/>
      <c r="T138" s="180"/>
      <c r="AT138" s="175" t="s">
        <v>174</v>
      </c>
      <c r="AU138" s="175" t="s">
        <v>80</v>
      </c>
      <c r="AV138" s="13" t="s">
        <v>78</v>
      </c>
      <c r="AW138" s="13" t="s">
        <v>33</v>
      </c>
      <c r="AX138" s="13" t="s">
        <v>71</v>
      </c>
      <c r="AY138" s="175" t="s">
        <v>163</v>
      </c>
    </row>
    <row r="139" spans="2:51" s="14" customFormat="1" ht="12">
      <c r="B139" s="181"/>
      <c r="D139" s="170" t="s">
        <v>174</v>
      </c>
      <c r="E139" s="182" t="s">
        <v>3</v>
      </c>
      <c r="F139" s="183" t="s">
        <v>457</v>
      </c>
      <c r="H139" s="184">
        <v>620</v>
      </c>
      <c r="I139" s="185"/>
      <c r="L139" s="181"/>
      <c r="M139" s="186"/>
      <c r="N139" s="187"/>
      <c r="O139" s="187"/>
      <c r="P139" s="187"/>
      <c r="Q139" s="187"/>
      <c r="R139" s="187"/>
      <c r="S139" s="187"/>
      <c r="T139" s="188"/>
      <c r="AT139" s="182" t="s">
        <v>174</v>
      </c>
      <c r="AU139" s="182" t="s">
        <v>80</v>
      </c>
      <c r="AV139" s="14" t="s">
        <v>80</v>
      </c>
      <c r="AW139" s="14" t="s">
        <v>33</v>
      </c>
      <c r="AX139" s="14" t="s">
        <v>71</v>
      </c>
      <c r="AY139" s="182" t="s">
        <v>163</v>
      </c>
    </row>
    <row r="140" spans="2:51" s="13" customFormat="1" ht="12">
      <c r="B140" s="174"/>
      <c r="D140" s="170" t="s">
        <v>174</v>
      </c>
      <c r="E140" s="175" t="s">
        <v>3</v>
      </c>
      <c r="F140" s="176" t="s">
        <v>965</v>
      </c>
      <c r="H140" s="175" t="s">
        <v>3</v>
      </c>
      <c r="I140" s="177"/>
      <c r="L140" s="174"/>
      <c r="M140" s="178"/>
      <c r="N140" s="179"/>
      <c r="O140" s="179"/>
      <c r="P140" s="179"/>
      <c r="Q140" s="179"/>
      <c r="R140" s="179"/>
      <c r="S140" s="179"/>
      <c r="T140" s="180"/>
      <c r="AT140" s="175" t="s">
        <v>174</v>
      </c>
      <c r="AU140" s="175" t="s">
        <v>80</v>
      </c>
      <c r="AV140" s="13" t="s">
        <v>78</v>
      </c>
      <c r="AW140" s="13" t="s">
        <v>33</v>
      </c>
      <c r="AX140" s="13" t="s">
        <v>71</v>
      </c>
      <c r="AY140" s="175" t="s">
        <v>163</v>
      </c>
    </row>
    <row r="141" spans="2:51" s="14" customFormat="1" ht="12">
      <c r="B141" s="181"/>
      <c r="D141" s="170" t="s">
        <v>174</v>
      </c>
      <c r="E141" s="182" t="s">
        <v>3</v>
      </c>
      <c r="F141" s="183" t="s">
        <v>459</v>
      </c>
      <c r="H141" s="184">
        <v>400</v>
      </c>
      <c r="I141" s="185"/>
      <c r="L141" s="181"/>
      <c r="M141" s="186"/>
      <c r="N141" s="187"/>
      <c r="O141" s="187"/>
      <c r="P141" s="187"/>
      <c r="Q141" s="187"/>
      <c r="R141" s="187"/>
      <c r="S141" s="187"/>
      <c r="T141" s="188"/>
      <c r="AT141" s="182" t="s">
        <v>174</v>
      </c>
      <c r="AU141" s="182" t="s">
        <v>80</v>
      </c>
      <c r="AV141" s="14" t="s">
        <v>80</v>
      </c>
      <c r="AW141" s="14" t="s">
        <v>33</v>
      </c>
      <c r="AX141" s="14" t="s">
        <v>71</v>
      </c>
      <c r="AY141" s="182" t="s">
        <v>163</v>
      </c>
    </row>
    <row r="142" spans="2:51" s="13" customFormat="1" ht="12">
      <c r="B142" s="174"/>
      <c r="D142" s="170" t="s">
        <v>174</v>
      </c>
      <c r="E142" s="175" t="s">
        <v>3</v>
      </c>
      <c r="F142" s="176" t="s">
        <v>557</v>
      </c>
      <c r="H142" s="175" t="s">
        <v>3</v>
      </c>
      <c r="I142" s="177"/>
      <c r="L142" s="174"/>
      <c r="M142" s="178"/>
      <c r="N142" s="179"/>
      <c r="O142" s="179"/>
      <c r="P142" s="179"/>
      <c r="Q142" s="179"/>
      <c r="R142" s="179"/>
      <c r="S142" s="179"/>
      <c r="T142" s="180"/>
      <c r="AT142" s="175" t="s">
        <v>174</v>
      </c>
      <c r="AU142" s="175" t="s">
        <v>80</v>
      </c>
      <c r="AV142" s="13" t="s">
        <v>78</v>
      </c>
      <c r="AW142" s="13" t="s">
        <v>33</v>
      </c>
      <c r="AX142" s="13" t="s">
        <v>71</v>
      </c>
      <c r="AY142" s="175" t="s">
        <v>163</v>
      </c>
    </row>
    <row r="143" spans="2:51" s="14" customFormat="1" ht="12">
      <c r="B143" s="181"/>
      <c r="D143" s="170" t="s">
        <v>174</v>
      </c>
      <c r="E143" s="182" t="s">
        <v>3</v>
      </c>
      <c r="F143" s="183" t="s">
        <v>461</v>
      </c>
      <c r="H143" s="184">
        <v>500</v>
      </c>
      <c r="I143" s="185"/>
      <c r="L143" s="181"/>
      <c r="M143" s="186"/>
      <c r="N143" s="187"/>
      <c r="O143" s="187"/>
      <c r="P143" s="187"/>
      <c r="Q143" s="187"/>
      <c r="R143" s="187"/>
      <c r="S143" s="187"/>
      <c r="T143" s="188"/>
      <c r="AT143" s="182" t="s">
        <v>174</v>
      </c>
      <c r="AU143" s="182" t="s">
        <v>80</v>
      </c>
      <c r="AV143" s="14" t="s">
        <v>80</v>
      </c>
      <c r="AW143" s="14" t="s">
        <v>33</v>
      </c>
      <c r="AX143" s="14" t="s">
        <v>71</v>
      </c>
      <c r="AY143" s="182" t="s">
        <v>163</v>
      </c>
    </row>
    <row r="144" spans="2:51" s="15" customFormat="1" ht="12">
      <c r="B144" s="189"/>
      <c r="D144" s="170" t="s">
        <v>174</v>
      </c>
      <c r="E144" s="190" t="s">
        <v>3</v>
      </c>
      <c r="F144" s="191" t="s">
        <v>188</v>
      </c>
      <c r="H144" s="192">
        <v>6030</v>
      </c>
      <c r="I144" s="193"/>
      <c r="L144" s="189"/>
      <c r="M144" s="194"/>
      <c r="N144" s="195"/>
      <c r="O144" s="195"/>
      <c r="P144" s="195"/>
      <c r="Q144" s="195"/>
      <c r="R144" s="195"/>
      <c r="S144" s="195"/>
      <c r="T144" s="196"/>
      <c r="AT144" s="190" t="s">
        <v>174</v>
      </c>
      <c r="AU144" s="190" t="s">
        <v>80</v>
      </c>
      <c r="AV144" s="15" t="s">
        <v>170</v>
      </c>
      <c r="AW144" s="15" t="s">
        <v>33</v>
      </c>
      <c r="AX144" s="15" t="s">
        <v>78</v>
      </c>
      <c r="AY144" s="190" t="s">
        <v>163</v>
      </c>
    </row>
    <row r="145" spans="2:63" s="12" customFormat="1" ht="22.9" customHeight="1">
      <c r="B145" s="143"/>
      <c r="D145" s="144" t="s">
        <v>70</v>
      </c>
      <c r="E145" s="154" t="s">
        <v>192</v>
      </c>
      <c r="F145" s="154" t="s">
        <v>442</v>
      </c>
      <c r="I145" s="146"/>
      <c r="J145" s="155">
        <f>BK145</f>
        <v>0</v>
      </c>
      <c r="L145" s="143"/>
      <c r="M145" s="148"/>
      <c r="N145" s="149"/>
      <c r="O145" s="149"/>
      <c r="P145" s="150">
        <f>SUM(P146:P167)</f>
        <v>0</v>
      </c>
      <c r="Q145" s="149"/>
      <c r="R145" s="150">
        <f>SUM(R146:R167)</f>
        <v>0</v>
      </c>
      <c r="S145" s="149"/>
      <c r="T145" s="151">
        <f>SUM(T146:T167)</f>
        <v>0</v>
      </c>
      <c r="AR145" s="144" t="s">
        <v>78</v>
      </c>
      <c r="AT145" s="152" t="s">
        <v>70</v>
      </c>
      <c r="AU145" s="152" t="s">
        <v>78</v>
      </c>
      <c r="AY145" s="144" t="s">
        <v>163</v>
      </c>
      <c r="BK145" s="153">
        <f>SUM(BK146:BK167)</f>
        <v>0</v>
      </c>
    </row>
    <row r="146" spans="1:65" s="2" customFormat="1" ht="21.75" customHeight="1">
      <c r="A146" s="32"/>
      <c r="B146" s="156"/>
      <c r="C146" s="157" t="s">
        <v>209</v>
      </c>
      <c r="D146" s="157" t="s">
        <v>165</v>
      </c>
      <c r="E146" s="158" t="s">
        <v>465</v>
      </c>
      <c r="F146" s="159" t="s">
        <v>466</v>
      </c>
      <c r="G146" s="160" t="s">
        <v>168</v>
      </c>
      <c r="H146" s="161">
        <v>16720</v>
      </c>
      <c r="I146" s="162"/>
      <c r="J146" s="163">
        <f>ROUND(I146*H146,2)</f>
        <v>0</v>
      </c>
      <c r="K146" s="159" t="s">
        <v>169</v>
      </c>
      <c r="L146" s="33"/>
      <c r="M146" s="164" t="s">
        <v>3</v>
      </c>
      <c r="N146" s="165" t="s">
        <v>42</v>
      </c>
      <c r="O146" s="53"/>
      <c r="P146" s="166">
        <f>O146*H146</f>
        <v>0</v>
      </c>
      <c r="Q146" s="166">
        <v>0</v>
      </c>
      <c r="R146" s="166">
        <f>Q146*H146</f>
        <v>0</v>
      </c>
      <c r="S146" s="166">
        <v>0</v>
      </c>
      <c r="T146" s="167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8" t="s">
        <v>170</v>
      </c>
      <c r="AT146" s="168" t="s">
        <v>165</v>
      </c>
      <c r="AU146" s="168" t="s">
        <v>80</v>
      </c>
      <c r="AY146" s="17" t="s">
        <v>163</v>
      </c>
      <c r="BE146" s="169">
        <f>IF(N146="základní",J146,0)</f>
        <v>0</v>
      </c>
      <c r="BF146" s="169">
        <f>IF(N146="snížená",J146,0)</f>
        <v>0</v>
      </c>
      <c r="BG146" s="169">
        <f>IF(N146="zákl. přenesená",J146,0)</f>
        <v>0</v>
      </c>
      <c r="BH146" s="169">
        <f>IF(N146="sníž. přenesená",J146,0)</f>
        <v>0</v>
      </c>
      <c r="BI146" s="169">
        <f>IF(N146="nulová",J146,0)</f>
        <v>0</v>
      </c>
      <c r="BJ146" s="17" t="s">
        <v>78</v>
      </c>
      <c r="BK146" s="169">
        <f>ROUND(I146*H146,2)</f>
        <v>0</v>
      </c>
      <c r="BL146" s="17" t="s">
        <v>170</v>
      </c>
      <c r="BM146" s="168" t="s">
        <v>467</v>
      </c>
    </row>
    <row r="147" spans="1:47" s="2" customFormat="1" ht="19.5">
      <c r="A147" s="32"/>
      <c r="B147" s="33"/>
      <c r="C147" s="32"/>
      <c r="D147" s="170" t="s">
        <v>172</v>
      </c>
      <c r="E147" s="32"/>
      <c r="F147" s="171" t="s">
        <v>173</v>
      </c>
      <c r="G147" s="32"/>
      <c r="H147" s="32"/>
      <c r="I147" s="96"/>
      <c r="J147" s="32"/>
      <c r="K147" s="32"/>
      <c r="L147" s="33"/>
      <c r="M147" s="172"/>
      <c r="N147" s="173"/>
      <c r="O147" s="53"/>
      <c r="P147" s="53"/>
      <c r="Q147" s="53"/>
      <c r="R147" s="53"/>
      <c r="S147" s="53"/>
      <c r="T147" s="54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T147" s="17" t="s">
        <v>172</v>
      </c>
      <c r="AU147" s="17" t="s">
        <v>80</v>
      </c>
    </row>
    <row r="148" spans="2:51" s="13" customFormat="1" ht="12">
      <c r="B148" s="174"/>
      <c r="D148" s="170" t="s">
        <v>174</v>
      </c>
      <c r="E148" s="175" t="s">
        <v>3</v>
      </c>
      <c r="F148" s="176" t="s">
        <v>971</v>
      </c>
      <c r="H148" s="175" t="s">
        <v>3</v>
      </c>
      <c r="I148" s="177"/>
      <c r="L148" s="174"/>
      <c r="M148" s="178"/>
      <c r="N148" s="179"/>
      <c r="O148" s="179"/>
      <c r="P148" s="179"/>
      <c r="Q148" s="179"/>
      <c r="R148" s="179"/>
      <c r="S148" s="179"/>
      <c r="T148" s="180"/>
      <c r="AT148" s="175" t="s">
        <v>174</v>
      </c>
      <c r="AU148" s="175" t="s">
        <v>80</v>
      </c>
      <c r="AV148" s="13" t="s">
        <v>78</v>
      </c>
      <c r="AW148" s="13" t="s">
        <v>33</v>
      </c>
      <c r="AX148" s="13" t="s">
        <v>71</v>
      </c>
      <c r="AY148" s="175" t="s">
        <v>163</v>
      </c>
    </row>
    <row r="149" spans="2:51" s="13" customFormat="1" ht="12">
      <c r="B149" s="174"/>
      <c r="D149" s="170" t="s">
        <v>174</v>
      </c>
      <c r="E149" s="175" t="s">
        <v>3</v>
      </c>
      <c r="F149" s="176" t="s">
        <v>447</v>
      </c>
      <c r="H149" s="175" t="s">
        <v>3</v>
      </c>
      <c r="I149" s="177"/>
      <c r="L149" s="174"/>
      <c r="M149" s="178"/>
      <c r="N149" s="179"/>
      <c r="O149" s="179"/>
      <c r="P149" s="179"/>
      <c r="Q149" s="179"/>
      <c r="R149" s="179"/>
      <c r="S149" s="179"/>
      <c r="T149" s="180"/>
      <c r="AT149" s="175" t="s">
        <v>174</v>
      </c>
      <c r="AU149" s="175" t="s">
        <v>80</v>
      </c>
      <c r="AV149" s="13" t="s">
        <v>78</v>
      </c>
      <c r="AW149" s="13" t="s">
        <v>33</v>
      </c>
      <c r="AX149" s="13" t="s">
        <v>71</v>
      </c>
      <c r="AY149" s="175" t="s">
        <v>163</v>
      </c>
    </row>
    <row r="150" spans="2:51" s="14" customFormat="1" ht="12">
      <c r="B150" s="181"/>
      <c r="D150" s="170" t="s">
        <v>174</v>
      </c>
      <c r="E150" s="182" t="s">
        <v>3</v>
      </c>
      <c r="F150" s="183" t="s">
        <v>972</v>
      </c>
      <c r="H150" s="184">
        <v>6600</v>
      </c>
      <c r="I150" s="185"/>
      <c r="L150" s="181"/>
      <c r="M150" s="186"/>
      <c r="N150" s="187"/>
      <c r="O150" s="187"/>
      <c r="P150" s="187"/>
      <c r="Q150" s="187"/>
      <c r="R150" s="187"/>
      <c r="S150" s="187"/>
      <c r="T150" s="188"/>
      <c r="AT150" s="182" t="s">
        <v>174</v>
      </c>
      <c r="AU150" s="182" t="s">
        <v>80</v>
      </c>
      <c r="AV150" s="14" t="s">
        <v>80</v>
      </c>
      <c r="AW150" s="14" t="s">
        <v>33</v>
      </c>
      <c r="AX150" s="14" t="s">
        <v>71</v>
      </c>
      <c r="AY150" s="182" t="s">
        <v>163</v>
      </c>
    </row>
    <row r="151" spans="2:51" s="13" customFormat="1" ht="12">
      <c r="B151" s="174"/>
      <c r="D151" s="170" t="s">
        <v>174</v>
      </c>
      <c r="E151" s="175" t="s">
        <v>3</v>
      </c>
      <c r="F151" s="176" t="s">
        <v>448</v>
      </c>
      <c r="H151" s="175" t="s">
        <v>3</v>
      </c>
      <c r="I151" s="177"/>
      <c r="L151" s="174"/>
      <c r="M151" s="178"/>
      <c r="N151" s="179"/>
      <c r="O151" s="179"/>
      <c r="P151" s="179"/>
      <c r="Q151" s="179"/>
      <c r="R151" s="179"/>
      <c r="S151" s="179"/>
      <c r="T151" s="180"/>
      <c r="AT151" s="175" t="s">
        <v>174</v>
      </c>
      <c r="AU151" s="175" t="s">
        <v>80</v>
      </c>
      <c r="AV151" s="13" t="s">
        <v>78</v>
      </c>
      <c r="AW151" s="13" t="s">
        <v>33</v>
      </c>
      <c r="AX151" s="13" t="s">
        <v>71</v>
      </c>
      <c r="AY151" s="175" t="s">
        <v>163</v>
      </c>
    </row>
    <row r="152" spans="2:51" s="14" customFormat="1" ht="12">
      <c r="B152" s="181"/>
      <c r="D152" s="170" t="s">
        <v>174</v>
      </c>
      <c r="E152" s="182" t="s">
        <v>3</v>
      </c>
      <c r="F152" s="183" t="s">
        <v>973</v>
      </c>
      <c r="H152" s="184">
        <v>1600</v>
      </c>
      <c r="I152" s="185"/>
      <c r="L152" s="181"/>
      <c r="M152" s="186"/>
      <c r="N152" s="187"/>
      <c r="O152" s="187"/>
      <c r="P152" s="187"/>
      <c r="Q152" s="187"/>
      <c r="R152" s="187"/>
      <c r="S152" s="187"/>
      <c r="T152" s="188"/>
      <c r="AT152" s="182" t="s">
        <v>174</v>
      </c>
      <c r="AU152" s="182" t="s">
        <v>80</v>
      </c>
      <c r="AV152" s="14" t="s">
        <v>80</v>
      </c>
      <c r="AW152" s="14" t="s">
        <v>33</v>
      </c>
      <c r="AX152" s="14" t="s">
        <v>71</v>
      </c>
      <c r="AY152" s="182" t="s">
        <v>163</v>
      </c>
    </row>
    <row r="153" spans="2:51" s="13" customFormat="1" ht="12">
      <c r="B153" s="174"/>
      <c r="D153" s="170" t="s">
        <v>174</v>
      </c>
      <c r="E153" s="175" t="s">
        <v>3</v>
      </c>
      <c r="F153" s="176" t="s">
        <v>956</v>
      </c>
      <c r="H153" s="175" t="s">
        <v>3</v>
      </c>
      <c r="I153" s="177"/>
      <c r="L153" s="174"/>
      <c r="M153" s="178"/>
      <c r="N153" s="179"/>
      <c r="O153" s="179"/>
      <c r="P153" s="179"/>
      <c r="Q153" s="179"/>
      <c r="R153" s="179"/>
      <c r="S153" s="179"/>
      <c r="T153" s="180"/>
      <c r="AT153" s="175" t="s">
        <v>174</v>
      </c>
      <c r="AU153" s="175" t="s">
        <v>80</v>
      </c>
      <c r="AV153" s="13" t="s">
        <v>78</v>
      </c>
      <c r="AW153" s="13" t="s">
        <v>33</v>
      </c>
      <c r="AX153" s="13" t="s">
        <v>71</v>
      </c>
      <c r="AY153" s="175" t="s">
        <v>163</v>
      </c>
    </row>
    <row r="154" spans="2:51" s="14" customFormat="1" ht="12">
      <c r="B154" s="181"/>
      <c r="D154" s="170" t="s">
        <v>174</v>
      </c>
      <c r="E154" s="182" t="s">
        <v>3</v>
      </c>
      <c r="F154" s="183" t="s">
        <v>974</v>
      </c>
      <c r="H154" s="184">
        <v>1020</v>
      </c>
      <c r="I154" s="185"/>
      <c r="L154" s="181"/>
      <c r="M154" s="186"/>
      <c r="N154" s="187"/>
      <c r="O154" s="187"/>
      <c r="P154" s="187"/>
      <c r="Q154" s="187"/>
      <c r="R154" s="187"/>
      <c r="S154" s="187"/>
      <c r="T154" s="188"/>
      <c r="AT154" s="182" t="s">
        <v>174</v>
      </c>
      <c r="AU154" s="182" t="s">
        <v>80</v>
      </c>
      <c r="AV154" s="14" t="s">
        <v>80</v>
      </c>
      <c r="AW154" s="14" t="s">
        <v>33</v>
      </c>
      <c r="AX154" s="14" t="s">
        <v>71</v>
      </c>
      <c r="AY154" s="182" t="s">
        <v>163</v>
      </c>
    </row>
    <row r="155" spans="2:51" s="13" customFormat="1" ht="12">
      <c r="B155" s="174"/>
      <c r="D155" s="170" t="s">
        <v>174</v>
      </c>
      <c r="E155" s="175" t="s">
        <v>3</v>
      </c>
      <c r="F155" s="176" t="s">
        <v>451</v>
      </c>
      <c r="H155" s="175" t="s">
        <v>3</v>
      </c>
      <c r="I155" s="177"/>
      <c r="L155" s="174"/>
      <c r="M155" s="178"/>
      <c r="N155" s="179"/>
      <c r="O155" s="179"/>
      <c r="P155" s="179"/>
      <c r="Q155" s="179"/>
      <c r="R155" s="179"/>
      <c r="S155" s="179"/>
      <c r="T155" s="180"/>
      <c r="AT155" s="175" t="s">
        <v>174</v>
      </c>
      <c r="AU155" s="175" t="s">
        <v>80</v>
      </c>
      <c r="AV155" s="13" t="s">
        <v>78</v>
      </c>
      <c r="AW155" s="13" t="s">
        <v>33</v>
      </c>
      <c r="AX155" s="13" t="s">
        <v>71</v>
      </c>
      <c r="AY155" s="175" t="s">
        <v>163</v>
      </c>
    </row>
    <row r="156" spans="2:51" s="14" customFormat="1" ht="12">
      <c r="B156" s="181"/>
      <c r="D156" s="170" t="s">
        <v>174</v>
      </c>
      <c r="E156" s="182" t="s">
        <v>3</v>
      </c>
      <c r="F156" s="183" t="s">
        <v>975</v>
      </c>
      <c r="H156" s="184">
        <v>1120</v>
      </c>
      <c r="I156" s="185"/>
      <c r="L156" s="181"/>
      <c r="M156" s="186"/>
      <c r="N156" s="187"/>
      <c r="O156" s="187"/>
      <c r="P156" s="187"/>
      <c r="Q156" s="187"/>
      <c r="R156" s="187"/>
      <c r="S156" s="187"/>
      <c r="T156" s="188"/>
      <c r="AT156" s="182" t="s">
        <v>174</v>
      </c>
      <c r="AU156" s="182" t="s">
        <v>80</v>
      </c>
      <c r="AV156" s="14" t="s">
        <v>80</v>
      </c>
      <c r="AW156" s="14" t="s">
        <v>33</v>
      </c>
      <c r="AX156" s="14" t="s">
        <v>71</v>
      </c>
      <c r="AY156" s="182" t="s">
        <v>163</v>
      </c>
    </row>
    <row r="157" spans="2:51" s="13" customFormat="1" ht="12">
      <c r="B157" s="174"/>
      <c r="D157" s="170" t="s">
        <v>174</v>
      </c>
      <c r="E157" s="175" t="s">
        <v>3</v>
      </c>
      <c r="F157" s="176" t="s">
        <v>959</v>
      </c>
      <c r="H157" s="175" t="s">
        <v>3</v>
      </c>
      <c r="I157" s="177"/>
      <c r="L157" s="174"/>
      <c r="M157" s="178"/>
      <c r="N157" s="179"/>
      <c r="O157" s="179"/>
      <c r="P157" s="179"/>
      <c r="Q157" s="179"/>
      <c r="R157" s="179"/>
      <c r="S157" s="179"/>
      <c r="T157" s="180"/>
      <c r="AT157" s="175" t="s">
        <v>174</v>
      </c>
      <c r="AU157" s="175" t="s">
        <v>80</v>
      </c>
      <c r="AV157" s="13" t="s">
        <v>78</v>
      </c>
      <c r="AW157" s="13" t="s">
        <v>33</v>
      </c>
      <c r="AX157" s="13" t="s">
        <v>71</v>
      </c>
      <c r="AY157" s="175" t="s">
        <v>163</v>
      </c>
    </row>
    <row r="158" spans="2:51" s="14" customFormat="1" ht="12">
      <c r="B158" s="181"/>
      <c r="D158" s="170" t="s">
        <v>174</v>
      </c>
      <c r="E158" s="182" t="s">
        <v>3</v>
      </c>
      <c r="F158" s="183" t="s">
        <v>976</v>
      </c>
      <c r="H158" s="184">
        <v>340</v>
      </c>
      <c r="I158" s="185"/>
      <c r="L158" s="181"/>
      <c r="M158" s="186"/>
      <c r="N158" s="187"/>
      <c r="O158" s="187"/>
      <c r="P158" s="187"/>
      <c r="Q158" s="187"/>
      <c r="R158" s="187"/>
      <c r="S158" s="187"/>
      <c r="T158" s="188"/>
      <c r="AT158" s="182" t="s">
        <v>174</v>
      </c>
      <c r="AU158" s="182" t="s">
        <v>80</v>
      </c>
      <c r="AV158" s="14" t="s">
        <v>80</v>
      </c>
      <c r="AW158" s="14" t="s">
        <v>33</v>
      </c>
      <c r="AX158" s="14" t="s">
        <v>71</v>
      </c>
      <c r="AY158" s="182" t="s">
        <v>163</v>
      </c>
    </row>
    <row r="159" spans="2:51" s="13" customFormat="1" ht="12">
      <c r="B159" s="174"/>
      <c r="D159" s="170" t="s">
        <v>174</v>
      </c>
      <c r="E159" s="175" t="s">
        <v>3</v>
      </c>
      <c r="F159" s="176" t="s">
        <v>961</v>
      </c>
      <c r="H159" s="175" t="s">
        <v>3</v>
      </c>
      <c r="I159" s="177"/>
      <c r="L159" s="174"/>
      <c r="M159" s="178"/>
      <c r="N159" s="179"/>
      <c r="O159" s="179"/>
      <c r="P159" s="179"/>
      <c r="Q159" s="179"/>
      <c r="R159" s="179"/>
      <c r="S159" s="179"/>
      <c r="T159" s="180"/>
      <c r="AT159" s="175" t="s">
        <v>174</v>
      </c>
      <c r="AU159" s="175" t="s">
        <v>80</v>
      </c>
      <c r="AV159" s="13" t="s">
        <v>78</v>
      </c>
      <c r="AW159" s="13" t="s">
        <v>33</v>
      </c>
      <c r="AX159" s="13" t="s">
        <v>71</v>
      </c>
      <c r="AY159" s="175" t="s">
        <v>163</v>
      </c>
    </row>
    <row r="160" spans="2:51" s="14" customFormat="1" ht="12">
      <c r="B160" s="181"/>
      <c r="D160" s="170" t="s">
        <v>174</v>
      </c>
      <c r="E160" s="182" t="s">
        <v>3</v>
      </c>
      <c r="F160" s="183" t="s">
        <v>977</v>
      </c>
      <c r="H160" s="184">
        <v>3000</v>
      </c>
      <c r="I160" s="185"/>
      <c r="L160" s="181"/>
      <c r="M160" s="186"/>
      <c r="N160" s="187"/>
      <c r="O160" s="187"/>
      <c r="P160" s="187"/>
      <c r="Q160" s="187"/>
      <c r="R160" s="187"/>
      <c r="S160" s="187"/>
      <c r="T160" s="188"/>
      <c r="AT160" s="182" t="s">
        <v>174</v>
      </c>
      <c r="AU160" s="182" t="s">
        <v>80</v>
      </c>
      <c r="AV160" s="14" t="s">
        <v>80</v>
      </c>
      <c r="AW160" s="14" t="s">
        <v>33</v>
      </c>
      <c r="AX160" s="14" t="s">
        <v>71</v>
      </c>
      <c r="AY160" s="182" t="s">
        <v>163</v>
      </c>
    </row>
    <row r="161" spans="2:51" s="13" customFormat="1" ht="12">
      <c r="B161" s="174"/>
      <c r="D161" s="170" t="s">
        <v>174</v>
      </c>
      <c r="E161" s="175" t="s">
        <v>3</v>
      </c>
      <c r="F161" s="176" t="s">
        <v>963</v>
      </c>
      <c r="H161" s="175" t="s">
        <v>3</v>
      </c>
      <c r="I161" s="177"/>
      <c r="L161" s="174"/>
      <c r="M161" s="178"/>
      <c r="N161" s="179"/>
      <c r="O161" s="179"/>
      <c r="P161" s="179"/>
      <c r="Q161" s="179"/>
      <c r="R161" s="179"/>
      <c r="S161" s="179"/>
      <c r="T161" s="180"/>
      <c r="AT161" s="175" t="s">
        <v>174</v>
      </c>
      <c r="AU161" s="175" t="s">
        <v>80</v>
      </c>
      <c r="AV161" s="13" t="s">
        <v>78</v>
      </c>
      <c r="AW161" s="13" t="s">
        <v>33</v>
      </c>
      <c r="AX161" s="13" t="s">
        <v>71</v>
      </c>
      <c r="AY161" s="175" t="s">
        <v>163</v>
      </c>
    </row>
    <row r="162" spans="2:51" s="14" customFormat="1" ht="12">
      <c r="B162" s="181"/>
      <c r="D162" s="170" t="s">
        <v>174</v>
      </c>
      <c r="E162" s="182" t="s">
        <v>3</v>
      </c>
      <c r="F162" s="183" t="s">
        <v>978</v>
      </c>
      <c r="H162" s="184">
        <v>1240</v>
      </c>
      <c r="I162" s="185"/>
      <c r="L162" s="181"/>
      <c r="M162" s="186"/>
      <c r="N162" s="187"/>
      <c r="O162" s="187"/>
      <c r="P162" s="187"/>
      <c r="Q162" s="187"/>
      <c r="R162" s="187"/>
      <c r="S162" s="187"/>
      <c r="T162" s="188"/>
      <c r="AT162" s="182" t="s">
        <v>174</v>
      </c>
      <c r="AU162" s="182" t="s">
        <v>80</v>
      </c>
      <c r="AV162" s="14" t="s">
        <v>80</v>
      </c>
      <c r="AW162" s="14" t="s">
        <v>33</v>
      </c>
      <c r="AX162" s="14" t="s">
        <v>71</v>
      </c>
      <c r="AY162" s="182" t="s">
        <v>163</v>
      </c>
    </row>
    <row r="163" spans="2:51" s="13" customFormat="1" ht="12">
      <c r="B163" s="174"/>
      <c r="D163" s="170" t="s">
        <v>174</v>
      </c>
      <c r="E163" s="175" t="s">
        <v>3</v>
      </c>
      <c r="F163" s="176" t="s">
        <v>965</v>
      </c>
      <c r="H163" s="175" t="s">
        <v>3</v>
      </c>
      <c r="I163" s="177"/>
      <c r="L163" s="174"/>
      <c r="M163" s="178"/>
      <c r="N163" s="179"/>
      <c r="O163" s="179"/>
      <c r="P163" s="179"/>
      <c r="Q163" s="179"/>
      <c r="R163" s="179"/>
      <c r="S163" s="179"/>
      <c r="T163" s="180"/>
      <c r="AT163" s="175" t="s">
        <v>174</v>
      </c>
      <c r="AU163" s="175" t="s">
        <v>80</v>
      </c>
      <c r="AV163" s="13" t="s">
        <v>78</v>
      </c>
      <c r="AW163" s="13" t="s">
        <v>33</v>
      </c>
      <c r="AX163" s="13" t="s">
        <v>71</v>
      </c>
      <c r="AY163" s="175" t="s">
        <v>163</v>
      </c>
    </row>
    <row r="164" spans="2:51" s="14" customFormat="1" ht="12">
      <c r="B164" s="181"/>
      <c r="D164" s="170" t="s">
        <v>174</v>
      </c>
      <c r="E164" s="182" t="s">
        <v>3</v>
      </c>
      <c r="F164" s="183" t="s">
        <v>979</v>
      </c>
      <c r="H164" s="184">
        <v>800</v>
      </c>
      <c r="I164" s="185"/>
      <c r="L164" s="181"/>
      <c r="M164" s="186"/>
      <c r="N164" s="187"/>
      <c r="O164" s="187"/>
      <c r="P164" s="187"/>
      <c r="Q164" s="187"/>
      <c r="R164" s="187"/>
      <c r="S164" s="187"/>
      <c r="T164" s="188"/>
      <c r="AT164" s="182" t="s">
        <v>174</v>
      </c>
      <c r="AU164" s="182" t="s">
        <v>80</v>
      </c>
      <c r="AV164" s="14" t="s">
        <v>80</v>
      </c>
      <c r="AW164" s="14" t="s">
        <v>33</v>
      </c>
      <c r="AX164" s="14" t="s">
        <v>71</v>
      </c>
      <c r="AY164" s="182" t="s">
        <v>163</v>
      </c>
    </row>
    <row r="165" spans="2:51" s="13" customFormat="1" ht="12">
      <c r="B165" s="174"/>
      <c r="D165" s="170" t="s">
        <v>174</v>
      </c>
      <c r="E165" s="175" t="s">
        <v>3</v>
      </c>
      <c r="F165" s="176" t="s">
        <v>557</v>
      </c>
      <c r="H165" s="175" t="s">
        <v>3</v>
      </c>
      <c r="I165" s="177"/>
      <c r="L165" s="174"/>
      <c r="M165" s="178"/>
      <c r="N165" s="179"/>
      <c r="O165" s="179"/>
      <c r="P165" s="179"/>
      <c r="Q165" s="179"/>
      <c r="R165" s="179"/>
      <c r="S165" s="179"/>
      <c r="T165" s="180"/>
      <c r="AT165" s="175" t="s">
        <v>174</v>
      </c>
      <c r="AU165" s="175" t="s">
        <v>80</v>
      </c>
      <c r="AV165" s="13" t="s">
        <v>78</v>
      </c>
      <c r="AW165" s="13" t="s">
        <v>33</v>
      </c>
      <c r="AX165" s="13" t="s">
        <v>71</v>
      </c>
      <c r="AY165" s="175" t="s">
        <v>163</v>
      </c>
    </row>
    <row r="166" spans="2:51" s="14" customFormat="1" ht="12">
      <c r="B166" s="181"/>
      <c r="D166" s="170" t="s">
        <v>174</v>
      </c>
      <c r="E166" s="182" t="s">
        <v>3</v>
      </c>
      <c r="F166" s="183" t="s">
        <v>980</v>
      </c>
      <c r="H166" s="184">
        <v>1000</v>
      </c>
      <c r="I166" s="185"/>
      <c r="L166" s="181"/>
      <c r="M166" s="186"/>
      <c r="N166" s="187"/>
      <c r="O166" s="187"/>
      <c r="P166" s="187"/>
      <c r="Q166" s="187"/>
      <c r="R166" s="187"/>
      <c r="S166" s="187"/>
      <c r="T166" s="188"/>
      <c r="AT166" s="182" t="s">
        <v>174</v>
      </c>
      <c r="AU166" s="182" t="s">
        <v>80</v>
      </c>
      <c r="AV166" s="14" t="s">
        <v>80</v>
      </c>
      <c r="AW166" s="14" t="s">
        <v>33</v>
      </c>
      <c r="AX166" s="14" t="s">
        <v>71</v>
      </c>
      <c r="AY166" s="182" t="s">
        <v>163</v>
      </c>
    </row>
    <row r="167" spans="2:51" s="15" customFormat="1" ht="12">
      <c r="B167" s="189"/>
      <c r="D167" s="170" t="s">
        <v>174</v>
      </c>
      <c r="E167" s="190" t="s">
        <v>3</v>
      </c>
      <c r="F167" s="191" t="s">
        <v>188</v>
      </c>
      <c r="H167" s="192">
        <v>16720</v>
      </c>
      <c r="I167" s="193"/>
      <c r="L167" s="189"/>
      <c r="M167" s="194"/>
      <c r="N167" s="195"/>
      <c r="O167" s="195"/>
      <c r="P167" s="195"/>
      <c r="Q167" s="195"/>
      <c r="R167" s="195"/>
      <c r="S167" s="195"/>
      <c r="T167" s="196"/>
      <c r="AT167" s="190" t="s">
        <v>174</v>
      </c>
      <c r="AU167" s="190" t="s">
        <v>80</v>
      </c>
      <c r="AV167" s="15" t="s">
        <v>170</v>
      </c>
      <c r="AW167" s="15" t="s">
        <v>33</v>
      </c>
      <c r="AX167" s="15" t="s">
        <v>78</v>
      </c>
      <c r="AY167" s="190" t="s">
        <v>163</v>
      </c>
    </row>
    <row r="168" spans="2:63" s="12" customFormat="1" ht="22.9" customHeight="1">
      <c r="B168" s="143"/>
      <c r="D168" s="144" t="s">
        <v>70</v>
      </c>
      <c r="E168" s="154" t="s">
        <v>209</v>
      </c>
      <c r="F168" s="154" t="s">
        <v>733</v>
      </c>
      <c r="I168" s="146"/>
      <c r="J168" s="155">
        <f>BK168</f>
        <v>0</v>
      </c>
      <c r="L168" s="143"/>
      <c r="M168" s="148"/>
      <c r="N168" s="149"/>
      <c r="O168" s="149"/>
      <c r="P168" s="150">
        <f>SUM(P169:P189)</f>
        <v>0</v>
      </c>
      <c r="Q168" s="149"/>
      <c r="R168" s="150">
        <f>SUM(R169:R189)</f>
        <v>5.4450899999999995</v>
      </c>
      <c r="S168" s="149"/>
      <c r="T168" s="151">
        <f>SUM(T169:T189)</f>
        <v>0</v>
      </c>
      <c r="AR168" s="144" t="s">
        <v>78</v>
      </c>
      <c r="AT168" s="152" t="s">
        <v>70</v>
      </c>
      <c r="AU168" s="152" t="s">
        <v>78</v>
      </c>
      <c r="AY168" s="144" t="s">
        <v>163</v>
      </c>
      <c r="BK168" s="153">
        <f>SUM(BK169:BK189)</f>
        <v>0</v>
      </c>
    </row>
    <row r="169" spans="1:65" s="2" customFormat="1" ht="21.75" customHeight="1">
      <c r="A169" s="32"/>
      <c r="B169" s="156"/>
      <c r="C169" s="157" t="s">
        <v>214</v>
      </c>
      <c r="D169" s="157" t="s">
        <v>165</v>
      </c>
      <c r="E169" s="158" t="s">
        <v>981</v>
      </c>
      <c r="F169" s="159" t="s">
        <v>982</v>
      </c>
      <c r="G169" s="160" t="s">
        <v>168</v>
      </c>
      <c r="H169" s="161">
        <v>6331.5</v>
      </c>
      <c r="I169" s="162"/>
      <c r="J169" s="163">
        <f>ROUND(I169*H169,2)</f>
        <v>0</v>
      </c>
      <c r="K169" s="159" t="s">
        <v>169</v>
      </c>
      <c r="L169" s="33"/>
      <c r="M169" s="164" t="s">
        <v>3</v>
      </c>
      <c r="N169" s="165" t="s">
        <v>42</v>
      </c>
      <c r="O169" s="53"/>
      <c r="P169" s="166">
        <f>O169*H169</f>
        <v>0</v>
      </c>
      <c r="Q169" s="166">
        <v>0.00086</v>
      </c>
      <c r="R169" s="166">
        <f>Q169*H169</f>
        <v>5.4450899999999995</v>
      </c>
      <c r="S169" s="166">
        <v>0</v>
      </c>
      <c r="T169" s="167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68" t="s">
        <v>170</v>
      </c>
      <c r="AT169" s="168" t="s">
        <v>165</v>
      </c>
      <c r="AU169" s="168" t="s">
        <v>80</v>
      </c>
      <c r="AY169" s="17" t="s">
        <v>163</v>
      </c>
      <c r="BE169" s="169">
        <f>IF(N169="základní",J169,0)</f>
        <v>0</v>
      </c>
      <c r="BF169" s="169">
        <f>IF(N169="snížená",J169,0)</f>
        <v>0</v>
      </c>
      <c r="BG169" s="169">
        <f>IF(N169="zákl. přenesená",J169,0)</f>
        <v>0</v>
      </c>
      <c r="BH169" s="169">
        <f>IF(N169="sníž. přenesená",J169,0)</f>
        <v>0</v>
      </c>
      <c r="BI169" s="169">
        <f>IF(N169="nulová",J169,0)</f>
        <v>0</v>
      </c>
      <c r="BJ169" s="17" t="s">
        <v>78</v>
      </c>
      <c r="BK169" s="169">
        <f>ROUND(I169*H169,2)</f>
        <v>0</v>
      </c>
      <c r="BL169" s="17" t="s">
        <v>170</v>
      </c>
      <c r="BM169" s="168" t="s">
        <v>983</v>
      </c>
    </row>
    <row r="170" spans="2:51" s="13" customFormat="1" ht="12">
      <c r="B170" s="174"/>
      <c r="D170" s="170" t="s">
        <v>174</v>
      </c>
      <c r="E170" s="175" t="s">
        <v>3</v>
      </c>
      <c r="F170" s="176" t="s">
        <v>447</v>
      </c>
      <c r="H170" s="175" t="s">
        <v>3</v>
      </c>
      <c r="I170" s="177"/>
      <c r="L170" s="174"/>
      <c r="M170" s="178"/>
      <c r="N170" s="179"/>
      <c r="O170" s="179"/>
      <c r="P170" s="179"/>
      <c r="Q170" s="179"/>
      <c r="R170" s="179"/>
      <c r="S170" s="179"/>
      <c r="T170" s="180"/>
      <c r="AT170" s="175" t="s">
        <v>174</v>
      </c>
      <c r="AU170" s="175" t="s">
        <v>80</v>
      </c>
      <c r="AV170" s="13" t="s">
        <v>78</v>
      </c>
      <c r="AW170" s="13" t="s">
        <v>33</v>
      </c>
      <c r="AX170" s="13" t="s">
        <v>71</v>
      </c>
      <c r="AY170" s="175" t="s">
        <v>163</v>
      </c>
    </row>
    <row r="171" spans="2:51" s="14" customFormat="1" ht="12">
      <c r="B171" s="181"/>
      <c r="D171" s="170" t="s">
        <v>174</v>
      </c>
      <c r="E171" s="182" t="s">
        <v>3</v>
      </c>
      <c r="F171" s="183" t="s">
        <v>469</v>
      </c>
      <c r="H171" s="184">
        <v>1650</v>
      </c>
      <c r="I171" s="185"/>
      <c r="L171" s="181"/>
      <c r="M171" s="186"/>
      <c r="N171" s="187"/>
      <c r="O171" s="187"/>
      <c r="P171" s="187"/>
      <c r="Q171" s="187"/>
      <c r="R171" s="187"/>
      <c r="S171" s="187"/>
      <c r="T171" s="188"/>
      <c r="AT171" s="182" t="s">
        <v>174</v>
      </c>
      <c r="AU171" s="182" t="s">
        <v>80</v>
      </c>
      <c r="AV171" s="14" t="s">
        <v>80</v>
      </c>
      <c r="AW171" s="14" t="s">
        <v>33</v>
      </c>
      <c r="AX171" s="14" t="s">
        <v>71</v>
      </c>
      <c r="AY171" s="182" t="s">
        <v>163</v>
      </c>
    </row>
    <row r="172" spans="2:51" s="13" customFormat="1" ht="12">
      <c r="B172" s="174"/>
      <c r="D172" s="170" t="s">
        <v>174</v>
      </c>
      <c r="E172" s="175" t="s">
        <v>3</v>
      </c>
      <c r="F172" s="176" t="s">
        <v>448</v>
      </c>
      <c r="H172" s="175" t="s">
        <v>3</v>
      </c>
      <c r="I172" s="177"/>
      <c r="L172" s="174"/>
      <c r="M172" s="178"/>
      <c r="N172" s="179"/>
      <c r="O172" s="179"/>
      <c r="P172" s="179"/>
      <c r="Q172" s="179"/>
      <c r="R172" s="179"/>
      <c r="S172" s="179"/>
      <c r="T172" s="180"/>
      <c r="AT172" s="175" t="s">
        <v>174</v>
      </c>
      <c r="AU172" s="175" t="s">
        <v>80</v>
      </c>
      <c r="AV172" s="13" t="s">
        <v>78</v>
      </c>
      <c r="AW172" s="13" t="s">
        <v>33</v>
      </c>
      <c r="AX172" s="13" t="s">
        <v>71</v>
      </c>
      <c r="AY172" s="175" t="s">
        <v>163</v>
      </c>
    </row>
    <row r="173" spans="2:51" s="14" customFormat="1" ht="12">
      <c r="B173" s="181"/>
      <c r="D173" s="170" t="s">
        <v>174</v>
      </c>
      <c r="E173" s="182" t="s">
        <v>3</v>
      </c>
      <c r="F173" s="183" t="s">
        <v>459</v>
      </c>
      <c r="H173" s="184">
        <v>400</v>
      </c>
      <c r="I173" s="185"/>
      <c r="L173" s="181"/>
      <c r="M173" s="186"/>
      <c r="N173" s="187"/>
      <c r="O173" s="187"/>
      <c r="P173" s="187"/>
      <c r="Q173" s="187"/>
      <c r="R173" s="187"/>
      <c r="S173" s="187"/>
      <c r="T173" s="188"/>
      <c r="AT173" s="182" t="s">
        <v>174</v>
      </c>
      <c r="AU173" s="182" t="s">
        <v>80</v>
      </c>
      <c r="AV173" s="14" t="s">
        <v>80</v>
      </c>
      <c r="AW173" s="14" t="s">
        <v>33</v>
      </c>
      <c r="AX173" s="14" t="s">
        <v>71</v>
      </c>
      <c r="AY173" s="182" t="s">
        <v>163</v>
      </c>
    </row>
    <row r="174" spans="2:51" s="13" customFormat="1" ht="12">
      <c r="B174" s="174"/>
      <c r="D174" s="170" t="s">
        <v>174</v>
      </c>
      <c r="E174" s="175" t="s">
        <v>3</v>
      </c>
      <c r="F174" s="176" t="s">
        <v>956</v>
      </c>
      <c r="H174" s="175" t="s">
        <v>3</v>
      </c>
      <c r="I174" s="177"/>
      <c r="L174" s="174"/>
      <c r="M174" s="178"/>
      <c r="N174" s="179"/>
      <c r="O174" s="179"/>
      <c r="P174" s="179"/>
      <c r="Q174" s="179"/>
      <c r="R174" s="179"/>
      <c r="S174" s="179"/>
      <c r="T174" s="180"/>
      <c r="AT174" s="175" t="s">
        <v>174</v>
      </c>
      <c r="AU174" s="175" t="s">
        <v>80</v>
      </c>
      <c r="AV174" s="13" t="s">
        <v>78</v>
      </c>
      <c r="AW174" s="13" t="s">
        <v>33</v>
      </c>
      <c r="AX174" s="13" t="s">
        <v>71</v>
      </c>
      <c r="AY174" s="175" t="s">
        <v>163</v>
      </c>
    </row>
    <row r="175" spans="2:51" s="14" customFormat="1" ht="12">
      <c r="B175" s="181"/>
      <c r="D175" s="170" t="s">
        <v>174</v>
      </c>
      <c r="E175" s="182" t="s">
        <v>3</v>
      </c>
      <c r="F175" s="183" t="s">
        <v>450</v>
      </c>
      <c r="H175" s="184">
        <v>510</v>
      </c>
      <c r="I175" s="185"/>
      <c r="L175" s="181"/>
      <c r="M175" s="186"/>
      <c r="N175" s="187"/>
      <c r="O175" s="187"/>
      <c r="P175" s="187"/>
      <c r="Q175" s="187"/>
      <c r="R175" s="187"/>
      <c r="S175" s="187"/>
      <c r="T175" s="188"/>
      <c r="AT175" s="182" t="s">
        <v>174</v>
      </c>
      <c r="AU175" s="182" t="s">
        <v>80</v>
      </c>
      <c r="AV175" s="14" t="s">
        <v>80</v>
      </c>
      <c r="AW175" s="14" t="s">
        <v>33</v>
      </c>
      <c r="AX175" s="14" t="s">
        <v>71</v>
      </c>
      <c r="AY175" s="182" t="s">
        <v>163</v>
      </c>
    </row>
    <row r="176" spans="2:51" s="13" customFormat="1" ht="12">
      <c r="B176" s="174"/>
      <c r="D176" s="170" t="s">
        <v>174</v>
      </c>
      <c r="E176" s="175" t="s">
        <v>3</v>
      </c>
      <c r="F176" s="176" t="s">
        <v>451</v>
      </c>
      <c r="H176" s="175" t="s">
        <v>3</v>
      </c>
      <c r="I176" s="177"/>
      <c r="L176" s="174"/>
      <c r="M176" s="178"/>
      <c r="N176" s="179"/>
      <c r="O176" s="179"/>
      <c r="P176" s="179"/>
      <c r="Q176" s="179"/>
      <c r="R176" s="179"/>
      <c r="S176" s="179"/>
      <c r="T176" s="180"/>
      <c r="AT176" s="175" t="s">
        <v>174</v>
      </c>
      <c r="AU176" s="175" t="s">
        <v>80</v>
      </c>
      <c r="AV176" s="13" t="s">
        <v>78</v>
      </c>
      <c r="AW176" s="13" t="s">
        <v>33</v>
      </c>
      <c r="AX176" s="13" t="s">
        <v>71</v>
      </c>
      <c r="AY176" s="175" t="s">
        <v>163</v>
      </c>
    </row>
    <row r="177" spans="2:51" s="14" customFormat="1" ht="12">
      <c r="B177" s="181"/>
      <c r="D177" s="170" t="s">
        <v>174</v>
      </c>
      <c r="E177" s="182" t="s">
        <v>3</v>
      </c>
      <c r="F177" s="183" t="s">
        <v>492</v>
      </c>
      <c r="H177" s="184">
        <v>280</v>
      </c>
      <c r="I177" s="185"/>
      <c r="L177" s="181"/>
      <c r="M177" s="186"/>
      <c r="N177" s="187"/>
      <c r="O177" s="187"/>
      <c r="P177" s="187"/>
      <c r="Q177" s="187"/>
      <c r="R177" s="187"/>
      <c r="S177" s="187"/>
      <c r="T177" s="188"/>
      <c r="AT177" s="182" t="s">
        <v>174</v>
      </c>
      <c r="AU177" s="182" t="s">
        <v>80</v>
      </c>
      <c r="AV177" s="14" t="s">
        <v>80</v>
      </c>
      <c r="AW177" s="14" t="s">
        <v>33</v>
      </c>
      <c r="AX177" s="14" t="s">
        <v>71</v>
      </c>
      <c r="AY177" s="182" t="s">
        <v>163</v>
      </c>
    </row>
    <row r="178" spans="2:51" s="13" customFormat="1" ht="12">
      <c r="B178" s="174"/>
      <c r="D178" s="170" t="s">
        <v>174</v>
      </c>
      <c r="E178" s="175" t="s">
        <v>3</v>
      </c>
      <c r="F178" s="176" t="s">
        <v>959</v>
      </c>
      <c r="H178" s="175" t="s">
        <v>3</v>
      </c>
      <c r="I178" s="177"/>
      <c r="L178" s="174"/>
      <c r="M178" s="178"/>
      <c r="N178" s="179"/>
      <c r="O178" s="179"/>
      <c r="P178" s="179"/>
      <c r="Q178" s="179"/>
      <c r="R178" s="179"/>
      <c r="S178" s="179"/>
      <c r="T178" s="180"/>
      <c r="AT178" s="175" t="s">
        <v>174</v>
      </c>
      <c r="AU178" s="175" t="s">
        <v>80</v>
      </c>
      <c r="AV178" s="13" t="s">
        <v>78</v>
      </c>
      <c r="AW178" s="13" t="s">
        <v>33</v>
      </c>
      <c r="AX178" s="13" t="s">
        <v>71</v>
      </c>
      <c r="AY178" s="175" t="s">
        <v>163</v>
      </c>
    </row>
    <row r="179" spans="2:51" s="14" customFormat="1" ht="12">
      <c r="B179" s="181"/>
      <c r="D179" s="170" t="s">
        <v>174</v>
      </c>
      <c r="E179" s="182" t="s">
        <v>3</v>
      </c>
      <c r="F179" s="183" t="s">
        <v>453</v>
      </c>
      <c r="H179" s="184">
        <v>170</v>
      </c>
      <c r="I179" s="185"/>
      <c r="L179" s="181"/>
      <c r="M179" s="186"/>
      <c r="N179" s="187"/>
      <c r="O179" s="187"/>
      <c r="P179" s="187"/>
      <c r="Q179" s="187"/>
      <c r="R179" s="187"/>
      <c r="S179" s="187"/>
      <c r="T179" s="188"/>
      <c r="AT179" s="182" t="s">
        <v>174</v>
      </c>
      <c r="AU179" s="182" t="s">
        <v>80</v>
      </c>
      <c r="AV179" s="14" t="s">
        <v>80</v>
      </c>
      <c r="AW179" s="14" t="s">
        <v>33</v>
      </c>
      <c r="AX179" s="14" t="s">
        <v>71</v>
      </c>
      <c r="AY179" s="182" t="s">
        <v>163</v>
      </c>
    </row>
    <row r="180" spans="2:51" s="13" customFormat="1" ht="12">
      <c r="B180" s="174"/>
      <c r="D180" s="170" t="s">
        <v>174</v>
      </c>
      <c r="E180" s="175" t="s">
        <v>3</v>
      </c>
      <c r="F180" s="176" t="s">
        <v>961</v>
      </c>
      <c r="H180" s="175" t="s">
        <v>3</v>
      </c>
      <c r="I180" s="177"/>
      <c r="L180" s="174"/>
      <c r="M180" s="178"/>
      <c r="N180" s="179"/>
      <c r="O180" s="179"/>
      <c r="P180" s="179"/>
      <c r="Q180" s="179"/>
      <c r="R180" s="179"/>
      <c r="S180" s="179"/>
      <c r="T180" s="180"/>
      <c r="AT180" s="175" t="s">
        <v>174</v>
      </c>
      <c r="AU180" s="175" t="s">
        <v>80</v>
      </c>
      <c r="AV180" s="13" t="s">
        <v>78</v>
      </c>
      <c r="AW180" s="13" t="s">
        <v>33</v>
      </c>
      <c r="AX180" s="13" t="s">
        <v>71</v>
      </c>
      <c r="AY180" s="175" t="s">
        <v>163</v>
      </c>
    </row>
    <row r="181" spans="2:51" s="14" customFormat="1" ht="12">
      <c r="B181" s="181"/>
      <c r="D181" s="170" t="s">
        <v>174</v>
      </c>
      <c r="E181" s="182" t="s">
        <v>3</v>
      </c>
      <c r="F181" s="183" t="s">
        <v>455</v>
      </c>
      <c r="H181" s="184">
        <v>1500</v>
      </c>
      <c r="I181" s="185"/>
      <c r="L181" s="181"/>
      <c r="M181" s="186"/>
      <c r="N181" s="187"/>
      <c r="O181" s="187"/>
      <c r="P181" s="187"/>
      <c r="Q181" s="187"/>
      <c r="R181" s="187"/>
      <c r="S181" s="187"/>
      <c r="T181" s="188"/>
      <c r="AT181" s="182" t="s">
        <v>174</v>
      </c>
      <c r="AU181" s="182" t="s">
        <v>80</v>
      </c>
      <c r="AV181" s="14" t="s">
        <v>80</v>
      </c>
      <c r="AW181" s="14" t="s">
        <v>33</v>
      </c>
      <c r="AX181" s="14" t="s">
        <v>71</v>
      </c>
      <c r="AY181" s="182" t="s">
        <v>163</v>
      </c>
    </row>
    <row r="182" spans="2:51" s="13" customFormat="1" ht="12">
      <c r="B182" s="174"/>
      <c r="D182" s="170" t="s">
        <v>174</v>
      </c>
      <c r="E182" s="175" t="s">
        <v>3</v>
      </c>
      <c r="F182" s="176" t="s">
        <v>963</v>
      </c>
      <c r="H182" s="175" t="s">
        <v>3</v>
      </c>
      <c r="I182" s="177"/>
      <c r="L182" s="174"/>
      <c r="M182" s="178"/>
      <c r="N182" s="179"/>
      <c r="O182" s="179"/>
      <c r="P182" s="179"/>
      <c r="Q182" s="179"/>
      <c r="R182" s="179"/>
      <c r="S182" s="179"/>
      <c r="T182" s="180"/>
      <c r="AT182" s="175" t="s">
        <v>174</v>
      </c>
      <c r="AU182" s="175" t="s">
        <v>80</v>
      </c>
      <c r="AV182" s="13" t="s">
        <v>78</v>
      </c>
      <c r="AW182" s="13" t="s">
        <v>33</v>
      </c>
      <c r="AX182" s="13" t="s">
        <v>71</v>
      </c>
      <c r="AY182" s="175" t="s">
        <v>163</v>
      </c>
    </row>
    <row r="183" spans="2:51" s="14" customFormat="1" ht="12">
      <c r="B183" s="181"/>
      <c r="D183" s="170" t="s">
        <v>174</v>
      </c>
      <c r="E183" s="182" t="s">
        <v>3</v>
      </c>
      <c r="F183" s="183" t="s">
        <v>457</v>
      </c>
      <c r="H183" s="184">
        <v>620</v>
      </c>
      <c r="I183" s="185"/>
      <c r="L183" s="181"/>
      <c r="M183" s="186"/>
      <c r="N183" s="187"/>
      <c r="O183" s="187"/>
      <c r="P183" s="187"/>
      <c r="Q183" s="187"/>
      <c r="R183" s="187"/>
      <c r="S183" s="187"/>
      <c r="T183" s="188"/>
      <c r="AT183" s="182" t="s">
        <v>174</v>
      </c>
      <c r="AU183" s="182" t="s">
        <v>80</v>
      </c>
      <c r="AV183" s="14" t="s">
        <v>80</v>
      </c>
      <c r="AW183" s="14" t="s">
        <v>33</v>
      </c>
      <c r="AX183" s="14" t="s">
        <v>71</v>
      </c>
      <c r="AY183" s="182" t="s">
        <v>163</v>
      </c>
    </row>
    <row r="184" spans="2:51" s="13" customFormat="1" ht="12">
      <c r="B184" s="174"/>
      <c r="D184" s="170" t="s">
        <v>174</v>
      </c>
      <c r="E184" s="175" t="s">
        <v>3</v>
      </c>
      <c r="F184" s="176" t="s">
        <v>965</v>
      </c>
      <c r="H184" s="175" t="s">
        <v>3</v>
      </c>
      <c r="I184" s="177"/>
      <c r="L184" s="174"/>
      <c r="M184" s="178"/>
      <c r="N184" s="179"/>
      <c r="O184" s="179"/>
      <c r="P184" s="179"/>
      <c r="Q184" s="179"/>
      <c r="R184" s="179"/>
      <c r="S184" s="179"/>
      <c r="T184" s="180"/>
      <c r="AT184" s="175" t="s">
        <v>174</v>
      </c>
      <c r="AU184" s="175" t="s">
        <v>80</v>
      </c>
      <c r="AV184" s="13" t="s">
        <v>78</v>
      </c>
      <c r="AW184" s="13" t="s">
        <v>33</v>
      </c>
      <c r="AX184" s="13" t="s">
        <v>71</v>
      </c>
      <c r="AY184" s="175" t="s">
        <v>163</v>
      </c>
    </row>
    <row r="185" spans="2:51" s="14" customFormat="1" ht="12">
      <c r="B185" s="181"/>
      <c r="D185" s="170" t="s">
        <v>174</v>
      </c>
      <c r="E185" s="182" t="s">
        <v>3</v>
      </c>
      <c r="F185" s="183" t="s">
        <v>459</v>
      </c>
      <c r="H185" s="184">
        <v>400</v>
      </c>
      <c r="I185" s="185"/>
      <c r="L185" s="181"/>
      <c r="M185" s="186"/>
      <c r="N185" s="187"/>
      <c r="O185" s="187"/>
      <c r="P185" s="187"/>
      <c r="Q185" s="187"/>
      <c r="R185" s="187"/>
      <c r="S185" s="187"/>
      <c r="T185" s="188"/>
      <c r="AT185" s="182" t="s">
        <v>174</v>
      </c>
      <c r="AU185" s="182" t="s">
        <v>80</v>
      </c>
      <c r="AV185" s="14" t="s">
        <v>80</v>
      </c>
      <c r="AW185" s="14" t="s">
        <v>33</v>
      </c>
      <c r="AX185" s="14" t="s">
        <v>71</v>
      </c>
      <c r="AY185" s="182" t="s">
        <v>163</v>
      </c>
    </row>
    <row r="186" spans="2:51" s="13" customFormat="1" ht="12">
      <c r="B186" s="174"/>
      <c r="D186" s="170" t="s">
        <v>174</v>
      </c>
      <c r="E186" s="175" t="s">
        <v>3</v>
      </c>
      <c r="F186" s="176" t="s">
        <v>557</v>
      </c>
      <c r="H186" s="175" t="s">
        <v>3</v>
      </c>
      <c r="I186" s="177"/>
      <c r="L186" s="174"/>
      <c r="M186" s="178"/>
      <c r="N186" s="179"/>
      <c r="O186" s="179"/>
      <c r="P186" s="179"/>
      <c r="Q186" s="179"/>
      <c r="R186" s="179"/>
      <c r="S186" s="179"/>
      <c r="T186" s="180"/>
      <c r="AT186" s="175" t="s">
        <v>174</v>
      </c>
      <c r="AU186" s="175" t="s">
        <v>80</v>
      </c>
      <c r="AV186" s="13" t="s">
        <v>78</v>
      </c>
      <c r="AW186" s="13" t="s">
        <v>33</v>
      </c>
      <c r="AX186" s="13" t="s">
        <v>71</v>
      </c>
      <c r="AY186" s="175" t="s">
        <v>163</v>
      </c>
    </row>
    <row r="187" spans="2:51" s="14" customFormat="1" ht="12">
      <c r="B187" s="181"/>
      <c r="D187" s="170" t="s">
        <v>174</v>
      </c>
      <c r="E187" s="182" t="s">
        <v>3</v>
      </c>
      <c r="F187" s="183" t="s">
        <v>461</v>
      </c>
      <c r="H187" s="184">
        <v>500</v>
      </c>
      <c r="I187" s="185"/>
      <c r="L187" s="181"/>
      <c r="M187" s="186"/>
      <c r="N187" s="187"/>
      <c r="O187" s="187"/>
      <c r="P187" s="187"/>
      <c r="Q187" s="187"/>
      <c r="R187" s="187"/>
      <c r="S187" s="187"/>
      <c r="T187" s="188"/>
      <c r="AT187" s="182" t="s">
        <v>174</v>
      </c>
      <c r="AU187" s="182" t="s">
        <v>80</v>
      </c>
      <c r="AV187" s="14" t="s">
        <v>80</v>
      </c>
      <c r="AW187" s="14" t="s">
        <v>33</v>
      </c>
      <c r="AX187" s="14" t="s">
        <v>71</v>
      </c>
      <c r="AY187" s="182" t="s">
        <v>163</v>
      </c>
    </row>
    <row r="188" spans="2:51" s="15" customFormat="1" ht="12">
      <c r="B188" s="189"/>
      <c r="D188" s="170" t="s">
        <v>174</v>
      </c>
      <c r="E188" s="190" t="s">
        <v>3</v>
      </c>
      <c r="F188" s="191" t="s">
        <v>188</v>
      </c>
      <c r="H188" s="192">
        <v>6030</v>
      </c>
      <c r="I188" s="193"/>
      <c r="L188" s="189"/>
      <c r="M188" s="194"/>
      <c r="N188" s="195"/>
      <c r="O188" s="195"/>
      <c r="P188" s="195"/>
      <c r="Q188" s="195"/>
      <c r="R188" s="195"/>
      <c r="S188" s="195"/>
      <c r="T188" s="196"/>
      <c r="AT188" s="190" t="s">
        <v>174</v>
      </c>
      <c r="AU188" s="190" t="s">
        <v>80</v>
      </c>
      <c r="AV188" s="15" t="s">
        <v>170</v>
      </c>
      <c r="AW188" s="15" t="s">
        <v>33</v>
      </c>
      <c r="AX188" s="15" t="s">
        <v>78</v>
      </c>
      <c r="AY188" s="190" t="s">
        <v>163</v>
      </c>
    </row>
    <row r="189" spans="2:51" s="14" customFormat="1" ht="12">
      <c r="B189" s="181"/>
      <c r="D189" s="170" t="s">
        <v>174</v>
      </c>
      <c r="F189" s="183" t="s">
        <v>984</v>
      </c>
      <c r="H189" s="184">
        <v>6331.5</v>
      </c>
      <c r="I189" s="185"/>
      <c r="L189" s="181"/>
      <c r="M189" s="211"/>
      <c r="N189" s="212"/>
      <c r="O189" s="212"/>
      <c r="P189" s="212"/>
      <c r="Q189" s="212"/>
      <c r="R189" s="212"/>
      <c r="S189" s="212"/>
      <c r="T189" s="213"/>
      <c r="AT189" s="182" t="s">
        <v>174</v>
      </c>
      <c r="AU189" s="182" t="s">
        <v>80</v>
      </c>
      <c r="AV189" s="14" t="s">
        <v>80</v>
      </c>
      <c r="AW189" s="14" t="s">
        <v>4</v>
      </c>
      <c r="AX189" s="14" t="s">
        <v>78</v>
      </c>
      <c r="AY189" s="182" t="s">
        <v>163</v>
      </c>
    </row>
    <row r="190" spans="1:31" s="2" customFormat="1" ht="6.95" customHeight="1">
      <c r="A190" s="32"/>
      <c r="B190" s="42"/>
      <c r="C190" s="43"/>
      <c r="D190" s="43"/>
      <c r="E190" s="43"/>
      <c r="F190" s="43"/>
      <c r="G190" s="43"/>
      <c r="H190" s="43"/>
      <c r="I190" s="116"/>
      <c r="J190" s="43"/>
      <c r="K190" s="43"/>
      <c r="L190" s="33"/>
      <c r="M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</row>
  </sheetData>
  <autoFilter ref="C88:K189"/>
  <mergeCells count="12">
    <mergeCell ref="E81:H81"/>
    <mergeCell ref="L2:V2"/>
    <mergeCell ref="E50:H50"/>
    <mergeCell ref="E52:H52"/>
    <mergeCell ref="E54:H54"/>
    <mergeCell ref="E77:H77"/>
    <mergeCell ref="E79:H79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5"/>
  <sheetViews>
    <sheetView showGridLines="0" workbookViewId="0" topLeftCell="A76">
      <selection activeCell="I94" sqref="I94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3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3"/>
      <c r="L2" s="361" t="s">
        <v>6</v>
      </c>
      <c r="M2" s="362"/>
      <c r="N2" s="362"/>
      <c r="O2" s="362"/>
      <c r="P2" s="362"/>
      <c r="Q2" s="362"/>
      <c r="R2" s="362"/>
      <c r="S2" s="362"/>
      <c r="T2" s="362"/>
      <c r="U2" s="362"/>
      <c r="V2" s="362"/>
      <c r="AT2" s="17" t="s">
        <v>94</v>
      </c>
    </row>
    <row r="3" spans="2:46" s="1" customFormat="1" ht="6.95" customHeight="1" hidden="1">
      <c r="B3" s="18"/>
      <c r="C3" s="19"/>
      <c r="D3" s="19"/>
      <c r="E3" s="19"/>
      <c r="F3" s="19"/>
      <c r="G3" s="19"/>
      <c r="H3" s="19"/>
      <c r="I3" s="94"/>
      <c r="J3" s="19"/>
      <c r="K3" s="19"/>
      <c r="L3" s="20"/>
      <c r="AT3" s="17" t="s">
        <v>80</v>
      </c>
    </row>
    <row r="4" spans="2:46" s="1" customFormat="1" ht="24.95" customHeight="1" hidden="1">
      <c r="B4" s="20"/>
      <c r="D4" s="21" t="s">
        <v>122</v>
      </c>
      <c r="I4" s="93"/>
      <c r="L4" s="20"/>
      <c r="M4" s="95" t="s">
        <v>11</v>
      </c>
      <c r="AT4" s="17" t="s">
        <v>4</v>
      </c>
    </row>
    <row r="5" spans="2:12" s="1" customFormat="1" ht="6.95" customHeight="1" hidden="1">
      <c r="B5" s="20"/>
      <c r="I5" s="93"/>
      <c r="L5" s="20"/>
    </row>
    <row r="6" spans="2:12" s="1" customFormat="1" ht="12" customHeight="1" hidden="1">
      <c r="B6" s="20"/>
      <c r="D6" s="27" t="s">
        <v>17</v>
      </c>
      <c r="I6" s="93"/>
      <c r="L6" s="20"/>
    </row>
    <row r="7" spans="2:12" s="1" customFormat="1" ht="16.5" customHeight="1" hidden="1">
      <c r="B7" s="20"/>
      <c r="E7" s="401" t="str">
        <f>'Rekapitulace stavby'!K6</f>
        <v>Dopravní terminál v Bohumíně – Přednádražní prostor</v>
      </c>
      <c r="F7" s="402"/>
      <c r="G7" s="402"/>
      <c r="H7" s="402"/>
      <c r="I7" s="93"/>
      <c r="L7" s="20"/>
    </row>
    <row r="8" spans="2:12" s="1" customFormat="1" ht="12" customHeight="1" hidden="1">
      <c r="B8" s="20"/>
      <c r="D8" s="27" t="s">
        <v>123</v>
      </c>
      <c r="I8" s="93"/>
      <c r="L8" s="20"/>
    </row>
    <row r="9" spans="1:31" s="2" customFormat="1" ht="16.5" customHeight="1" hidden="1">
      <c r="A9" s="32"/>
      <c r="B9" s="33"/>
      <c r="C9" s="32"/>
      <c r="D9" s="32"/>
      <c r="E9" s="401" t="s">
        <v>124</v>
      </c>
      <c r="F9" s="400"/>
      <c r="G9" s="400"/>
      <c r="H9" s="400"/>
      <c r="I9" s="96"/>
      <c r="J9" s="32"/>
      <c r="K9" s="32"/>
      <c r="L9" s="97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 hidden="1">
      <c r="A10" s="32"/>
      <c r="B10" s="33"/>
      <c r="C10" s="32"/>
      <c r="D10" s="27" t="s">
        <v>125</v>
      </c>
      <c r="E10" s="32"/>
      <c r="F10" s="32"/>
      <c r="G10" s="32"/>
      <c r="H10" s="32"/>
      <c r="I10" s="96"/>
      <c r="J10" s="32"/>
      <c r="K10" s="32"/>
      <c r="L10" s="97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 hidden="1">
      <c r="A11" s="32"/>
      <c r="B11" s="33"/>
      <c r="C11" s="32"/>
      <c r="D11" s="32"/>
      <c r="E11" s="396" t="s">
        <v>985</v>
      </c>
      <c r="F11" s="400"/>
      <c r="G11" s="400"/>
      <c r="H11" s="400"/>
      <c r="I11" s="96"/>
      <c r="J11" s="32"/>
      <c r="K11" s="32"/>
      <c r="L11" s="97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hidden="1">
      <c r="A12" s="32"/>
      <c r="B12" s="33"/>
      <c r="C12" s="32"/>
      <c r="D12" s="32"/>
      <c r="E12" s="32"/>
      <c r="F12" s="32"/>
      <c r="G12" s="32"/>
      <c r="H12" s="32"/>
      <c r="I12" s="96"/>
      <c r="J12" s="32"/>
      <c r="K12" s="32"/>
      <c r="L12" s="97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 hidden="1">
      <c r="A13" s="32"/>
      <c r="B13" s="33"/>
      <c r="C13" s="32"/>
      <c r="D13" s="27" t="s">
        <v>19</v>
      </c>
      <c r="E13" s="32"/>
      <c r="F13" s="25" t="s">
        <v>3</v>
      </c>
      <c r="G13" s="32"/>
      <c r="H13" s="32"/>
      <c r="I13" s="98" t="s">
        <v>20</v>
      </c>
      <c r="J13" s="25" t="s">
        <v>3</v>
      </c>
      <c r="K13" s="32"/>
      <c r="L13" s="97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 hidden="1">
      <c r="A14" s="32"/>
      <c r="B14" s="33"/>
      <c r="C14" s="32"/>
      <c r="D14" s="27" t="s">
        <v>21</v>
      </c>
      <c r="E14" s="32"/>
      <c r="F14" s="25" t="s">
        <v>22</v>
      </c>
      <c r="G14" s="32"/>
      <c r="H14" s="32"/>
      <c r="I14" s="98" t="s">
        <v>23</v>
      </c>
      <c r="J14" s="50" t="str">
        <f>'Rekapitulace stavby'!AN8</f>
        <v>26. 11. 2019</v>
      </c>
      <c r="K14" s="32"/>
      <c r="L14" s="97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9" customHeight="1" hidden="1">
      <c r="A15" s="32"/>
      <c r="B15" s="33"/>
      <c r="C15" s="32"/>
      <c r="D15" s="32"/>
      <c r="E15" s="32"/>
      <c r="F15" s="32"/>
      <c r="G15" s="32"/>
      <c r="H15" s="32"/>
      <c r="I15" s="96"/>
      <c r="J15" s="32"/>
      <c r="K15" s="32"/>
      <c r="L15" s="97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 hidden="1">
      <c r="A16" s="32"/>
      <c r="B16" s="33"/>
      <c r="C16" s="32"/>
      <c r="D16" s="27" t="s">
        <v>25</v>
      </c>
      <c r="E16" s="32"/>
      <c r="F16" s="32"/>
      <c r="G16" s="32"/>
      <c r="H16" s="32"/>
      <c r="I16" s="98" t="s">
        <v>26</v>
      </c>
      <c r="J16" s="25" t="s">
        <v>3</v>
      </c>
      <c r="K16" s="32"/>
      <c r="L16" s="97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 hidden="1">
      <c r="A17" s="32"/>
      <c r="B17" s="33"/>
      <c r="C17" s="32"/>
      <c r="D17" s="32"/>
      <c r="E17" s="25" t="s">
        <v>27</v>
      </c>
      <c r="F17" s="32"/>
      <c r="G17" s="32"/>
      <c r="H17" s="32"/>
      <c r="I17" s="98" t="s">
        <v>28</v>
      </c>
      <c r="J17" s="25" t="s">
        <v>3</v>
      </c>
      <c r="K17" s="32"/>
      <c r="L17" s="97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 hidden="1">
      <c r="A18" s="32"/>
      <c r="B18" s="33"/>
      <c r="C18" s="32"/>
      <c r="D18" s="32"/>
      <c r="E18" s="32"/>
      <c r="F18" s="32"/>
      <c r="G18" s="32"/>
      <c r="H18" s="32"/>
      <c r="I18" s="96"/>
      <c r="J18" s="32"/>
      <c r="K18" s="32"/>
      <c r="L18" s="97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 hidden="1">
      <c r="A19" s="32"/>
      <c r="B19" s="33"/>
      <c r="C19" s="32"/>
      <c r="D19" s="27" t="s">
        <v>29</v>
      </c>
      <c r="E19" s="32"/>
      <c r="F19" s="32"/>
      <c r="G19" s="32"/>
      <c r="H19" s="32"/>
      <c r="I19" s="98" t="s">
        <v>26</v>
      </c>
      <c r="J19" s="28" t="str">
        <f>'Rekapitulace stavby'!AN13</f>
        <v>Vyplň údaj</v>
      </c>
      <c r="K19" s="32"/>
      <c r="L19" s="97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 hidden="1">
      <c r="A20" s="32"/>
      <c r="B20" s="33"/>
      <c r="C20" s="32"/>
      <c r="D20" s="32"/>
      <c r="E20" s="403" t="str">
        <f>'Rekapitulace stavby'!E14</f>
        <v>Vyplň údaj</v>
      </c>
      <c r="F20" s="385"/>
      <c r="G20" s="385"/>
      <c r="H20" s="385"/>
      <c r="I20" s="98" t="s">
        <v>28</v>
      </c>
      <c r="J20" s="28" t="str">
        <f>'Rekapitulace stavby'!AN14</f>
        <v>Vyplň údaj</v>
      </c>
      <c r="K20" s="32"/>
      <c r="L20" s="97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 hidden="1">
      <c r="A21" s="32"/>
      <c r="B21" s="33"/>
      <c r="C21" s="32"/>
      <c r="D21" s="32"/>
      <c r="E21" s="32"/>
      <c r="F21" s="32"/>
      <c r="G21" s="32"/>
      <c r="H21" s="32"/>
      <c r="I21" s="96"/>
      <c r="J21" s="32"/>
      <c r="K21" s="32"/>
      <c r="L21" s="97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 hidden="1">
      <c r="A22" s="32"/>
      <c r="B22" s="33"/>
      <c r="C22" s="32"/>
      <c r="D22" s="27" t="s">
        <v>31</v>
      </c>
      <c r="E22" s="32"/>
      <c r="F22" s="32"/>
      <c r="G22" s="32"/>
      <c r="H22" s="32"/>
      <c r="I22" s="98" t="s">
        <v>26</v>
      </c>
      <c r="J22" s="25" t="s">
        <v>3</v>
      </c>
      <c r="K22" s="32"/>
      <c r="L22" s="97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 hidden="1">
      <c r="A23" s="32"/>
      <c r="B23" s="33"/>
      <c r="C23" s="32"/>
      <c r="D23" s="32"/>
      <c r="E23" s="25" t="s">
        <v>32</v>
      </c>
      <c r="F23" s="32"/>
      <c r="G23" s="32"/>
      <c r="H23" s="32"/>
      <c r="I23" s="98" t="s">
        <v>28</v>
      </c>
      <c r="J23" s="25" t="s">
        <v>3</v>
      </c>
      <c r="K23" s="32"/>
      <c r="L23" s="97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 hidden="1">
      <c r="A24" s="32"/>
      <c r="B24" s="33"/>
      <c r="C24" s="32"/>
      <c r="D24" s="32"/>
      <c r="E24" s="32"/>
      <c r="F24" s="32"/>
      <c r="G24" s="32"/>
      <c r="H24" s="32"/>
      <c r="I24" s="96"/>
      <c r="J24" s="32"/>
      <c r="K24" s="32"/>
      <c r="L24" s="97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 hidden="1">
      <c r="A25" s="32"/>
      <c r="B25" s="33"/>
      <c r="C25" s="32"/>
      <c r="D25" s="27" t="s">
        <v>34</v>
      </c>
      <c r="E25" s="32"/>
      <c r="F25" s="32"/>
      <c r="G25" s="32"/>
      <c r="H25" s="32"/>
      <c r="I25" s="98" t="s">
        <v>26</v>
      </c>
      <c r="J25" s="25" t="s">
        <v>3</v>
      </c>
      <c r="K25" s="32"/>
      <c r="L25" s="97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 hidden="1">
      <c r="A26" s="32"/>
      <c r="B26" s="33"/>
      <c r="C26" s="32"/>
      <c r="D26" s="32"/>
      <c r="E26" s="25" t="s">
        <v>32</v>
      </c>
      <c r="F26" s="32"/>
      <c r="G26" s="32"/>
      <c r="H26" s="32"/>
      <c r="I26" s="98" t="s">
        <v>28</v>
      </c>
      <c r="J26" s="25" t="s">
        <v>3</v>
      </c>
      <c r="K26" s="32"/>
      <c r="L26" s="97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 hidden="1">
      <c r="A27" s="32"/>
      <c r="B27" s="33"/>
      <c r="C27" s="32"/>
      <c r="D27" s="32"/>
      <c r="E27" s="32"/>
      <c r="F27" s="32"/>
      <c r="G27" s="32"/>
      <c r="H27" s="32"/>
      <c r="I27" s="96"/>
      <c r="J27" s="32"/>
      <c r="K27" s="32"/>
      <c r="L27" s="97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 hidden="1">
      <c r="A28" s="32"/>
      <c r="B28" s="33"/>
      <c r="C28" s="32"/>
      <c r="D28" s="27" t="s">
        <v>35</v>
      </c>
      <c r="E28" s="32"/>
      <c r="F28" s="32"/>
      <c r="G28" s="32"/>
      <c r="H28" s="32"/>
      <c r="I28" s="96"/>
      <c r="J28" s="32"/>
      <c r="K28" s="32"/>
      <c r="L28" s="97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 hidden="1">
      <c r="A29" s="99"/>
      <c r="B29" s="100"/>
      <c r="C29" s="99"/>
      <c r="D29" s="99"/>
      <c r="E29" s="389" t="s">
        <v>3</v>
      </c>
      <c r="F29" s="389"/>
      <c r="G29" s="389"/>
      <c r="H29" s="389"/>
      <c r="I29" s="101"/>
      <c r="J29" s="99"/>
      <c r="K29" s="99"/>
      <c r="L29" s="102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 hidden="1">
      <c r="A30" s="32"/>
      <c r="B30" s="33"/>
      <c r="C30" s="32"/>
      <c r="D30" s="32"/>
      <c r="E30" s="32"/>
      <c r="F30" s="32"/>
      <c r="G30" s="32"/>
      <c r="H30" s="32"/>
      <c r="I30" s="96"/>
      <c r="J30" s="32"/>
      <c r="K30" s="32"/>
      <c r="L30" s="97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 hidden="1">
      <c r="A31" s="32"/>
      <c r="B31" s="33"/>
      <c r="C31" s="32"/>
      <c r="D31" s="61"/>
      <c r="E31" s="61"/>
      <c r="F31" s="61"/>
      <c r="G31" s="61"/>
      <c r="H31" s="61"/>
      <c r="I31" s="103"/>
      <c r="J31" s="61"/>
      <c r="K31" s="61"/>
      <c r="L31" s="97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 hidden="1">
      <c r="A32" s="32"/>
      <c r="B32" s="33"/>
      <c r="C32" s="32"/>
      <c r="D32" s="104" t="s">
        <v>37</v>
      </c>
      <c r="E32" s="32"/>
      <c r="F32" s="32"/>
      <c r="G32" s="32"/>
      <c r="H32" s="32"/>
      <c r="I32" s="96"/>
      <c r="J32" s="66">
        <f>ROUND(J91,2)</f>
        <v>0</v>
      </c>
      <c r="K32" s="32"/>
      <c r="L32" s="97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 hidden="1">
      <c r="A33" s="32"/>
      <c r="B33" s="33"/>
      <c r="C33" s="32"/>
      <c r="D33" s="61"/>
      <c r="E33" s="61"/>
      <c r="F33" s="61"/>
      <c r="G33" s="61"/>
      <c r="H33" s="61"/>
      <c r="I33" s="103"/>
      <c r="J33" s="61"/>
      <c r="K33" s="61"/>
      <c r="L33" s="97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 hidden="1">
      <c r="A34" s="32"/>
      <c r="B34" s="33"/>
      <c r="C34" s="32"/>
      <c r="D34" s="32"/>
      <c r="E34" s="32"/>
      <c r="F34" s="36" t="s">
        <v>39</v>
      </c>
      <c r="G34" s="32"/>
      <c r="H34" s="32"/>
      <c r="I34" s="105" t="s">
        <v>38</v>
      </c>
      <c r="J34" s="36" t="s">
        <v>40</v>
      </c>
      <c r="K34" s="32"/>
      <c r="L34" s="97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106" t="s">
        <v>41</v>
      </c>
      <c r="E35" s="27" t="s">
        <v>42</v>
      </c>
      <c r="F35" s="107">
        <f>ROUND((SUM(BE91:BE194)),2)</f>
        <v>0</v>
      </c>
      <c r="G35" s="32"/>
      <c r="H35" s="32"/>
      <c r="I35" s="108">
        <v>0.21</v>
      </c>
      <c r="J35" s="107">
        <f>ROUND(((SUM(BE91:BE194))*I35),2)</f>
        <v>0</v>
      </c>
      <c r="K35" s="32"/>
      <c r="L35" s="97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43</v>
      </c>
      <c r="F36" s="107">
        <f>ROUND((SUM(BF91:BF194)),2)</f>
        <v>0</v>
      </c>
      <c r="G36" s="32"/>
      <c r="H36" s="32"/>
      <c r="I36" s="108">
        <v>0.15</v>
      </c>
      <c r="J36" s="107">
        <f>ROUND(((SUM(BF91:BF194))*I36),2)</f>
        <v>0</v>
      </c>
      <c r="K36" s="32"/>
      <c r="L36" s="97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44</v>
      </c>
      <c r="F37" s="107">
        <f>ROUND((SUM(BG91:BG194)),2)</f>
        <v>0</v>
      </c>
      <c r="G37" s="32"/>
      <c r="H37" s="32"/>
      <c r="I37" s="108">
        <v>0.21</v>
      </c>
      <c r="J37" s="107">
        <f>0</f>
        <v>0</v>
      </c>
      <c r="K37" s="32"/>
      <c r="L37" s="97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3"/>
      <c r="C38" s="32"/>
      <c r="D38" s="32"/>
      <c r="E38" s="27" t="s">
        <v>45</v>
      </c>
      <c r="F38" s="107">
        <f>ROUND((SUM(BH91:BH194)),2)</f>
        <v>0</v>
      </c>
      <c r="G38" s="32"/>
      <c r="H38" s="32"/>
      <c r="I38" s="108">
        <v>0.15</v>
      </c>
      <c r="J38" s="107">
        <f>0</f>
        <v>0</v>
      </c>
      <c r="K38" s="32"/>
      <c r="L38" s="97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3"/>
      <c r="C39" s="32"/>
      <c r="D39" s="32"/>
      <c r="E39" s="27" t="s">
        <v>46</v>
      </c>
      <c r="F39" s="107">
        <f>ROUND((SUM(BI91:BI194)),2)</f>
        <v>0</v>
      </c>
      <c r="G39" s="32"/>
      <c r="H39" s="32"/>
      <c r="I39" s="108">
        <v>0</v>
      </c>
      <c r="J39" s="107">
        <f>0</f>
        <v>0</v>
      </c>
      <c r="K39" s="32"/>
      <c r="L39" s="97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 hidden="1">
      <c r="A40" s="32"/>
      <c r="B40" s="33"/>
      <c r="C40" s="32"/>
      <c r="D40" s="32"/>
      <c r="E40" s="32"/>
      <c r="F40" s="32"/>
      <c r="G40" s="32"/>
      <c r="H40" s="32"/>
      <c r="I40" s="96"/>
      <c r="J40" s="32"/>
      <c r="K40" s="32"/>
      <c r="L40" s="97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 hidden="1">
      <c r="A41" s="32"/>
      <c r="B41" s="33"/>
      <c r="C41" s="109"/>
      <c r="D41" s="110" t="s">
        <v>47</v>
      </c>
      <c r="E41" s="55"/>
      <c r="F41" s="55"/>
      <c r="G41" s="111" t="s">
        <v>48</v>
      </c>
      <c r="H41" s="112" t="s">
        <v>49</v>
      </c>
      <c r="I41" s="113"/>
      <c r="J41" s="114">
        <f>SUM(J32:J39)</f>
        <v>0</v>
      </c>
      <c r="K41" s="115"/>
      <c r="L41" s="97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 hidden="1">
      <c r="A42" s="32"/>
      <c r="B42" s="42"/>
      <c r="C42" s="43"/>
      <c r="D42" s="43"/>
      <c r="E42" s="43"/>
      <c r="F42" s="43"/>
      <c r="G42" s="43"/>
      <c r="H42" s="43"/>
      <c r="I42" s="116"/>
      <c r="J42" s="43"/>
      <c r="K42" s="43"/>
      <c r="L42" s="97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ht="12" hidden="1"/>
    <row r="44" ht="12" hidden="1"/>
    <row r="45" ht="12" hidden="1"/>
    <row r="46" spans="1:31" s="2" customFormat="1" ht="6.95" customHeight="1">
      <c r="A46" s="32"/>
      <c r="B46" s="44"/>
      <c r="C46" s="45"/>
      <c r="D46" s="45"/>
      <c r="E46" s="45"/>
      <c r="F46" s="45"/>
      <c r="G46" s="45"/>
      <c r="H46" s="45"/>
      <c r="I46" s="117"/>
      <c r="J46" s="45"/>
      <c r="K46" s="45"/>
      <c r="L46" s="97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 s="2" customFormat="1" ht="24.95" customHeight="1">
      <c r="A47" s="32"/>
      <c r="B47" s="33"/>
      <c r="C47" s="21" t="s">
        <v>127</v>
      </c>
      <c r="D47" s="32"/>
      <c r="E47" s="32"/>
      <c r="F47" s="32"/>
      <c r="G47" s="32"/>
      <c r="H47" s="32"/>
      <c r="I47" s="96"/>
      <c r="J47" s="32"/>
      <c r="K47" s="32"/>
      <c r="L47" s="97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</row>
    <row r="48" spans="1:31" s="2" customFormat="1" ht="6.95" customHeight="1">
      <c r="A48" s="32"/>
      <c r="B48" s="33"/>
      <c r="C48" s="32"/>
      <c r="D48" s="32"/>
      <c r="E48" s="32"/>
      <c r="F48" s="32"/>
      <c r="G48" s="32"/>
      <c r="H48" s="32"/>
      <c r="I48" s="96"/>
      <c r="J48" s="32"/>
      <c r="K48" s="32"/>
      <c r="L48" s="97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</row>
    <row r="49" spans="1:31" s="2" customFormat="1" ht="12" customHeight="1">
      <c r="A49" s="32"/>
      <c r="B49" s="33"/>
      <c r="C49" s="27" t="s">
        <v>17</v>
      </c>
      <c r="D49" s="32"/>
      <c r="E49" s="32"/>
      <c r="F49" s="32"/>
      <c r="G49" s="32"/>
      <c r="H49" s="32"/>
      <c r="I49" s="96"/>
      <c r="J49" s="32"/>
      <c r="K49" s="32"/>
      <c r="L49" s="97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</row>
    <row r="50" spans="1:31" s="2" customFormat="1" ht="16.5" customHeight="1">
      <c r="A50" s="32"/>
      <c r="B50" s="33"/>
      <c r="C50" s="32"/>
      <c r="D50" s="32"/>
      <c r="E50" s="401" t="str">
        <f>E7</f>
        <v>Dopravní terminál v Bohumíně – Přednádražní prostor</v>
      </c>
      <c r="F50" s="402"/>
      <c r="G50" s="402"/>
      <c r="H50" s="402"/>
      <c r="I50" s="96"/>
      <c r="J50" s="32"/>
      <c r="K50" s="32"/>
      <c r="L50" s="97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</row>
    <row r="51" spans="2:12" s="1" customFormat="1" ht="12" customHeight="1">
      <c r="B51" s="20"/>
      <c r="C51" s="27" t="s">
        <v>123</v>
      </c>
      <c r="I51" s="93"/>
      <c r="L51" s="20"/>
    </row>
    <row r="52" spans="1:31" s="2" customFormat="1" ht="16.5" customHeight="1">
      <c r="A52" s="32"/>
      <c r="B52" s="33"/>
      <c r="C52" s="32"/>
      <c r="D52" s="32"/>
      <c r="E52" s="401" t="s">
        <v>124</v>
      </c>
      <c r="F52" s="400"/>
      <c r="G52" s="400"/>
      <c r="H52" s="400"/>
      <c r="I52" s="96"/>
      <c r="J52" s="32"/>
      <c r="K52" s="32"/>
      <c r="L52" s="97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</row>
    <row r="53" spans="1:31" s="2" customFormat="1" ht="12" customHeight="1">
      <c r="A53" s="32"/>
      <c r="B53" s="33"/>
      <c r="C53" s="27" t="s">
        <v>125</v>
      </c>
      <c r="D53" s="32"/>
      <c r="E53" s="32"/>
      <c r="F53" s="32"/>
      <c r="G53" s="32"/>
      <c r="H53" s="32"/>
      <c r="I53" s="96"/>
      <c r="J53" s="32"/>
      <c r="K53" s="32"/>
      <c r="L53" s="97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</row>
    <row r="54" spans="1:31" s="2" customFormat="1" ht="16.5" customHeight="1">
      <c r="A54" s="32"/>
      <c r="B54" s="33"/>
      <c r="C54" s="32"/>
      <c r="D54" s="32"/>
      <c r="E54" s="396" t="str">
        <f>E11</f>
        <v>SO 101.3 - Trvalé dopravní značení</v>
      </c>
      <c r="F54" s="400"/>
      <c r="G54" s="400"/>
      <c r="H54" s="400"/>
      <c r="I54" s="96"/>
      <c r="J54" s="32"/>
      <c r="K54" s="32"/>
      <c r="L54" s="97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</row>
    <row r="55" spans="1:31" s="2" customFormat="1" ht="6.95" customHeight="1">
      <c r="A55" s="32"/>
      <c r="B55" s="33"/>
      <c r="C55" s="32"/>
      <c r="D55" s="32"/>
      <c r="E55" s="32"/>
      <c r="F55" s="32"/>
      <c r="G55" s="32"/>
      <c r="H55" s="32"/>
      <c r="I55" s="96"/>
      <c r="J55" s="32"/>
      <c r="K55" s="32"/>
      <c r="L55" s="97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</row>
    <row r="56" spans="1:31" s="2" customFormat="1" ht="12" customHeight="1">
      <c r="A56" s="32"/>
      <c r="B56" s="33"/>
      <c r="C56" s="27" t="s">
        <v>21</v>
      </c>
      <c r="D56" s="32"/>
      <c r="E56" s="32"/>
      <c r="F56" s="25" t="str">
        <f>F14</f>
        <v>Bohumín</v>
      </c>
      <c r="G56" s="32"/>
      <c r="H56" s="32"/>
      <c r="I56" s="98" t="s">
        <v>23</v>
      </c>
      <c r="J56" s="50" t="str">
        <f>IF(J14="","",J14)</f>
        <v>26. 11. 2019</v>
      </c>
      <c r="K56" s="32"/>
      <c r="L56" s="97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</row>
    <row r="57" spans="1:31" s="2" customFormat="1" ht="6.95" customHeight="1">
      <c r="A57" s="32"/>
      <c r="B57" s="33"/>
      <c r="C57" s="32"/>
      <c r="D57" s="32"/>
      <c r="E57" s="32"/>
      <c r="F57" s="32"/>
      <c r="G57" s="32"/>
      <c r="H57" s="32"/>
      <c r="I57" s="96"/>
      <c r="J57" s="32"/>
      <c r="K57" s="32"/>
      <c r="L57" s="97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</row>
    <row r="58" spans="1:31" s="2" customFormat="1" ht="40.15" customHeight="1">
      <c r="A58" s="32"/>
      <c r="B58" s="33"/>
      <c r="C58" s="27" t="s">
        <v>25</v>
      </c>
      <c r="D58" s="32"/>
      <c r="E58" s="32"/>
      <c r="F58" s="25" t="str">
        <f>E17</f>
        <v>Město Bohumín, Masarykova 158, 735 81 Bohumín</v>
      </c>
      <c r="G58" s="32"/>
      <c r="H58" s="32"/>
      <c r="I58" s="98" t="s">
        <v>31</v>
      </c>
      <c r="J58" s="30" t="str">
        <f>E23</f>
        <v>HaskoningDHV Czech Republic, spol. s r.o.</v>
      </c>
      <c r="K58" s="32"/>
      <c r="L58" s="97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</row>
    <row r="59" spans="1:31" s="2" customFormat="1" ht="40.15" customHeight="1">
      <c r="A59" s="32"/>
      <c r="B59" s="33"/>
      <c r="C59" s="27" t="s">
        <v>29</v>
      </c>
      <c r="D59" s="32"/>
      <c r="E59" s="32"/>
      <c r="F59" s="25" t="str">
        <f>IF(E20="","",E20)</f>
        <v>Vyplň údaj</v>
      </c>
      <c r="G59" s="32"/>
      <c r="H59" s="32"/>
      <c r="I59" s="98" t="s">
        <v>34</v>
      </c>
      <c r="J59" s="30" t="str">
        <f>E26</f>
        <v>HaskoningDHV Czech Republic, spol. s r.o.</v>
      </c>
      <c r="K59" s="32"/>
      <c r="L59" s="97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</row>
    <row r="60" spans="1:31" s="2" customFormat="1" ht="10.35" customHeight="1">
      <c r="A60" s="32"/>
      <c r="B60" s="33"/>
      <c r="C60" s="32"/>
      <c r="D60" s="32"/>
      <c r="E60" s="32"/>
      <c r="F60" s="32"/>
      <c r="G60" s="32"/>
      <c r="H60" s="32"/>
      <c r="I60" s="96"/>
      <c r="J60" s="32"/>
      <c r="K60" s="32"/>
      <c r="L60" s="97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</row>
    <row r="61" spans="1:31" s="2" customFormat="1" ht="29.25" customHeight="1">
      <c r="A61" s="32"/>
      <c r="B61" s="33"/>
      <c r="C61" s="118" t="s">
        <v>128</v>
      </c>
      <c r="D61" s="109"/>
      <c r="E61" s="109"/>
      <c r="F61" s="109"/>
      <c r="G61" s="109"/>
      <c r="H61" s="109"/>
      <c r="I61" s="119"/>
      <c r="J61" s="120" t="s">
        <v>129</v>
      </c>
      <c r="K61" s="109"/>
      <c r="L61" s="97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s="2" customFormat="1" ht="10.35" customHeight="1">
      <c r="A62" s="32"/>
      <c r="B62" s="33"/>
      <c r="C62" s="32"/>
      <c r="D62" s="32"/>
      <c r="E62" s="32"/>
      <c r="F62" s="32"/>
      <c r="G62" s="32"/>
      <c r="H62" s="32"/>
      <c r="I62" s="96"/>
      <c r="J62" s="32"/>
      <c r="K62" s="32"/>
      <c r="L62" s="97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</row>
    <row r="63" spans="1:47" s="2" customFormat="1" ht="22.9" customHeight="1">
      <c r="A63" s="32"/>
      <c r="B63" s="33"/>
      <c r="C63" s="121" t="s">
        <v>69</v>
      </c>
      <c r="D63" s="32"/>
      <c r="E63" s="32"/>
      <c r="F63" s="32"/>
      <c r="G63" s="32"/>
      <c r="H63" s="32"/>
      <c r="I63" s="96"/>
      <c r="J63" s="66">
        <f>J91</f>
        <v>0</v>
      </c>
      <c r="K63" s="32"/>
      <c r="L63" s="97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U63" s="17" t="s">
        <v>130</v>
      </c>
    </row>
    <row r="64" spans="2:12" s="9" customFormat="1" ht="24.95" customHeight="1">
      <c r="B64" s="122"/>
      <c r="D64" s="123" t="s">
        <v>131</v>
      </c>
      <c r="E64" s="124"/>
      <c r="F64" s="124"/>
      <c r="G64" s="124"/>
      <c r="H64" s="124"/>
      <c r="I64" s="125"/>
      <c r="J64" s="126">
        <f>J92</f>
        <v>0</v>
      </c>
      <c r="L64" s="122"/>
    </row>
    <row r="65" spans="2:12" s="10" customFormat="1" ht="19.9" customHeight="1">
      <c r="B65" s="127"/>
      <c r="D65" s="128" t="s">
        <v>132</v>
      </c>
      <c r="E65" s="129"/>
      <c r="F65" s="129"/>
      <c r="G65" s="129"/>
      <c r="H65" s="129"/>
      <c r="I65" s="130"/>
      <c r="J65" s="131">
        <f>J93</f>
        <v>0</v>
      </c>
      <c r="L65" s="127"/>
    </row>
    <row r="66" spans="2:12" s="10" customFormat="1" ht="19.9" customHeight="1">
      <c r="B66" s="127"/>
      <c r="D66" s="128" t="s">
        <v>133</v>
      </c>
      <c r="E66" s="129"/>
      <c r="F66" s="129"/>
      <c r="G66" s="129"/>
      <c r="H66" s="129"/>
      <c r="I66" s="130"/>
      <c r="J66" s="131">
        <f>J112</f>
        <v>0</v>
      </c>
      <c r="L66" s="127"/>
    </row>
    <row r="67" spans="2:12" s="10" customFormat="1" ht="19.9" customHeight="1">
      <c r="B67" s="127"/>
      <c r="D67" s="128" t="s">
        <v>138</v>
      </c>
      <c r="E67" s="129"/>
      <c r="F67" s="129"/>
      <c r="G67" s="129"/>
      <c r="H67" s="129"/>
      <c r="I67" s="130"/>
      <c r="J67" s="131">
        <f>J115</f>
        <v>0</v>
      </c>
      <c r="L67" s="127"/>
    </row>
    <row r="68" spans="2:12" s="10" customFormat="1" ht="19.9" customHeight="1">
      <c r="B68" s="127"/>
      <c r="D68" s="128" t="s">
        <v>139</v>
      </c>
      <c r="E68" s="129"/>
      <c r="F68" s="129"/>
      <c r="G68" s="129"/>
      <c r="H68" s="129"/>
      <c r="I68" s="130"/>
      <c r="J68" s="131">
        <f>J185</f>
        <v>0</v>
      </c>
      <c r="L68" s="127"/>
    </row>
    <row r="69" spans="2:12" s="10" customFormat="1" ht="19.9" customHeight="1">
      <c r="B69" s="127"/>
      <c r="D69" s="128" t="s">
        <v>140</v>
      </c>
      <c r="E69" s="129"/>
      <c r="F69" s="129"/>
      <c r="G69" s="129"/>
      <c r="H69" s="129"/>
      <c r="I69" s="130"/>
      <c r="J69" s="131">
        <f>J193</f>
        <v>0</v>
      </c>
      <c r="L69" s="127"/>
    </row>
    <row r="70" spans="1:31" s="2" customFormat="1" ht="21.75" customHeight="1">
      <c r="A70" s="32"/>
      <c r="B70" s="33"/>
      <c r="C70" s="32"/>
      <c r="D70" s="32"/>
      <c r="E70" s="32"/>
      <c r="F70" s="32"/>
      <c r="G70" s="32"/>
      <c r="H70" s="32"/>
      <c r="I70" s="96"/>
      <c r="J70" s="32"/>
      <c r="K70" s="32"/>
      <c r="L70" s="97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</row>
    <row r="71" spans="1:31" s="2" customFormat="1" ht="6.95" customHeight="1">
      <c r="A71" s="32"/>
      <c r="B71" s="42"/>
      <c r="C71" s="43"/>
      <c r="D71" s="43"/>
      <c r="E71" s="43"/>
      <c r="F71" s="43"/>
      <c r="G71" s="43"/>
      <c r="H71" s="43"/>
      <c r="I71" s="116"/>
      <c r="J71" s="43"/>
      <c r="K71" s="43"/>
      <c r="L71" s="97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</row>
    <row r="75" spans="1:31" s="2" customFormat="1" ht="6.95" customHeight="1">
      <c r="A75" s="32"/>
      <c r="B75" s="44"/>
      <c r="C75" s="45"/>
      <c r="D75" s="45"/>
      <c r="E75" s="45"/>
      <c r="F75" s="45"/>
      <c r="G75" s="45"/>
      <c r="H75" s="45"/>
      <c r="I75" s="117"/>
      <c r="J75" s="45"/>
      <c r="K75" s="45"/>
      <c r="L75" s="97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</row>
    <row r="76" spans="1:31" s="2" customFormat="1" ht="24.95" customHeight="1">
      <c r="A76" s="32"/>
      <c r="B76" s="33"/>
      <c r="C76" s="21" t="s">
        <v>148</v>
      </c>
      <c r="D76" s="32"/>
      <c r="E76" s="32"/>
      <c r="F76" s="32"/>
      <c r="G76" s="32"/>
      <c r="H76" s="32"/>
      <c r="I76" s="96"/>
      <c r="J76" s="32"/>
      <c r="K76" s="32"/>
      <c r="L76" s="97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6.95" customHeight="1">
      <c r="A77" s="32"/>
      <c r="B77" s="33"/>
      <c r="C77" s="32"/>
      <c r="D77" s="32"/>
      <c r="E77" s="32"/>
      <c r="F77" s="32"/>
      <c r="G77" s="32"/>
      <c r="H77" s="32"/>
      <c r="I77" s="96"/>
      <c r="J77" s="32"/>
      <c r="K77" s="32"/>
      <c r="L77" s="97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 s="2" customFormat="1" ht="12" customHeight="1">
      <c r="A78" s="32"/>
      <c r="B78" s="33"/>
      <c r="C78" s="27" t="s">
        <v>17</v>
      </c>
      <c r="D78" s="32"/>
      <c r="E78" s="32"/>
      <c r="F78" s="32"/>
      <c r="G78" s="32"/>
      <c r="H78" s="32"/>
      <c r="I78" s="96"/>
      <c r="J78" s="32"/>
      <c r="K78" s="32"/>
      <c r="L78" s="97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</row>
    <row r="79" spans="1:31" s="2" customFormat="1" ht="16.5" customHeight="1">
      <c r="A79" s="32"/>
      <c r="B79" s="33"/>
      <c r="C79" s="32"/>
      <c r="D79" s="32"/>
      <c r="E79" s="401" t="str">
        <f>E7</f>
        <v>Dopravní terminál v Bohumíně – Přednádražní prostor</v>
      </c>
      <c r="F79" s="402"/>
      <c r="G79" s="402"/>
      <c r="H79" s="402"/>
      <c r="I79" s="96"/>
      <c r="J79" s="32"/>
      <c r="K79" s="32"/>
      <c r="L79" s="97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</row>
    <row r="80" spans="2:12" s="1" customFormat="1" ht="12" customHeight="1">
      <c r="B80" s="20"/>
      <c r="C80" s="27" t="s">
        <v>123</v>
      </c>
      <c r="I80" s="93"/>
      <c r="L80" s="20"/>
    </row>
    <row r="81" spans="1:31" s="2" customFormat="1" ht="16.5" customHeight="1">
      <c r="A81" s="32"/>
      <c r="B81" s="33"/>
      <c r="C81" s="32"/>
      <c r="D81" s="32"/>
      <c r="E81" s="401" t="s">
        <v>124</v>
      </c>
      <c r="F81" s="400"/>
      <c r="G81" s="400"/>
      <c r="H81" s="400"/>
      <c r="I81" s="96"/>
      <c r="J81" s="32"/>
      <c r="K81" s="32"/>
      <c r="L81" s="97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12" customHeight="1">
      <c r="A82" s="32"/>
      <c r="B82" s="33"/>
      <c r="C82" s="27" t="s">
        <v>125</v>
      </c>
      <c r="D82" s="32"/>
      <c r="E82" s="32"/>
      <c r="F82" s="32"/>
      <c r="G82" s="32"/>
      <c r="H82" s="32"/>
      <c r="I82" s="96"/>
      <c r="J82" s="32"/>
      <c r="K82" s="32"/>
      <c r="L82" s="97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16.5" customHeight="1">
      <c r="A83" s="32"/>
      <c r="B83" s="33"/>
      <c r="C83" s="32"/>
      <c r="D83" s="32"/>
      <c r="E83" s="396" t="str">
        <f>E11</f>
        <v>SO 101.3 - Trvalé dopravní značení</v>
      </c>
      <c r="F83" s="400"/>
      <c r="G83" s="400"/>
      <c r="H83" s="400"/>
      <c r="I83" s="96"/>
      <c r="J83" s="32"/>
      <c r="K83" s="32"/>
      <c r="L83" s="97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6.95" customHeight="1">
      <c r="A84" s="32"/>
      <c r="B84" s="33"/>
      <c r="C84" s="32"/>
      <c r="D84" s="32"/>
      <c r="E84" s="32"/>
      <c r="F84" s="32"/>
      <c r="G84" s="32"/>
      <c r="H84" s="32"/>
      <c r="I84" s="96"/>
      <c r="J84" s="32"/>
      <c r="K84" s="32"/>
      <c r="L84" s="97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2" customHeight="1">
      <c r="A85" s="32"/>
      <c r="B85" s="33"/>
      <c r="C85" s="27" t="s">
        <v>21</v>
      </c>
      <c r="D85" s="32"/>
      <c r="E85" s="32"/>
      <c r="F85" s="25" t="str">
        <f>F14</f>
        <v>Bohumín</v>
      </c>
      <c r="G85" s="32"/>
      <c r="H85" s="32"/>
      <c r="I85" s="98" t="s">
        <v>23</v>
      </c>
      <c r="J85" s="50" t="str">
        <f>IF(J14="","",J14)</f>
        <v>26. 11. 2019</v>
      </c>
      <c r="K85" s="32"/>
      <c r="L85" s="97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96"/>
      <c r="J86" s="32"/>
      <c r="K86" s="32"/>
      <c r="L86" s="97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40.15" customHeight="1">
      <c r="A87" s="32"/>
      <c r="B87" s="33"/>
      <c r="C87" s="27" t="s">
        <v>25</v>
      </c>
      <c r="D87" s="32"/>
      <c r="E87" s="32"/>
      <c r="F87" s="25" t="str">
        <f>E17</f>
        <v>Město Bohumín, Masarykova 158, 735 81 Bohumín</v>
      </c>
      <c r="G87" s="32"/>
      <c r="H87" s="32"/>
      <c r="I87" s="98" t="s">
        <v>31</v>
      </c>
      <c r="J87" s="30" t="str">
        <f>E23</f>
        <v>HaskoningDHV Czech Republic, spol. s r.o.</v>
      </c>
      <c r="K87" s="32"/>
      <c r="L87" s="97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40.15" customHeight="1">
      <c r="A88" s="32"/>
      <c r="B88" s="33"/>
      <c r="C88" s="27" t="s">
        <v>29</v>
      </c>
      <c r="D88" s="32"/>
      <c r="E88" s="32"/>
      <c r="F88" s="25" t="str">
        <f>IF(E20="","",E20)</f>
        <v>Vyplň údaj</v>
      </c>
      <c r="G88" s="32"/>
      <c r="H88" s="32"/>
      <c r="I88" s="98" t="s">
        <v>34</v>
      </c>
      <c r="J88" s="30" t="str">
        <f>E26</f>
        <v>HaskoningDHV Czech Republic, spol. s r.o.</v>
      </c>
      <c r="K88" s="32"/>
      <c r="L88" s="97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0.35" customHeight="1">
      <c r="A89" s="32"/>
      <c r="B89" s="33"/>
      <c r="C89" s="32"/>
      <c r="D89" s="32"/>
      <c r="E89" s="32"/>
      <c r="F89" s="32"/>
      <c r="G89" s="32"/>
      <c r="H89" s="32"/>
      <c r="I89" s="96"/>
      <c r="J89" s="32"/>
      <c r="K89" s="32"/>
      <c r="L89" s="97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11" customFormat="1" ht="29.25" customHeight="1">
      <c r="A90" s="132"/>
      <c r="B90" s="133"/>
      <c r="C90" s="134" t="s">
        <v>149</v>
      </c>
      <c r="D90" s="135" t="s">
        <v>56</v>
      </c>
      <c r="E90" s="135" t="s">
        <v>52</v>
      </c>
      <c r="F90" s="135" t="s">
        <v>53</v>
      </c>
      <c r="G90" s="135" t="s">
        <v>150</v>
      </c>
      <c r="H90" s="135" t="s">
        <v>151</v>
      </c>
      <c r="I90" s="136" t="s">
        <v>152</v>
      </c>
      <c r="J90" s="135" t="s">
        <v>129</v>
      </c>
      <c r="K90" s="137" t="s">
        <v>153</v>
      </c>
      <c r="L90" s="138"/>
      <c r="M90" s="57" t="s">
        <v>3</v>
      </c>
      <c r="N90" s="58" t="s">
        <v>41</v>
      </c>
      <c r="O90" s="58" t="s">
        <v>154</v>
      </c>
      <c r="P90" s="58" t="s">
        <v>155</v>
      </c>
      <c r="Q90" s="58" t="s">
        <v>156</v>
      </c>
      <c r="R90" s="58" t="s">
        <v>157</v>
      </c>
      <c r="S90" s="58" t="s">
        <v>158</v>
      </c>
      <c r="T90" s="59" t="s">
        <v>159</v>
      </c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  <c r="AE90" s="132"/>
    </row>
    <row r="91" spans="1:63" s="2" customFormat="1" ht="22.9" customHeight="1">
      <c r="A91" s="32"/>
      <c r="B91" s="33"/>
      <c r="C91" s="64" t="s">
        <v>160</v>
      </c>
      <c r="D91" s="32"/>
      <c r="E91" s="32"/>
      <c r="F91" s="32"/>
      <c r="G91" s="32"/>
      <c r="H91" s="32"/>
      <c r="I91" s="96"/>
      <c r="J91" s="139">
        <f>BK91</f>
        <v>0</v>
      </c>
      <c r="K91" s="32"/>
      <c r="L91" s="33"/>
      <c r="M91" s="60"/>
      <c r="N91" s="51"/>
      <c r="O91" s="61"/>
      <c r="P91" s="140">
        <f>P92</f>
        <v>0</v>
      </c>
      <c r="Q91" s="61"/>
      <c r="R91" s="140">
        <f>R92</f>
        <v>57.619466387752</v>
      </c>
      <c r="S91" s="61"/>
      <c r="T91" s="141">
        <f>T92</f>
        <v>21.866</v>
      </c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T91" s="17" t="s">
        <v>70</v>
      </c>
      <c r="AU91" s="17" t="s">
        <v>130</v>
      </c>
      <c r="BK91" s="142">
        <f>BK92</f>
        <v>0</v>
      </c>
    </row>
    <row r="92" spans="2:63" s="12" customFormat="1" ht="25.9" customHeight="1">
      <c r="B92" s="143"/>
      <c r="D92" s="144" t="s">
        <v>70</v>
      </c>
      <c r="E92" s="145" t="s">
        <v>161</v>
      </c>
      <c r="F92" s="145" t="s">
        <v>162</v>
      </c>
      <c r="I92" s="146"/>
      <c r="J92" s="147">
        <f>BK92</f>
        <v>0</v>
      </c>
      <c r="L92" s="143"/>
      <c r="M92" s="148"/>
      <c r="N92" s="149"/>
      <c r="O92" s="149"/>
      <c r="P92" s="150">
        <f>P93+P112+P115+P185+P193</f>
        <v>0</v>
      </c>
      <c r="Q92" s="149"/>
      <c r="R92" s="150">
        <f>R93+R112+R115+R185+R193</f>
        <v>57.619466387752</v>
      </c>
      <c r="S92" s="149"/>
      <c r="T92" s="151">
        <f>T93+T112+T115+T185+T193</f>
        <v>21.866</v>
      </c>
      <c r="AR92" s="144" t="s">
        <v>78</v>
      </c>
      <c r="AT92" s="152" t="s">
        <v>70</v>
      </c>
      <c r="AU92" s="152" t="s">
        <v>71</v>
      </c>
      <c r="AY92" s="144" t="s">
        <v>163</v>
      </c>
      <c r="BK92" s="153">
        <f>BK93+BK112+BK115+BK185+BK193</f>
        <v>0</v>
      </c>
    </row>
    <row r="93" spans="2:63" s="12" customFormat="1" ht="22.9" customHeight="1">
      <c r="B93" s="143"/>
      <c r="D93" s="144" t="s">
        <v>70</v>
      </c>
      <c r="E93" s="154" t="s">
        <v>78</v>
      </c>
      <c r="F93" s="154" t="s">
        <v>164</v>
      </c>
      <c r="I93" s="146"/>
      <c r="J93" s="155">
        <f>BK93</f>
        <v>0</v>
      </c>
      <c r="L93" s="143"/>
      <c r="M93" s="148"/>
      <c r="N93" s="149"/>
      <c r="O93" s="149"/>
      <c r="P93" s="150">
        <f>SUM(P94:P111)</f>
        <v>0</v>
      </c>
      <c r="Q93" s="149"/>
      <c r="R93" s="150">
        <f>SUM(R94:R111)</f>
        <v>0</v>
      </c>
      <c r="S93" s="149"/>
      <c r="T93" s="151">
        <f>SUM(T94:T111)</f>
        <v>0</v>
      </c>
      <c r="AR93" s="144" t="s">
        <v>78</v>
      </c>
      <c r="AT93" s="152" t="s">
        <v>70</v>
      </c>
      <c r="AU93" s="152" t="s">
        <v>78</v>
      </c>
      <c r="AY93" s="144" t="s">
        <v>163</v>
      </c>
      <c r="BK93" s="153">
        <f>SUM(BK94:BK111)</f>
        <v>0</v>
      </c>
    </row>
    <row r="94" spans="1:65" s="2" customFormat="1" ht="44.25" customHeight="1">
      <c r="A94" s="32"/>
      <c r="B94" s="156"/>
      <c r="C94" s="157" t="s">
        <v>78</v>
      </c>
      <c r="D94" s="157" t="s">
        <v>165</v>
      </c>
      <c r="E94" s="158" t="s">
        <v>260</v>
      </c>
      <c r="F94" s="159" t="s">
        <v>261</v>
      </c>
      <c r="G94" s="160" t="s">
        <v>242</v>
      </c>
      <c r="H94" s="161">
        <v>19.125</v>
      </c>
      <c r="I94" s="162"/>
      <c r="J94" s="163">
        <f>ROUND(I94*H94,2)</f>
        <v>0</v>
      </c>
      <c r="K94" s="159" t="s">
        <v>169</v>
      </c>
      <c r="L94" s="33"/>
      <c r="M94" s="164" t="s">
        <v>3</v>
      </c>
      <c r="N94" s="165" t="s">
        <v>42</v>
      </c>
      <c r="O94" s="53"/>
      <c r="P94" s="166">
        <f>O94*H94</f>
        <v>0</v>
      </c>
      <c r="Q94" s="166">
        <v>0</v>
      </c>
      <c r="R94" s="166">
        <f>Q94*H94</f>
        <v>0</v>
      </c>
      <c r="S94" s="166">
        <v>0</v>
      </c>
      <c r="T94" s="167">
        <f>S94*H94</f>
        <v>0</v>
      </c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R94" s="168" t="s">
        <v>170</v>
      </c>
      <c r="AT94" s="168" t="s">
        <v>165</v>
      </c>
      <c r="AU94" s="168" t="s">
        <v>80</v>
      </c>
      <c r="AY94" s="17" t="s">
        <v>163</v>
      </c>
      <c r="BE94" s="169">
        <f>IF(N94="základní",J94,0)</f>
        <v>0</v>
      </c>
      <c r="BF94" s="169">
        <f>IF(N94="snížená",J94,0)</f>
        <v>0</v>
      </c>
      <c r="BG94" s="169">
        <f>IF(N94="zákl. přenesená",J94,0)</f>
        <v>0</v>
      </c>
      <c r="BH94" s="169">
        <f>IF(N94="sníž. přenesená",J94,0)</f>
        <v>0</v>
      </c>
      <c r="BI94" s="169">
        <f>IF(N94="nulová",J94,0)</f>
        <v>0</v>
      </c>
      <c r="BJ94" s="17" t="s">
        <v>78</v>
      </c>
      <c r="BK94" s="169">
        <f>ROUND(I94*H94,2)</f>
        <v>0</v>
      </c>
      <c r="BL94" s="17" t="s">
        <v>170</v>
      </c>
      <c r="BM94" s="168" t="s">
        <v>986</v>
      </c>
    </row>
    <row r="95" spans="1:47" s="2" customFormat="1" ht="19.5">
      <c r="A95" s="32"/>
      <c r="B95" s="33"/>
      <c r="C95" s="32"/>
      <c r="D95" s="170" t="s">
        <v>172</v>
      </c>
      <c r="E95" s="32"/>
      <c r="F95" s="171" t="s">
        <v>173</v>
      </c>
      <c r="G95" s="32"/>
      <c r="H95" s="32"/>
      <c r="I95" s="96"/>
      <c r="J95" s="32"/>
      <c r="K95" s="32"/>
      <c r="L95" s="33"/>
      <c r="M95" s="172"/>
      <c r="N95" s="173"/>
      <c r="O95" s="53"/>
      <c r="P95" s="53"/>
      <c r="Q95" s="53"/>
      <c r="R95" s="53"/>
      <c r="S95" s="53"/>
      <c r="T95" s="54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T95" s="17" t="s">
        <v>172</v>
      </c>
      <c r="AU95" s="17" t="s">
        <v>80</v>
      </c>
    </row>
    <row r="96" spans="2:51" s="13" customFormat="1" ht="12">
      <c r="B96" s="174"/>
      <c r="D96" s="170" t="s">
        <v>174</v>
      </c>
      <c r="E96" s="175" t="s">
        <v>3</v>
      </c>
      <c r="F96" s="176" t="s">
        <v>987</v>
      </c>
      <c r="H96" s="175" t="s">
        <v>3</v>
      </c>
      <c r="I96" s="177"/>
      <c r="L96" s="174"/>
      <c r="M96" s="178"/>
      <c r="N96" s="179"/>
      <c r="O96" s="179"/>
      <c r="P96" s="179"/>
      <c r="Q96" s="179"/>
      <c r="R96" s="179"/>
      <c r="S96" s="179"/>
      <c r="T96" s="180"/>
      <c r="AT96" s="175" t="s">
        <v>174</v>
      </c>
      <c r="AU96" s="175" t="s">
        <v>80</v>
      </c>
      <c r="AV96" s="13" t="s">
        <v>78</v>
      </c>
      <c r="AW96" s="13" t="s">
        <v>33</v>
      </c>
      <c r="AX96" s="13" t="s">
        <v>71</v>
      </c>
      <c r="AY96" s="175" t="s">
        <v>163</v>
      </c>
    </row>
    <row r="97" spans="2:51" s="14" customFormat="1" ht="12">
      <c r="B97" s="181"/>
      <c r="D97" s="170" t="s">
        <v>174</v>
      </c>
      <c r="E97" s="182" t="s">
        <v>3</v>
      </c>
      <c r="F97" s="183" t="s">
        <v>988</v>
      </c>
      <c r="H97" s="184">
        <v>15.75</v>
      </c>
      <c r="I97" s="185"/>
      <c r="L97" s="181"/>
      <c r="M97" s="186"/>
      <c r="N97" s="187"/>
      <c r="O97" s="187"/>
      <c r="P97" s="187"/>
      <c r="Q97" s="187"/>
      <c r="R97" s="187"/>
      <c r="S97" s="187"/>
      <c r="T97" s="188"/>
      <c r="AT97" s="182" t="s">
        <v>174</v>
      </c>
      <c r="AU97" s="182" t="s">
        <v>80</v>
      </c>
      <c r="AV97" s="14" t="s">
        <v>80</v>
      </c>
      <c r="AW97" s="14" t="s">
        <v>33</v>
      </c>
      <c r="AX97" s="14" t="s">
        <v>71</v>
      </c>
      <c r="AY97" s="182" t="s">
        <v>163</v>
      </c>
    </row>
    <row r="98" spans="2:51" s="13" customFormat="1" ht="12">
      <c r="B98" s="174"/>
      <c r="D98" s="170" t="s">
        <v>174</v>
      </c>
      <c r="E98" s="175" t="s">
        <v>3</v>
      </c>
      <c r="F98" s="176" t="s">
        <v>989</v>
      </c>
      <c r="H98" s="175" t="s">
        <v>3</v>
      </c>
      <c r="I98" s="177"/>
      <c r="L98" s="174"/>
      <c r="M98" s="178"/>
      <c r="N98" s="179"/>
      <c r="O98" s="179"/>
      <c r="P98" s="179"/>
      <c r="Q98" s="179"/>
      <c r="R98" s="179"/>
      <c r="S98" s="179"/>
      <c r="T98" s="180"/>
      <c r="AT98" s="175" t="s">
        <v>174</v>
      </c>
      <c r="AU98" s="175" t="s">
        <v>80</v>
      </c>
      <c r="AV98" s="13" t="s">
        <v>78</v>
      </c>
      <c r="AW98" s="13" t="s">
        <v>33</v>
      </c>
      <c r="AX98" s="13" t="s">
        <v>71</v>
      </c>
      <c r="AY98" s="175" t="s">
        <v>163</v>
      </c>
    </row>
    <row r="99" spans="2:51" s="14" customFormat="1" ht="12">
      <c r="B99" s="181"/>
      <c r="D99" s="170" t="s">
        <v>174</v>
      </c>
      <c r="E99" s="182" t="s">
        <v>3</v>
      </c>
      <c r="F99" s="183" t="s">
        <v>990</v>
      </c>
      <c r="H99" s="184">
        <v>3.375</v>
      </c>
      <c r="I99" s="185"/>
      <c r="L99" s="181"/>
      <c r="M99" s="186"/>
      <c r="N99" s="187"/>
      <c r="O99" s="187"/>
      <c r="P99" s="187"/>
      <c r="Q99" s="187"/>
      <c r="R99" s="187"/>
      <c r="S99" s="187"/>
      <c r="T99" s="188"/>
      <c r="AT99" s="182" t="s">
        <v>174</v>
      </c>
      <c r="AU99" s="182" t="s">
        <v>80</v>
      </c>
      <c r="AV99" s="14" t="s">
        <v>80</v>
      </c>
      <c r="AW99" s="14" t="s">
        <v>33</v>
      </c>
      <c r="AX99" s="14" t="s">
        <v>71</v>
      </c>
      <c r="AY99" s="182" t="s">
        <v>163</v>
      </c>
    </row>
    <row r="100" spans="2:51" s="15" customFormat="1" ht="12">
      <c r="B100" s="189"/>
      <c r="D100" s="170" t="s">
        <v>174</v>
      </c>
      <c r="E100" s="190" t="s">
        <v>3</v>
      </c>
      <c r="F100" s="191" t="s">
        <v>188</v>
      </c>
      <c r="H100" s="192">
        <v>19.125</v>
      </c>
      <c r="I100" s="193"/>
      <c r="L100" s="189"/>
      <c r="M100" s="194"/>
      <c r="N100" s="195"/>
      <c r="O100" s="195"/>
      <c r="P100" s="195"/>
      <c r="Q100" s="195"/>
      <c r="R100" s="195"/>
      <c r="S100" s="195"/>
      <c r="T100" s="196"/>
      <c r="AT100" s="190" t="s">
        <v>174</v>
      </c>
      <c r="AU100" s="190" t="s">
        <v>80</v>
      </c>
      <c r="AV100" s="15" t="s">
        <v>170</v>
      </c>
      <c r="AW100" s="15" t="s">
        <v>33</v>
      </c>
      <c r="AX100" s="15" t="s">
        <v>78</v>
      </c>
      <c r="AY100" s="190" t="s">
        <v>163</v>
      </c>
    </row>
    <row r="101" spans="1:65" s="2" customFormat="1" ht="44.25" customHeight="1">
      <c r="A101" s="32"/>
      <c r="B101" s="156"/>
      <c r="C101" s="157" t="s">
        <v>80</v>
      </c>
      <c r="D101" s="157" t="s">
        <v>165</v>
      </c>
      <c r="E101" s="158" t="s">
        <v>266</v>
      </c>
      <c r="F101" s="159" t="s">
        <v>267</v>
      </c>
      <c r="G101" s="160" t="s">
        <v>242</v>
      </c>
      <c r="H101" s="161">
        <v>5.738</v>
      </c>
      <c r="I101" s="162"/>
      <c r="J101" s="163">
        <f>ROUND(I101*H101,2)</f>
        <v>0</v>
      </c>
      <c r="K101" s="159" t="s">
        <v>169</v>
      </c>
      <c r="L101" s="33"/>
      <c r="M101" s="164" t="s">
        <v>3</v>
      </c>
      <c r="N101" s="165" t="s">
        <v>42</v>
      </c>
      <c r="O101" s="53"/>
      <c r="P101" s="166">
        <f>O101*H101</f>
        <v>0</v>
      </c>
      <c r="Q101" s="166">
        <v>0</v>
      </c>
      <c r="R101" s="166">
        <f>Q101*H101</f>
        <v>0</v>
      </c>
      <c r="S101" s="166">
        <v>0</v>
      </c>
      <c r="T101" s="167">
        <f>S101*H101</f>
        <v>0</v>
      </c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R101" s="168" t="s">
        <v>170</v>
      </c>
      <c r="AT101" s="168" t="s">
        <v>165</v>
      </c>
      <c r="AU101" s="168" t="s">
        <v>80</v>
      </c>
      <c r="AY101" s="17" t="s">
        <v>163</v>
      </c>
      <c r="BE101" s="169">
        <f>IF(N101="základní",J101,0)</f>
        <v>0</v>
      </c>
      <c r="BF101" s="169">
        <f>IF(N101="snížená",J101,0)</f>
        <v>0</v>
      </c>
      <c r="BG101" s="169">
        <f>IF(N101="zákl. přenesená",J101,0)</f>
        <v>0</v>
      </c>
      <c r="BH101" s="169">
        <f>IF(N101="sníž. přenesená",J101,0)</f>
        <v>0</v>
      </c>
      <c r="BI101" s="169">
        <f>IF(N101="nulová",J101,0)</f>
        <v>0</v>
      </c>
      <c r="BJ101" s="17" t="s">
        <v>78</v>
      </c>
      <c r="BK101" s="169">
        <f>ROUND(I101*H101,2)</f>
        <v>0</v>
      </c>
      <c r="BL101" s="17" t="s">
        <v>170</v>
      </c>
      <c r="BM101" s="168" t="s">
        <v>991</v>
      </c>
    </row>
    <row r="102" spans="1:47" s="2" customFormat="1" ht="19.5">
      <c r="A102" s="32"/>
      <c r="B102" s="33"/>
      <c r="C102" s="32"/>
      <c r="D102" s="170" t="s">
        <v>172</v>
      </c>
      <c r="E102" s="32"/>
      <c r="F102" s="171" t="s">
        <v>269</v>
      </c>
      <c r="G102" s="32"/>
      <c r="H102" s="32"/>
      <c r="I102" s="96"/>
      <c r="J102" s="32"/>
      <c r="K102" s="32"/>
      <c r="L102" s="33"/>
      <c r="M102" s="172"/>
      <c r="N102" s="173"/>
      <c r="O102" s="53"/>
      <c r="P102" s="53"/>
      <c r="Q102" s="53"/>
      <c r="R102" s="53"/>
      <c r="S102" s="53"/>
      <c r="T102" s="54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T102" s="17" t="s">
        <v>172</v>
      </c>
      <c r="AU102" s="17" t="s">
        <v>80</v>
      </c>
    </row>
    <row r="103" spans="2:51" s="14" customFormat="1" ht="12">
      <c r="B103" s="181"/>
      <c r="D103" s="170" t="s">
        <v>174</v>
      </c>
      <c r="F103" s="183" t="s">
        <v>992</v>
      </c>
      <c r="H103" s="184">
        <v>5.738</v>
      </c>
      <c r="I103" s="185"/>
      <c r="L103" s="181"/>
      <c r="M103" s="186"/>
      <c r="N103" s="187"/>
      <c r="O103" s="187"/>
      <c r="P103" s="187"/>
      <c r="Q103" s="187"/>
      <c r="R103" s="187"/>
      <c r="S103" s="187"/>
      <c r="T103" s="188"/>
      <c r="AT103" s="182" t="s">
        <v>174</v>
      </c>
      <c r="AU103" s="182" t="s">
        <v>80</v>
      </c>
      <c r="AV103" s="14" t="s">
        <v>80</v>
      </c>
      <c r="AW103" s="14" t="s">
        <v>4</v>
      </c>
      <c r="AX103" s="14" t="s">
        <v>78</v>
      </c>
      <c r="AY103" s="182" t="s">
        <v>163</v>
      </c>
    </row>
    <row r="104" spans="1:65" s="2" customFormat="1" ht="44.25" customHeight="1">
      <c r="A104" s="32"/>
      <c r="B104" s="156"/>
      <c r="C104" s="157" t="s">
        <v>182</v>
      </c>
      <c r="D104" s="157" t="s">
        <v>165</v>
      </c>
      <c r="E104" s="158" t="s">
        <v>310</v>
      </c>
      <c r="F104" s="159" t="s">
        <v>311</v>
      </c>
      <c r="G104" s="160" t="s">
        <v>242</v>
      </c>
      <c r="H104" s="161">
        <v>19.125</v>
      </c>
      <c r="I104" s="162"/>
      <c r="J104" s="163">
        <f>ROUND(I104*H104,2)</f>
        <v>0</v>
      </c>
      <c r="K104" s="159" t="s">
        <v>169</v>
      </c>
      <c r="L104" s="33"/>
      <c r="M104" s="164" t="s">
        <v>3</v>
      </c>
      <c r="N104" s="165" t="s">
        <v>42</v>
      </c>
      <c r="O104" s="53"/>
      <c r="P104" s="166">
        <f>O104*H104</f>
        <v>0</v>
      </c>
      <c r="Q104" s="166">
        <v>0</v>
      </c>
      <c r="R104" s="166">
        <f>Q104*H104</f>
        <v>0</v>
      </c>
      <c r="S104" s="166">
        <v>0</v>
      </c>
      <c r="T104" s="167">
        <f>S104*H104</f>
        <v>0</v>
      </c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R104" s="168" t="s">
        <v>170</v>
      </c>
      <c r="AT104" s="168" t="s">
        <v>165</v>
      </c>
      <c r="AU104" s="168" t="s">
        <v>80</v>
      </c>
      <c r="AY104" s="17" t="s">
        <v>163</v>
      </c>
      <c r="BE104" s="169">
        <f>IF(N104="základní",J104,0)</f>
        <v>0</v>
      </c>
      <c r="BF104" s="169">
        <f>IF(N104="snížená",J104,0)</f>
        <v>0</v>
      </c>
      <c r="BG104" s="169">
        <f>IF(N104="zákl. přenesená",J104,0)</f>
        <v>0</v>
      </c>
      <c r="BH104" s="169">
        <f>IF(N104="sníž. přenesená",J104,0)</f>
        <v>0</v>
      </c>
      <c r="BI104" s="169">
        <f>IF(N104="nulová",J104,0)</f>
        <v>0</v>
      </c>
      <c r="BJ104" s="17" t="s">
        <v>78</v>
      </c>
      <c r="BK104" s="169">
        <f>ROUND(I104*H104,2)</f>
        <v>0</v>
      </c>
      <c r="BL104" s="17" t="s">
        <v>170</v>
      </c>
      <c r="BM104" s="168" t="s">
        <v>993</v>
      </c>
    </row>
    <row r="105" spans="1:65" s="2" customFormat="1" ht="55.5" customHeight="1">
      <c r="A105" s="32"/>
      <c r="B105" s="156"/>
      <c r="C105" s="157" t="s">
        <v>170</v>
      </c>
      <c r="D105" s="157" t="s">
        <v>165</v>
      </c>
      <c r="E105" s="158" t="s">
        <v>315</v>
      </c>
      <c r="F105" s="159" t="s">
        <v>316</v>
      </c>
      <c r="G105" s="160" t="s">
        <v>242</v>
      </c>
      <c r="H105" s="161">
        <v>191.25</v>
      </c>
      <c r="I105" s="162"/>
      <c r="J105" s="163">
        <f>ROUND(I105*H105,2)</f>
        <v>0</v>
      </c>
      <c r="K105" s="159" t="s">
        <v>169</v>
      </c>
      <c r="L105" s="33"/>
      <c r="M105" s="164" t="s">
        <v>3</v>
      </c>
      <c r="N105" s="165" t="s">
        <v>42</v>
      </c>
      <c r="O105" s="53"/>
      <c r="P105" s="166">
        <f>O105*H105</f>
        <v>0</v>
      </c>
      <c r="Q105" s="166">
        <v>0</v>
      </c>
      <c r="R105" s="166">
        <f>Q105*H105</f>
        <v>0</v>
      </c>
      <c r="S105" s="166">
        <v>0</v>
      </c>
      <c r="T105" s="167">
        <f>S105*H105</f>
        <v>0</v>
      </c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R105" s="168" t="s">
        <v>170</v>
      </c>
      <c r="AT105" s="168" t="s">
        <v>165</v>
      </c>
      <c r="AU105" s="168" t="s">
        <v>80</v>
      </c>
      <c r="AY105" s="17" t="s">
        <v>163</v>
      </c>
      <c r="BE105" s="169">
        <f>IF(N105="základní",J105,0)</f>
        <v>0</v>
      </c>
      <c r="BF105" s="169">
        <f>IF(N105="snížená",J105,0)</f>
        <v>0</v>
      </c>
      <c r="BG105" s="169">
        <f>IF(N105="zákl. přenesená",J105,0)</f>
        <v>0</v>
      </c>
      <c r="BH105" s="169">
        <f>IF(N105="sníž. přenesená",J105,0)</f>
        <v>0</v>
      </c>
      <c r="BI105" s="169">
        <f>IF(N105="nulová",J105,0)</f>
        <v>0</v>
      </c>
      <c r="BJ105" s="17" t="s">
        <v>78</v>
      </c>
      <c r="BK105" s="169">
        <f>ROUND(I105*H105,2)</f>
        <v>0</v>
      </c>
      <c r="BL105" s="17" t="s">
        <v>170</v>
      </c>
      <c r="BM105" s="168" t="s">
        <v>994</v>
      </c>
    </row>
    <row r="106" spans="1:47" s="2" customFormat="1" ht="19.5">
      <c r="A106" s="32"/>
      <c r="B106" s="33"/>
      <c r="C106" s="32"/>
      <c r="D106" s="170" t="s">
        <v>172</v>
      </c>
      <c r="E106" s="32"/>
      <c r="F106" s="171" t="s">
        <v>318</v>
      </c>
      <c r="G106" s="32"/>
      <c r="H106" s="32"/>
      <c r="I106" s="96"/>
      <c r="J106" s="32"/>
      <c r="K106" s="32"/>
      <c r="L106" s="33"/>
      <c r="M106" s="172"/>
      <c r="N106" s="173"/>
      <c r="O106" s="53"/>
      <c r="P106" s="53"/>
      <c r="Q106" s="53"/>
      <c r="R106" s="53"/>
      <c r="S106" s="53"/>
      <c r="T106" s="54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T106" s="17" t="s">
        <v>172</v>
      </c>
      <c r="AU106" s="17" t="s">
        <v>80</v>
      </c>
    </row>
    <row r="107" spans="2:51" s="14" customFormat="1" ht="12">
      <c r="B107" s="181"/>
      <c r="D107" s="170" t="s">
        <v>174</v>
      </c>
      <c r="F107" s="183" t="s">
        <v>995</v>
      </c>
      <c r="H107" s="184">
        <v>191.25</v>
      </c>
      <c r="I107" s="185"/>
      <c r="L107" s="181"/>
      <c r="M107" s="186"/>
      <c r="N107" s="187"/>
      <c r="O107" s="187"/>
      <c r="P107" s="187"/>
      <c r="Q107" s="187"/>
      <c r="R107" s="187"/>
      <c r="S107" s="187"/>
      <c r="T107" s="188"/>
      <c r="AT107" s="182" t="s">
        <v>174</v>
      </c>
      <c r="AU107" s="182" t="s">
        <v>80</v>
      </c>
      <c r="AV107" s="14" t="s">
        <v>80</v>
      </c>
      <c r="AW107" s="14" t="s">
        <v>4</v>
      </c>
      <c r="AX107" s="14" t="s">
        <v>78</v>
      </c>
      <c r="AY107" s="182" t="s">
        <v>163</v>
      </c>
    </row>
    <row r="108" spans="1:65" s="2" customFormat="1" ht="33" customHeight="1">
      <c r="A108" s="32"/>
      <c r="B108" s="156"/>
      <c r="C108" s="157" t="s">
        <v>192</v>
      </c>
      <c r="D108" s="157" t="s">
        <v>165</v>
      </c>
      <c r="E108" s="158" t="s">
        <v>321</v>
      </c>
      <c r="F108" s="159" t="s">
        <v>322</v>
      </c>
      <c r="G108" s="160" t="s">
        <v>242</v>
      </c>
      <c r="H108" s="161">
        <v>19.125</v>
      </c>
      <c r="I108" s="162"/>
      <c r="J108" s="163">
        <f>ROUND(I108*H108,2)</f>
        <v>0</v>
      </c>
      <c r="K108" s="159" t="s">
        <v>169</v>
      </c>
      <c r="L108" s="33"/>
      <c r="M108" s="164" t="s">
        <v>3</v>
      </c>
      <c r="N108" s="165" t="s">
        <v>42</v>
      </c>
      <c r="O108" s="53"/>
      <c r="P108" s="166">
        <f>O108*H108</f>
        <v>0</v>
      </c>
      <c r="Q108" s="166">
        <v>0</v>
      </c>
      <c r="R108" s="166">
        <f>Q108*H108</f>
        <v>0</v>
      </c>
      <c r="S108" s="166">
        <v>0</v>
      </c>
      <c r="T108" s="167">
        <f>S108*H108</f>
        <v>0</v>
      </c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R108" s="168" t="s">
        <v>170</v>
      </c>
      <c r="AT108" s="168" t="s">
        <v>165</v>
      </c>
      <c r="AU108" s="168" t="s">
        <v>80</v>
      </c>
      <c r="AY108" s="17" t="s">
        <v>163</v>
      </c>
      <c r="BE108" s="169">
        <f>IF(N108="základní",J108,0)</f>
        <v>0</v>
      </c>
      <c r="BF108" s="169">
        <f>IF(N108="snížená",J108,0)</f>
        <v>0</v>
      </c>
      <c r="BG108" s="169">
        <f>IF(N108="zákl. přenesená",J108,0)</f>
        <v>0</v>
      </c>
      <c r="BH108" s="169">
        <f>IF(N108="sníž. přenesená",J108,0)</f>
        <v>0</v>
      </c>
      <c r="BI108" s="169">
        <f>IF(N108="nulová",J108,0)</f>
        <v>0</v>
      </c>
      <c r="BJ108" s="17" t="s">
        <v>78</v>
      </c>
      <c r="BK108" s="169">
        <f>ROUND(I108*H108,2)</f>
        <v>0</v>
      </c>
      <c r="BL108" s="17" t="s">
        <v>170</v>
      </c>
      <c r="BM108" s="168" t="s">
        <v>996</v>
      </c>
    </row>
    <row r="109" spans="1:65" s="2" customFormat="1" ht="16.5" customHeight="1">
      <c r="A109" s="32"/>
      <c r="B109" s="156"/>
      <c r="C109" s="157" t="s">
        <v>197</v>
      </c>
      <c r="D109" s="157" t="s">
        <v>165</v>
      </c>
      <c r="E109" s="158" t="s">
        <v>325</v>
      </c>
      <c r="F109" s="159" t="s">
        <v>326</v>
      </c>
      <c r="G109" s="160" t="s">
        <v>242</v>
      </c>
      <c r="H109" s="161">
        <v>19.125</v>
      </c>
      <c r="I109" s="162"/>
      <c r="J109" s="163">
        <f>ROUND(I109*H109,2)</f>
        <v>0</v>
      </c>
      <c r="K109" s="159" t="s">
        <v>169</v>
      </c>
      <c r="L109" s="33"/>
      <c r="M109" s="164" t="s">
        <v>3</v>
      </c>
      <c r="N109" s="165" t="s">
        <v>42</v>
      </c>
      <c r="O109" s="53"/>
      <c r="P109" s="166">
        <f>O109*H109</f>
        <v>0</v>
      </c>
      <c r="Q109" s="166">
        <v>0</v>
      </c>
      <c r="R109" s="166">
        <f>Q109*H109</f>
        <v>0</v>
      </c>
      <c r="S109" s="166">
        <v>0</v>
      </c>
      <c r="T109" s="167">
        <f>S109*H109</f>
        <v>0</v>
      </c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R109" s="168" t="s">
        <v>170</v>
      </c>
      <c r="AT109" s="168" t="s">
        <v>165</v>
      </c>
      <c r="AU109" s="168" t="s">
        <v>80</v>
      </c>
      <c r="AY109" s="17" t="s">
        <v>163</v>
      </c>
      <c r="BE109" s="169">
        <f>IF(N109="základní",J109,0)</f>
        <v>0</v>
      </c>
      <c r="BF109" s="169">
        <f>IF(N109="snížená",J109,0)</f>
        <v>0</v>
      </c>
      <c r="BG109" s="169">
        <f>IF(N109="zákl. přenesená",J109,0)</f>
        <v>0</v>
      </c>
      <c r="BH109" s="169">
        <f>IF(N109="sníž. přenesená",J109,0)</f>
        <v>0</v>
      </c>
      <c r="BI109" s="169">
        <f>IF(N109="nulová",J109,0)</f>
        <v>0</v>
      </c>
      <c r="BJ109" s="17" t="s">
        <v>78</v>
      </c>
      <c r="BK109" s="169">
        <f>ROUND(I109*H109,2)</f>
        <v>0</v>
      </c>
      <c r="BL109" s="17" t="s">
        <v>170</v>
      </c>
      <c r="BM109" s="168" t="s">
        <v>997</v>
      </c>
    </row>
    <row r="110" spans="1:65" s="2" customFormat="1" ht="33" customHeight="1">
      <c r="A110" s="32"/>
      <c r="B110" s="156"/>
      <c r="C110" s="157" t="s">
        <v>201</v>
      </c>
      <c r="D110" s="157" t="s">
        <v>165</v>
      </c>
      <c r="E110" s="158" t="s">
        <v>329</v>
      </c>
      <c r="F110" s="159" t="s">
        <v>330</v>
      </c>
      <c r="G110" s="160" t="s">
        <v>331</v>
      </c>
      <c r="H110" s="161">
        <v>37.772</v>
      </c>
      <c r="I110" s="162"/>
      <c r="J110" s="163">
        <f>ROUND(I110*H110,2)</f>
        <v>0</v>
      </c>
      <c r="K110" s="159" t="s">
        <v>169</v>
      </c>
      <c r="L110" s="33"/>
      <c r="M110" s="164" t="s">
        <v>3</v>
      </c>
      <c r="N110" s="165" t="s">
        <v>42</v>
      </c>
      <c r="O110" s="53"/>
      <c r="P110" s="166">
        <f>O110*H110</f>
        <v>0</v>
      </c>
      <c r="Q110" s="166">
        <v>0</v>
      </c>
      <c r="R110" s="166">
        <f>Q110*H110</f>
        <v>0</v>
      </c>
      <c r="S110" s="166">
        <v>0</v>
      </c>
      <c r="T110" s="167">
        <f>S110*H110</f>
        <v>0</v>
      </c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R110" s="168" t="s">
        <v>170</v>
      </c>
      <c r="AT110" s="168" t="s">
        <v>165</v>
      </c>
      <c r="AU110" s="168" t="s">
        <v>80</v>
      </c>
      <c r="AY110" s="17" t="s">
        <v>163</v>
      </c>
      <c r="BE110" s="169">
        <f>IF(N110="základní",J110,0)</f>
        <v>0</v>
      </c>
      <c r="BF110" s="169">
        <f>IF(N110="snížená",J110,0)</f>
        <v>0</v>
      </c>
      <c r="BG110" s="169">
        <f>IF(N110="zákl. přenesená",J110,0)</f>
        <v>0</v>
      </c>
      <c r="BH110" s="169">
        <f>IF(N110="sníž. přenesená",J110,0)</f>
        <v>0</v>
      </c>
      <c r="BI110" s="169">
        <f>IF(N110="nulová",J110,0)</f>
        <v>0</v>
      </c>
      <c r="BJ110" s="17" t="s">
        <v>78</v>
      </c>
      <c r="BK110" s="169">
        <f>ROUND(I110*H110,2)</f>
        <v>0</v>
      </c>
      <c r="BL110" s="17" t="s">
        <v>170</v>
      </c>
      <c r="BM110" s="168" t="s">
        <v>998</v>
      </c>
    </row>
    <row r="111" spans="2:51" s="14" customFormat="1" ht="12">
      <c r="B111" s="181"/>
      <c r="D111" s="170" t="s">
        <v>174</v>
      </c>
      <c r="E111" s="182" t="s">
        <v>3</v>
      </c>
      <c r="F111" s="183" t="s">
        <v>999</v>
      </c>
      <c r="H111" s="184">
        <v>37.772</v>
      </c>
      <c r="I111" s="185"/>
      <c r="L111" s="181"/>
      <c r="M111" s="186"/>
      <c r="N111" s="187"/>
      <c r="O111" s="187"/>
      <c r="P111" s="187"/>
      <c r="Q111" s="187"/>
      <c r="R111" s="187"/>
      <c r="S111" s="187"/>
      <c r="T111" s="188"/>
      <c r="AT111" s="182" t="s">
        <v>174</v>
      </c>
      <c r="AU111" s="182" t="s">
        <v>80</v>
      </c>
      <c r="AV111" s="14" t="s">
        <v>80</v>
      </c>
      <c r="AW111" s="14" t="s">
        <v>33</v>
      </c>
      <c r="AX111" s="14" t="s">
        <v>78</v>
      </c>
      <c r="AY111" s="182" t="s">
        <v>163</v>
      </c>
    </row>
    <row r="112" spans="2:63" s="12" customFormat="1" ht="22.9" customHeight="1">
      <c r="B112" s="143"/>
      <c r="D112" s="144" t="s">
        <v>70</v>
      </c>
      <c r="E112" s="154" t="s">
        <v>80</v>
      </c>
      <c r="F112" s="154" t="s">
        <v>394</v>
      </c>
      <c r="I112" s="146"/>
      <c r="J112" s="155">
        <f>BK112</f>
        <v>0</v>
      </c>
      <c r="L112" s="143"/>
      <c r="M112" s="148"/>
      <c r="N112" s="149"/>
      <c r="O112" s="149"/>
      <c r="P112" s="150">
        <f>SUM(P113:P114)</f>
        <v>0</v>
      </c>
      <c r="Q112" s="149"/>
      <c r="R112" s="150">
        <f>SUM(R113:R114)</f>
        <v>51.612361387751996</v>
      </c>
      <c r="S112" s="149"/>
      <c r="T112" s="151">
        <f>SUM(T113:T114)</f>
        <v>0</v>
      </c>
      <c r="AR112" s="144" t="s">
        <v>78</v>
      </c>
      <c r="AT112" s="152" t="s">
        <v>70</v>
      </c>
      <c r="AU112" s="152" t="s">
        <v>78</v>
      </c>
      <c r="AY112" s="144" t="s">
        <v>163</v>
      </c>
      <c r="BK112" s="153">
        <f>SUM(BK113:BK114)</f>
        <v>0</v>
      </c>
    </row>
    <row r="113" spans="1:65" s="2" customFormat="1" ht="21.75" customHeight="1">
      <c r="A113" s="32"/>
      <c r="B113" s="156"/>
      <c r="C113" s="157" t="s">
        <v>205</v>
      </c>
      <c r="D113" s="157" t="s">
        <v>165</v>
      </c>
      <c r="E113" s="158" t="s">
        <v>1000</v>
      </c>
      <c r="F113" s="159" t="s">
        <v>1001</v>
      </c>
      <c r="G113" s="160" t="s">
        <v>242</v>
      </c>
      <c r="H113" s="161">
        <v>21.038</v>
      </c>
      <c r="I113" s="162"/>
      <c r="J113" s="163">
        <f>ROUND(I113*H113,2)</f>
        <v>0</v>
      </c>
      <c r="K113" s="159" t="s">
        <v>169</v>
      </c>
      <c r="L113" s="33"/>
      <c r="M113" s="164" t="s">
        <v>3</v>
      </c>
      <c r="N113" s="165" t="s">
        <v>42</v>
      </c>
      <c r="O113" s="53"/>
      <c r="P113" s="166">
        <f>O113*H113</f>
        <v>0</v>
      </c>
      <c r="Q113" s="166">
        <v>2.453292204</v>
      </c>
      <c r="R113" s="166">
        <f>Q113*H113</f>
        <v>51.612361387751996</v>
      </c>
      <c r="S113" s="166">
        <v>0</v>
      </c>
      <c r="T113" s="167">
        <f>S113*H113</f>
        <v>0</v>
      </c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R113" s="168" t="s">
        <v>170</v>
      </c>
      <c r="AT113" s="168" t="s">
        <v>165</v>
      </c>
      <c r="AU113" s="168" t="s">
        <v>80</v>
      </c>
      <c r="AY113" s="17" t="s">
        <v>163</v>
      </c>
      <c r="BE113" s="169">
        <f>IF(N113="základní",J113,0)</f>
        <v>0</v>
      </c>
      <c r="BF113" s="169">
        <f>IF(N113="snížená",J113,0)</f>
        <v>0</v>
      </c>
      <c r="BG113" s="169">
        <f>IF(N113="zákl. přenesená",J113,0)</f>
        <v>0</v>
      </c>
      <c r="BH113" s="169">
        <f>IF(N113="sníž. přenesená",J113,0)</f>
        <v>0</v>
      </c>
      <c r="BI113" s="169">
        <f>IF(N113="nulová",J113,0)</f>
        <v>0</v>
      </c>
      <c r="BJ113" s="17" t="s">
        <v>78</v>
      </c>
      <c r="BK113" s="169">
        <f>ROUND(I113*H113,2)</f>
        <v>0</v>
      </c>
      <c r="BL113" s="17" t="s">
        <v>170</v>
      </c>
      <c r="BM113" s="168" t="s">
        <v>1002</v>
      </c>
    </row>
    <row r="114" spans="2:51" s="14" customFormat="1" ht="12">
      <c r="B114" s="181"/>
      <c r="D114" s="170" t="s">
        <v>174</v>
      </c>
      <c r="F114" s="183" t="s">
        <v>1003</v>
      </c>
      <c r="H114" s="184">
        <v>21.038</v>
      </c>
      <c r="I114" s="185"/>
      <c r="L114" s="181"/>
      <c r="M114" s="186"/>
      <c r="N114" s="187"/>
      <c r="O114" s="187"/>
      <c r="P114" s="187"/>
      <c r="Q114" s="187"/>
      <c r="R114" s="187"/>
      <c r="S114" s="187"/>
      <c r="T114" s="188"/>
      <c r="AT114" s="182" t="s">
        <v>174</v>
      </c>
      <c r="AU114" s="182" t="s">
        <v>80</v>
      </c>
      <c r="AV114" s="14" t="s">
        <v>80</v>
      </c>
      <c r="AW114" s="14" t="s">
        <v>4</v>
      </c>
      <c r="AX114" s="14" t="s">
        <v>78</v>
      </c>
      <c r="AY114" s="182" t="s">
        <v>163</v>
      </c>
    </row>
    <row r="115" spans="2:63" s="12" customFormat="1" ht="22.9" customHeight="1">
      <c r="B115" s="143"/>
      <c r="D115" s="144" t="s">
        <v>70</v>
      </c>
      <c r="E115" s="154" t="s">
        <v>209</v>
      </c>
      <c r="F115" s="154" t="s">
        <v>733</v>
      </c>
      <c r="I115" s="146"/>
      <c r="J115" s="155">
        <f>BK115</f>
        <v>0</v>
      </c>
      <c r="L115" s="143"/>
      <c r="M115" s="148"/>
      <c r="N115" s="149"/>
      <c r="O115" s="149"/>
      <c r="P115" s="150">
        <f>SUM(P116:P184)</f>
        <v>0</v>
      </c>
      <c r="Q115" s="149"/>
      <c r="R115" s="150">
        <f>SUM(R116:R184)</f>
        <v>6.007104999999999</v>
      </c>
      <c r="S115" s="149"/>
      <c r="T115" s="151">
        <f>SUM(T116:T184)</f>
        <v>21.866</v>
      </c>
      <c r="AR115" s="144" t="s">
        <v>78</v>
      </c>
      <c r="AT115" s="152" t="s">
        <v>70</v>
      </c>
      <c r="AU115" s="152" t="s">
        <v>78</v>
      </c>
      <c r="AY115" s="144" t="s">
        <v>163</v>
      </c>
      <c r="BK115" s="153">
        <f>SUM(BK116:BK184)</f>
        <v>0</v>
      </c>
    </row>
    <row r="116" spans="1:65" s="2" customFormat="1" ht="21.75" customHeight="1">
      <c r="A116" s="32"/>
      <c r="B116" s="156"/>
      <c r="C116" s="157" t="s">
        <v>209</v>
      </c>
      <c r="D116" s="157" t="s">
        <v>165</v>
      </c>
      <c r="E116" s="158" t="s">
        <v>1004</v>
      </c>
      <c r="F116" s="159" t="s">
        <v>1005</v>
      </c>
      <c r="G116" s="160" t="s">
        <v>632</v>
      </c>
      <c r="H116" s="161">
        <v>65</v>
      </c>
      <c r="I116" s="162"/>
      <c r="J116" s="163">
        <f>ROUND(I116*H116,2)</f>
        <v>0</v>
      </c>
      <c r="K116" s="159" t="s">
        <v>169</v>
      </c>
      <c r="L116" s="33"/>
      <c r="M116" s="164" t="s">
        <v>3</v>
      </c>
      <c r="N116" s="165" t="s">
        <v>42</v>
      </c>
      <c r="O116" s="53"/>
      <c r="P116" s="166">
        <f>O116*H116</f>
        <v>0</v>
      </c>
      <c r="Q116" s="166">
        <v>0.0007</v>
      </c>
      <c r="R116" s="166">
        <f>Q116*H116</f>
        <v>0.0455</v>
      </c>
      <c r="S116" s="166">
        <v>0</v>
      </c>
      <c r="T116" s="167">
        <f>S116*H116</f>
        <v>0</v>
      </c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R116" s="168" t="s">
        <v>170</v>
      </c>
      <c r="AT116" s="168" t="s">
        <v>165</v>
      </c>
      <c r="AU116" s="168" t="s">
        <v>80</v>
      </c>
      <c r="AY116" s="17" t="s">
        <v>163</v>
      </c>
      <c r="BE116" s="169">
        <f>IF(N116="základní",J116,0)</f>
        <v>0</v>
      </c>
      <c r="BF116" s="169">
        <f>IF(N116="snížená",J116,0)</f>
        <v>0</v>
      </c>
      <c r="BG116" s="169">
        <f>IF(N116="zákl. přenesená",J116,0)</f>
        <v>0</v>
      </c>
      <c r="BH116" s="169">
        <f>IF(N116="sníž. přenesená",J116,0)</f>
        <v>0</v>
      </c>
      <c r="BI116" s="169">
        <f>IF(N116="nulová",J116,0)</f>
        <v>0</v>
      </c>
      <c r="BJ116" s="17" t="s">
        <v>78</v>
      </c>
      <c r="BK116" s="169">
        <f>ROUND(I116*H116,2)</f>
        <v>0</v>
      </c>
      <c r="BL116" s="17" t="s">
        <v>170</v>
      </c>
      <c r="BM116" s="168" t="s">
        <v>1006</v>
      </c>
    </row>
    <row r="117" spans="1:47" s="2" customFormat="1" ht="19.5">
      <c r="A117" s="32"/>
      <c r="B117" s="33"/>
      <c r="C117" s="32"/>
      <c r="D117" s="170" t="s">
        <v>172</v>
      </c>
      <c r="E117" s="32"/>
      <c r="F117" s="171" t="s">
        <v>173</v>
      </c>
      <c r="G117" s="32"/>
      <c r="H117" s="32"/>
      <c r="I117" s="96"/>
      <c r="J117" s="32"/>
      <c r="K117" s="32"/>
      <c r="L117" s="33"/>
      <c r="M117" s="172"/>
      <c r="N117" s="173"/>
      <c r="O117" s="53"/>
      <c r="P117" s="53"/>
      <c r="Q117" s="53"/>
      <c r="R117" s="53"/>
      <c r="S117" s="53"/>
      <c r="T117" s="54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T117" s="17" t="s">
        <v>172</v>
      </c>
      <c r="AU117" s="17" t="s">
        <v>80</v>
      </c>
    </row>
    <row r="118" spans="2:51" s="13" customFormat="1" ht="12">
      <c r="B118" s="174"/>
      <c r="D118" s="170" t="s">
        <v>174</v>
      </c>
      <c r="E118" s="175" t="s">
        <v>3</v>
      </c>
      <c r="F118" s="176" t="s">
        <v>987</v>
      </c>
      <c r="H118" s="175" t="s">
        <v>3</v>
      </c>
      <c r="I118" s="177"/>
      <c r="L118" s="174"/>
      <c r="M118" s="178"/>
      <c r="N118" s="179"/>
      <c r="O118" s="179"/>
      <c r="P118" s="179"/>
      <c r="Q118" s="179"/>
      <c r="R118" s="179"/>
      <c r="S118" s="179"/>
      <c r="T118" s="180"/>
      <c r="AT118" s="175" t="s">
        <v>174</v>
      </c>
      <c r="AU118" s="175" t="s">
        <v>80</v>
      </c>
      <c r="AV118" s="13" t="s">
        <v>78</v>
      </c>
      <c r="AW118" s="13" t="s">
        <v>33</v>
      </c>
      <c r="AX118" s="13" t="s">
        <v>71</v>
      </c>
      <c r="AY118" s="175" t="s">
        <v>163</v>
      </c>
    </row>
    <row r="119" spans="2:51" s="14" customFormat="1" ht="12">
      <c r="B119" s="181"/>
      <c r="D119" s="170" t="s">
        <v>174</v>
      </c>
      <c r="E119" s="182" t="s">
        <v>3</v>
      </c>
      <c r="F119" s="183" t="s">
        <v>443</v>
      </c>
      <c r="H119" s="184">
        <v>51</v>
      </c>
      <c r="I119" s="185"/>
      <c r="L119" s="181"/>
      <c r="M119" s="186"/>
      <c r="N119" s="187"/>
      <c r="O119" s="187"/>
      <c r="P119" s="187"/>
      <c r="Q119" s="187"/>
      <c r="R119" s="187"/>
      <c r="S119" s="187"/>
      <c r="T119" s="188"/>
      <c r="AT119" s="182" t="s">
        <v>174</v>
      </c>
      <c r="AU119" s="182" t="s">
        <v>80</v>
      </c>
      <c r="AV119" s="14" t="s">
        <v>80</v>
      </c>
      <c r="AW119" s="14" t="s">
        <v>33</v>
      </c>
      <c r="AX119" s="14" t="s">
        <v>71</v>
      </c>
      <c r="AY119" s="182" t="s">
        <v>163</v>
      </c>
    </row>
    <row r="120" spans="2:51" s="13" customFormat="1" ht="12">
      <c r="B120" s="174"/>
      <c r="D120" s="170" t="s">
        <v>174</v>
      </c>
      <c r="E120" s="175" t="s">
        <v>3</v>
      </c>
      <c r="F120" s="176" t="s">
        <v>989</v>
      </c>
      <c r="H120" s="175" t="s">
        <v>3</v>
      </c>
      <c r="I120" s="177"/>
      <c r="L120" s="174"/>
      <c r="M120" s="178"/>
      <c r="N120" s="179"/>
      <c r="O120" s="179"/>
      <c r="P120" s="179"/>
      <c r="Q120" s="179"/>
      <c r="R120" s="179"/>
      <c r="S120" s="179"/>
      <c r="T120" s="180"/>
      <c r="AT120" s="175" t="s">
        <v>174</v>
      </c>
      <c r="AU120" s="175" t="s">
        <v>80</v>
      </c>
      <c r="AV120" s="13" t="s">
        <v>78</v>
      </c>
      <c r="AW120" s="13" t="s">
        <v>33</v>
      </c>
      <c r="AX120" s="13" t="s">
        <v>71</v>
      </c>
      <c r="AY120" s="175" t="s">
        <v>163</v>
      </c>
    </row>
    <row r="121" spans="2:51" s="14" customFormat="1" ht="12">
      <c r="B121" s="181"/>
      <c r="D121" s="170" t="s">
        <v>174</v>
      </c>
      <c r="E121" s="182" t="s">
        <v>3</v>
      </c>
      <c r="F121" s="183" t="s">
        <v>235</v>
      </c>
      <c r="H121" s="184">
        <v>14</v>
      </c>
      <c r="I121" s="185"/>
      <c r="L121" s="181"/>
      <c r="M121" s="186"/>
      <c r="N121" s="187"/>
      <c r="O121" s="187"/>
      <c r="P121" s="187"/>
      <c r="Q121" s="187"/>
      <c r="R121" s="187"/>
      <c r="S121" s="187"/>
      <c r="T121" s="188"/>
      <c r="AT121" s="182" t="s">
        <v>174</v>
      </c>
      <c r="AU121" s="182" t="s">
        <v>80</v>
      </c>
      <c r="AV121" s="14" t="s">
        <v>80</v>
      </c>
      <c r="AW121" s="14" t="s">
        <v>33</v>
      </c>
      <c r="AX121" s="14" t="s">
        <v>71</v>
      </c>
      <c r="AY121" s="182" t="s">
        <v>163</v>
      </c>
    </row>
    <row r="122" spans="2:51" s="15" customFormat="1" ht="12">
      <c r="B122" s="189"/>
      <c r="D122" s="170" t="s">
        <v>174</v>
      </c>
      <c r="E122" s="190" t="s">
        <v>3</v>
      </c>
      <c r="F122" s="191" t="s">
        <v>188</v>
      </c>
      <c r="H122" s="192">
        <v>65</v>
      </c>
      <c r="I122" s="193"/>
      <c r="L122" s="189"/>
      <c r="M122" s="194"/>
      <c r="N122" s="195"/>
      <c r="O122" s="195"/>
      <c r="P122" s="195"/>
      <c r="Q122" s="195"/>
      <c r="R122" s="195"/>
      <c r="S122" s="195"/>
      <c r="T122" s="196"/>
      <c r="AT122" s="190" t="s">
        <v>174</v>
      </c>
      <c r="AU122" s="190" t="s">
        <v>80</v>
      </c>
      <c r="AV122" s="15" t="s">
        <v>170</v>
      </c>
      <c r="AW122" s="15" t="s">
        <v>33</v>
      </c>
      <c r="AX122" s="15" t="s">
        <v>78</v>
      </c>
      <c r="AY122" s="190" t="s">
        <v>163</v>
      </c>
    </row>
    <row r="123" spans="1:65" s="2" customFormat="1" ht="21.75" customHeight="1">
      <c r="A123" s="32"/>
      <c r="B123" s="156"/>
      <c r="C123" s="197" t="s">
        <v>214</v>
      </c>
      <c r="D123" s="197" t="s">
        <v>342</v>
      </c>
      <c r="E123" s="198" t="s">
        <v>1007</v>
      </c>
      <c r="F123" s="199" t="s">
        <v>1008</v>
      </c>
      <c r="G123" s="200" t="s">
        <v>632</v>
      </c>
      <c r="H123" s="201">
        <v>65</v>
      </c>
      <c r="I123" s="202"/>
      <c r="J123" s="203">
        <f>ROUND(I123*H123,2)</f>
        <v>0</v>
      </c>
      <c r="K123" s="199" t="s">
        <v>1009</v>
      </c>
      <c r="L123" s="204"/>
      <c r="M123" s="205" t="s">
        <v>3</v>
      </c>
      <c r="N123" s="206" t="s">
        <v>42</v>
      </c>
      <c r="O123" s="53"/>
      <c r="P123" s="166">
        <f>O123*H123</f>
        <v>0</v>
      </c>
      <c r="Q123" s="166">
        <v>0.004</v>
      </c>
      <c r="R123" s="166">
        <f>Q123*H123</f>
        <v>0.26</v>
      </c>
      <c r="S123" s="166">
        <v>0</v>
      </c>
      <c r="T123" s="167">
        <f>S123*H123</f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168" t="s">
        <v>205</v>
      </c>
      <c r="AT123" s="168" t="s">
        <v>342</v>
      </c>
      <c r="AU123" s="168" t="s">
        <v>80</v>
      </c>
      <c r="AY123" s="17" t="s">
        <v>163</v>
      </c>
      <c r="BE123" s="169">
        <f>IF(N123="základní",J123,0)</f>
        <v>0</v>
      </c>
      <c r="BF123" s="169">
        <f>IF(N123="snížená",J123,0)</f>
        <v>0</v>
      </c>
      <c r="BG123" s="169">
        <f>IF(N123="zákl. přenesená",J123,0)</f>
        <v>0</v>
      </c>
      <c r="BH123" s="169">
        <f>IF(N123="sníž. přenesená",J123,0)</f>
        <v>0</v>
      </c>
      <c r="BI123" s="169">
        <f>IF(N123="nulová",J123,0)</f>
        <v>0</v>
      </c>
      <c r="BJ123" s="17" t="s">
        <v>78</v>
      </c>
      <c r="BK123" s="169">
        <f>ROUND(I123*H123,2)</f>
        <v>0</v>
      </c>
      <c r="BL123" s="17" t="s">
        <v>170</v>
      </c>
      <c r="BM123" s="168" t="s">
        <v>1010</v>
      </c>
    </row>
    <row r="124" spans="1:65" s="2" customFormat="1" ht="21.75" customHeight="1">
      <c r="A124" s="32"/>
      <c r="B124" s="156"/>
      <c r="C124" s="157" t="s">
        <v>220</v>
      </c>
      <c r="D124" s="157" t="s">
        <v>165</v>
      </c>
      <c r="E124" s="158" t="s">
        <v>1011</v>
      </c>
      <c r="F124" s="159" t="s">
        <v>1012</v>
      </c>
      <c r="G124" s="160" t="s">
        <v>632</v>
      </c>
      <c r="H124" s="161">
        <v>34</v>
      </c>
      <c r="I124" s="162"/>
      <c r="J124" s="163">
        <f>ROUND(I124*H124,2)</f>
        <v>0</v>
      </c>
      <c r="K124" s="159" t="s">
        <v>169</v>
      </c>
      <c r="L124" s="33"/>
      <c r="M124" s="164" t="s">
        <v>3</v>
      </c>
      <c r="N124" s="165" t="s">
        <v>42</v>
      </c>
      <c r="O124" s="53"/>
      <c r="P124" s="166">
        <f>O124*H124</f>
        <v>0</v>
      </c>
      <c r="Q124" s="166">
        <v>0.112405</v>
      </c>
      <c r="R124" s="166">
        <f>Q124*H124</f>
        <v>3.8217700000000003</v>
      </c>
      <c r="S124" s="166">
        <v>0</v>
      </c>
      <c r="T124" s="167">
        <f>S124*H124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68" t="s">
        <v>170</v>
      </c>
      <c r="AT124" s="168" t="s">
        <v>165</v>
      </c>
      <c r="AU124" s="168" t="s">
        <v>80</v>
      </c>
      <c r="AY124" s="17" t="s">
        <v>163</v>
      </c>
      <c r="BE124" s="169">
        <f>IF(N124="základní",J124,0)</f>
        <v>0</v>
      </c>
      <c r="BF124" s="169">
        <f>IF(N124="snížená",J124,0)</f>
        <v>0</v>
      </c>
      <c r="BG124" s="169">
        <f>IF(N124="zákl. přenesená",J124,0)</f>
        <v>0</v>
      </c>
      <c r="BH124" s="169">
        <f>IF(N124="sníž. přenesená",J124,0)</f>
        <v>0</v>
      </c>
      <c r="BI124" s="169">
        <f>IF(N124="nulová",J124,0)</f>
        <v>0</v>
      </c>
      <c r="BJ124" s="17" t="s">
        <v>78</v>
      </c>
      <c r="BK124" s="169">
        <f>ROUND(I124*H124,2)</f>
        <v>0</v>
      </c>
      <c r="BL124" s="17" t="s">
        <v>170</v>
      </c>
      <c r="BM124" s="168" t="s">
        <v>1013</v>
      </c>
    </row>
    <row r="125" spans="2:51" s="13" customFormat="1" ht="12">
      <c r="B125" s="174"/>
      <c r="D125" s="170" t="s">
        <v>174</v>
      </c>
      <c r="E125" s="175" t="s">
        <v>3</v>
      </c>
      <c r="F125" s="176" t="s">
        <v>987</v>
      </c>
      <c r="H125" s="175" t="s">
        <v>3</v>
      </c>
      <c r="I125" s="177"/>
      <c r="L125" s="174"/>
      <c r="M125" s="178"/>
      <c r="N125" s="179"/>
      <c r="O125" s="179"/>
      <c r="P125" s="179"/>
      <c r="Q125" s="179"/>
      <c r="R125" s="179"/>
      <c r="S125" s="179"/>
      <c r="T125" s="180"/>
      <c r="AT125" s="175" t="s">
        <v>174</v>
      </c>
      <c r="AU125" s="175" t="s">
        <v>80</v>
      </c>
      <c r="AV125" s="13" t="s">
        <v>78</v>
      </c>
      <c r="AW125" s="13" t="s">
        <v>33</v>
      </c>
      <c r="AX125" s="13" t="s">
        <v>71</v>
      </c>
      <c r="AY125" s="175" t="s">
        <v>163</v>
      </c>
    </row>
    <row r="126" spans="2:51" s="14" customFormat="1" ht="12">
      <c r="B126" s="181"/>
      <c r="D126" s="170" t="s">
        <v>174</v>
      </c>
      <c r="E126" s="182" t="s">
        <v>3</v>
      </c>
      <c r="F126" s="183" t="s">
        <v>320</v>
      </c>
      <c r="H126" s="184">
        <v>28</v>
      </c>
      <c r="I126" s="185"/>
      <c r="L126" s="181"/>
      <c r="M126" s="186"/>
      <c r="N126" s="187"/>
      <c r="O126" s="187"/>
      <c r="P126" s="187"/>
      <c r="Q126" s="187"/>
      <c r="R126" s="187"/>
      <c r="S126" s="187"/>
      <c r="T126" s="188"/>
      <c r="AT126" s="182" t="s">
        <v>174</v>
      </c>
      <c r="AU126" s="182" t="s">
        <v>80</v>
      </c>
      <c r="AV126" s="14" t="s">
        <v>80</v>
      </c>
      <c r="AW126" s="14" t="s">
        <v>33</v>
      </c>
      <c r="AX126" s="14" t="s">
        <v>71</v>
      </c>
      <c r="AY126" s="182" t="s">
        <v>163</v>
      </c>
    </row>
    <row r="127" spans="2:51" s="13" customFormat="1" ht="12">
      <c r="B127" s="174"/>
      <c r="D127" s="170" t="s">
        <v>174</v>
      </c>
      <c r="E127" s="175" t="s">
        <v>3</v>
      </c>
      <c r="F127" s="176" t="s">
        <v>989</v>
      </c>
      <c r="H127" s="175" t="s">
        <v>3</v>
      </c>
      <c r="I127" s="177"/>
      <c r="L127" s="174"/>
      <c r="M127" s="178"/>
      <c r="N127" s="179"/>
      <c r="O127" s="179"/>
      <c r="P127" s="179"/>
      <c r="Q127" s="179"/>
      <c r="R127" s="179"/>
      <c r="S127" s="179"/>
      <c r="T127" s="180"/>
      <c r="AT127" s="175" t="s">
        <v>174</v>
      </c>
      <c r="AU127" s="175" t="s">
        <v>80</v>
      </c>
      <c r="AV127" s="13" t="s">
        <v>78</v>
      </c>
      <c r="AW127" s="13" t="s">
        <v>33</v>
      </c>
      <c r="AX127" s="13" t="s">
        <v>71</v>
      </c>
      <c r="AY127" s="175" t="s">
        <v>163</v>
      </c>
    </row>
    <row r="128" spans="2:51" s="14" customFormat="1" ht="12">
      <c r="B128" s="181"/>
      <c r="D128" s="170" t="s">
        <v>174</v>
      </c>
      <c r="E128" s="182" t="s">
        <v>3</v>
      </c>
      <c r="F128" s="183" t="s">
        <v>197</v>
      </c>
      <c r="H128" s="184">
        <v>6</v>
      </c>
      <c r="I128" s="185"/>
      <c r="L128" s="181"/>
      <c r="M128" s="186"/>
      <c r="N128" s="187"/>
      <c r="O128" s="187"/>
      <c r="P128" s="187"/>
      <c r="Q128" s="187"/>
      <c r="R128" s="187"/>
      <c r="S128" s="187"/>
      <c r="T128" s="188"/>
      <c r="AT128" s="182" t="s">
        <v>174</v>
      </c>
      <c r="AU128" s="182" t="s">
        <v>80</v>
      </c>
      <c r="AV128" s="14" t="s">
        <v>80</v>
      </c>
      <c r="AW128" s="14" t="s">
        <v>33</v>
      </c>
      <c r="AX128" s="14" t="s">
        <v>71</v>
      </c>
      <c r="AY128" s="182" t="s">
        <v>163</v>
      </c>
    </row>
    <row r="129" spans="2:51" s="15" customFormat="1" ht="12">
      <c r="B129" s="189"/>
      <c r="D129" s="170" t="s">
        <v>174</v>
      </c>
      <c r="E129" s="190" t="s">
        <v>3</v>
      </c>
      <c r="F129" s="191" t="s">
        <v>188</v>
      </c>
      <c r="H129" s="192">
        <v>34</v>
      </c>
      <c r="I129" s="193"/>
      <c r="L129" s="189"/>
      <c r="M129" s="194"/>
      <c r="N129" s="195"/>
      <c r="O129" s="195"/>
      <c r="P129" s="195"/>
      <c r="Q129" s="195"/>
      <c r="R129" s="195"/>
      <c r="S129" s="195"/>
      <c r="T129" s="196"/>
      <c r="AT129" s="190" t="s">
        <v>174</v>
      </c>
      <c r="AU129" s="190" t="s">
        <v>80</v>
      </c>
      <c r="AV129" s="15" t="s">
        <v>170</v>
      </c>
      <c r="AW129" s="15" t="s">
        <v>33</v>
      </c>
      <c r="AX129" s="15" t="s">
        <v>78</v>
      </c>
      <c r="AY129" s="190" t="s">
        <v>163</v>
      </c>
    </row>
    <row r="130" spans="1:65" s="2" customFormat="1" ht="16.5" customHeight="1">
      <c r="A130" s="32"/>
      <c r="B130" s="156"/>
      <c r="C130" s="197" t="s">
        <v>225</v>
      </c>
      <c r="D130" s="197" t="s">
        <v>342</v>
      </c>
      <c r="E130" s="198" t="s">
        <v>1014</v>
      </c>
      <c r="F130" s="199" t="s">
        <v>1015</v>
      </c>
      <c r="G130" s="200" t="s">
        <v>632</v>
      </c>
      <c r="H130" s="201">
        <v>34</v>
      </c>
      <c r="I130" s="202"/>
      <c r="J130" s="203">
        <f>ROUND(I130*H130,2)</f>
        <v>0</v>
      </c>
      <c r="K130" s="199" t="s">
        <v>169</v>
      </c>
      <c r="L130" s="204"/>
      <c r="M130" s="205" t="s">
        <v>3</v>
      </c>
      <c r="N130" s="206" t="s">
        <v>42</v>
      </c>
      <c r="O130" s="53"/>
      <c r="P130" s="166">
        <f>O130*H130</f>
        <v>0</v>
      </c>
      <c r="Q130" s="166">
        <v>0.0065</v>
      </c>
      <c r="R130" s="166">
        <f>Q130*H130</f>
        <v>0.221</v>
      </c>
      <c r="S130" s="166">
        <v>0</v>
      </c>
      <c r="T130" s="167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68" t="s">
        <v>205</v>
      </c>
      <c r="AT130" s="168" t="s">
        <v>342</v>
      </c>
      <c r="AU130" s="168" t="s">
        <v>80</v>
      </c>
      <c r="AY130" s="17" t="s">
        <v>163</v>
      </c>
      <c r="BE130" s="169">
        <f>IF(N130="základní",J130,0)</f>
        <v>0</v>
      </c>
      <c r="BF130" s="169">
        <f>IF(N130="snížená",J130,0)</f>
        <v>0</v>
      </c>
      <c r="BG130" s="169">
        <f>IF(N130="zákl. přenesená",J130,0)</f>
        <v>0</v>
      </c>
      <c r="BH130" s="169">
        <f>IF(N130="sníž. přenesená",J130,0)</f>
        <v>0</v>
      </c>
      <c r="BI130" s="169">
        <f>IF(N130="nulová",J130,0)</f>
        <v>0</v>
      </c>
      <c r="BJ130" s="17" t="s">
        <v>78</v>
      </c>
      <c r="BK130" s="169">
        <f>ROUND(I130*H130,2)</f>
        <v>0</v>
      </c>
      <c r="BL130" s="17" t="s">
        <v>170</v>
      </c>
      <c r="BM130" s="168" t="s">
        <v>1016</v>
      </c>
    </row>
    <row r="131" spans="1:47" s="2" customFormat="1" ht="19.5">
      <c r="A131" s="32"/>
      <c r="B131" s="33"/>
      <c r="C131" s="32"/>
      <c r="D131" s="170" t="s">
        <v>172</v>
      </c>
      <c r="E131" s="32"/>
      <c r="F131" s="171" t="s">
        <v>173</v>
      </c>
      <c r="G131" s="32"/>
      <c r="H131" s="32"/>
      <c r="I131" s="96"/>
      <c r="J131" s="32"/>
      <c r="K131" s="32"/>
      <c r="L131" s="33"/>
      <c r="M131" s="172"/>
      <c r="N131" s="173"/>
      <c r="O131" s="53"/>
      <c r="P131" s="53"/>
      <c r="Q131" s="53"/>
      <c r="R131" s="53"/>
      <c r="S131" s="53"/>
      <c r="T131" s="54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T131" s="17" t="s">
        <v>172</v>
      </c>
      <c r="AU131" s="17" t="s">
        <v>80</v>
      </c>
    </row>
    <row r="132" spans="1:65" s="2" customFormat="1" ht="16.5" customHeight="1">
      <c r="A132" s="32"/>
      <c r="B132" s="156"/>
      <c r="C132" s="197" t="s">
        <v>230</v>
      </c>
      <c r="D132" s="197" t="s">
        <v>342</v>
      </c>
      <c r="E132" s="198" t="s">
        <v>1017</v>
      </c>
      <c r="F132" s="199" t="s">
        <v>1018</v>
      </c>
      <c r="G132" s="200" t="s">
        <v>632</v>
      </c>
      <c r="H132" s="201">
        <v>34</v>
      </c>
      <c r="I132" s="202"/>
      <c r="J132" s="203">
        <f>ROUND(I132*H132,2)</f>
        <v>0</v>
      </c>
      <c r="K132" s="199" t="s">
        <v>169</v>
      </c>
      <c r="L132" s="204"/>
      <c r="M132" s="205" t="s">
        <v>3</v>
      </c>
      <c r="N132" s="206" t="s">
        <v>42</v>
      </c>
      <c r="O132" s="53"/>
      <c r="P132" s="166">
        <f>O132*H132</f>
        <v>0</v>
      </c>
      <c r="Q132" s="166">
        <v>0.0033</v>
      </c>
      <c r="R132" s="166">
        <f>Q132*H132</f>
        <v>0.1122</v>
      </c>
      <c r="S132" s="166">
        <v>0</v>
      </c>
      <c r="T132" s="167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8" t="s">
        <v>205</v>
      </c>
      <c r="AT132" s="168" t="s">
        <v>342</v>
      </c>
      <c r="AU132" s="168" t="s">
        <v>80</v>
      </c>
      <c r="AY132" s="17" t="s">
        <v>163</v>
      </c>
      <c r="BE132" s="169">
        <f>IF(N132="základní",J132,0)</f>
        <v>0</v>
      </c>
      <c r="BF132" s="169">
        <f>IF(N132="snížená",J132,0)</f>
        <v>0</v>
      </c>
      <c r="BG132" s="169">
        <f>IF(N132="zákl. přenesená",J132,0)</f>
        <v>0</v>
      </c>
      <c r="BH132" s="169">
        <f>IF(N132="sníž. přenesená",J132,0)</f>
        <v>0</v>
      </c>
      <c r="BI132" s="169">
        <f>IF(N132="nulová",J132,0)</f>
        <v>0</v>
      </c>
      <c r="BJ132" s="17" t="s">
        <v>78</v>
      </c>
      <c r="BK132" s="169">
        <f>ROUND(I132*H132,2)</f>
        <v>0</v>
      </c>
      <c r="BL132" s="17" t="s">
        <v>170</v>
      </c>
      <c r="BM132" s="168" t="s">
        <v>1019</v>
      </c>
    </row>
    <row r="133" spans="1:65" s="2" customFormat="1" ht="16.5" customHeight="1">
      <c r="A133" s="32"/>
      <c r="B133" s="156"/>
      <c r="C133" s="197" t="s">
        <v>235</v>
      </c>
      <c r="D133" s="197" t="s">
        <v>342</v>
      </c>
      <c r="E133" s="198" t="s">
        <v>1020</v>
      </c>
      <c r="F133" s="199" t="s">
        <v>1021</v>
      </c>
      <c r="G133" s="200" t="s">
        <v>632</v>
      </c>
      <c r="H133" s="201">
        <v>34</v>
      </c>
      <c r="I133" s="202"/>
      <c r="J133" s="203">
        <f>ROUND(I133*H133,2)</f>
        <v>0</v>
      </c>
      <c r="K133" s="199" t="s">
        <v>169</v>
      </c>
      <c r="L133" s="204"/>
      <c r="M133" s="205" t="s">
        <v>3</v>
      </c>
      <c r="N133" s="206" t="s">
        <v>42</v>
      </c>
      <c r="O133" s="53"/>
      <c r="P133" s="166">
        <f>O133*H133</f>
        <v>0</v>
      </c>
      <c r="Q133" s="166">
        <v>0.00015</v>
      </c>
      <c r="R133" s="166">
        <f>Q133*H133</f>
        <v>0.0050999999999999995</v>
      </c>
      <c r="S133" s="166">
        <v>0</v>
      </c>
      <c r="T133" s="167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8" t="s">
        <v>205</v>
      </c>
      <c r="AT133" s="168" t="s">
        <v>342</v>
      </c>
      <c r="AU133" s="168" t="s">
        <v>80</v>
      </c>
      <c r="AY133" s="17" t="s">
        <v>163</v>
      </c>
      <c r="BE133" s="169">
        <f>IF(N133="základní",J133,0)</f>
        <v>0</v>
      </c>
      <c r="BF133" s="169">
        <f>IF(N133="snížená",J133,0)</f>
        <v>0</v>
      </c>
      <c r="BG133" s="169">
        <f>IF(N133="zákl. přenesená",J133,0)</f>
        <v>0</v>
      </c>
      <c r="BH133" s="169">
        <f>IF(N133="sníž. přenesená",J133,0)</f>
        <v>0</v>
      </c>
      <c r="BI133" s="169">
        <f>IF(N133="nulová",J133,0)</f>
        <v>0</v>
      </c>
      <c r="BJ133" s="17" t="s">
        <v>78</v>
      </c>
      <c r="BK133" s="169">
        <f>ROUND(I133*H133,2)</f>
        <v>0</v>
      </c>
      <c r="BL133" s="17" t="s">
        <v>170</v>
      </c>
      <c r="BM133" s="168" t="s">
        <v>1022</v>
      </c>
    </row>
    <row r="134" spans="1:65" s="2" customFormat="1" ht="16.5" customHeight="1">
      <c r="A134" s="32"/>
      <c r="B134" s="156"/>
      <c r="C134" s="197" t="s">
        <v>9</v>
      </c>
      <c r="D134" s="197" t="s">
        <v>342</v>
      </c>
      <c r="E134" s="198" t="s">
        <v>1023</v>
      </c>
      <c r="F134" s="199" t="s">
        <v>1024</v>
      </c>
      <c r="G134" s="200" t="s">
        <v>632</v>
      </c>
      <c r="H134" s="201">
        <v>68</v>
      </c>
      <c r="I134" s="202"/>
      <c r="J134" s="203">
        <f>ROUND(I134*H134,2)</f>
        <v>0</v>
      </c>
      <c r="K134" s="199" t="s">
        <v>169</v>
      </c>
      <c r="L134" s="204"/>
      <c r="M134" s="205" t="s">
        <v>3</v>
      </c>
      <c r="N134" s="206" t="s">
        <v>42</v>
      </c>
      <c r="O134" s="53"/>
      <c r="P134" s="166">
        <f>O134*H134</f>
        <v>0</v>
      </c>
      <c r="Q134" s="166">
        <v>0.0004</v>
      </c>
      <c r="R134" s="166">
        <f>Q134*H134</f>
        <v>0.027200000000000002</v>
      </c>
      <c r="S134" s="166">
        <v>0</v>
      </c>
      <c r="T134" s="167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8" t="s">
        <v>205</v>
      </c>
      <c r="AT134" s="168" t="s">
        <v>342</v>
      </c>
      <c r="AU134" s="168" t="s">
        <v>80</v>
      </c>
      <c r="AY134" s="17" t="s">
        <v>163</v>
      </c>
      <c r="BE134" s="169">
        <f>IF(N134="základní",J134,0)</f>
        <v>0</v>
      </c>
      <c r="BF134" s="169">
        <f>IF(N134="snížená",J134,0)</f>
        <v>0</v>
      </c>
      <c r="BG134" s="169">
        <f>IF(N134="zákl. přenesená",J134,0)</f>
        <v>0</v>
      </c>
      <c r="BH134" s="169">
        <f>IF(N134="sníž. přenesená",J134,0)</f>
        <v>0</v>
      </c>
      <c r="BI134" s="169">
        <f>IF(N134="nulová",J134,0)</f>
        <v>0</v>
      </c>
      <c r="BJ134" s="17" t="s">
        <v>78</v>
      </c>
      <c r="BK134" s="169">
        <f>ROUND(I134*H134,2)</f>
        <v>0</v>
      </c>
      <c r="BL134" s="17" t="s">
        <v>170</v>
      </c>
      <c r="BM134" s="168" t="s">
        <v>1025</v>
      </c>
    </row>
    <row r="135" spans="2:51" s="14" customFormat="1" ht="12">
      <c r="B135" s="181"/>
      <c r="D135" s="170" t="s">
        <v>174</v>
      </c>
      <c r="E135" s="182" t="s">
        <v>3</v>
      </c>
      <c r="F135" s="183" t="s">
        <v>1026</v>
      </c>
      <c r="H135" s="184">
        <v>68</v>
      </c>
      <c r="I135" s="185"/>
      <c r="L135" s="181"/>
      <c r="M135" s="186"/>
      <c r="N135" s="187"/>
      <c r="O135" s="187"/>
      <c r="P135" s="187"/>
      <c r="Q135" s="187"/>
      <c r="R135" s="187"/>
      <c r="S135" s="187"/>
      <c r="T135" s="188"/>
      <c r="AT135" s="182" t="s">
        <v>174</v>
      </c>
      <c r="AU135" s="182" t="s">
        <v>80</v>
      </c>
      <c r="AV135" s="14" t="s">
        <v>80</v>
      </c>
      <c r="AW135" s="14" t="s">
        <v>33</v>
      </c>
      <c r="AX135" s="14" t="s">
        <v>78</v>
      </c>
      <c r="AY135" s="182" t="s">
        <v>163</v>
      </c>
    </row>
    <row r="136" spans="1:65" s="2" customFormat="1" ht="21.75" customHeight="1">
      <c r="A136" s="32"/>
      <c r="B136" s="156"/>
      <c r="C136" s="157" t="s">
        <v>247</v>
      </c>
      <c r="D136" s="157" t="s">
        <v>165</v>
      </c>
      <c r="E136" s="158" t="s">
        <v>1027</v>
      </c>
      <c r="F136" s="159" t="s">
        <v>1028</v>
      </c>
      <c r="G136" s="160" t="s">
        <v>212</v>
      </c>
      <c r="H136" s="161">
        <v>170</v>
      </c>
      <c r="I136" s="162"/>
      <c r="J136" s="163">
        <f>ROUND(I136*H136,2)</f>
        <v>0</v>
      </c>
      <c r="K136" s="159" t="s">
        <v>169</v>
      </c>
      <c r="L136" s="33"/>
      <c r="M136" s="164" t="s">
        <v>3</v>
      </c>
      <c r="N136" s="165" t="s">
        <v>42</v>
      </c>
      <c r="O136" s="53"/>
      <c r="P136" s="166">
        <f>O136*H136</f>
        <v>0</v>
      </c>
      <c r="Q136" s="166">
        <v>0.000325</v>
      </c>
      <c r="R136" s="166">
        <f>Q136*H136</f>
        <v>0.05525</v>
      </c>
      <c r="S136" s="166">
        <v>0</v>
      </c>
      <c r="T136" s="167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8" t="s">
        <v>170</v>
      </c>
      <c r="AT136" s="168" t="s">
        <v>165</v>
      </c>
      <c r="AU136" s="168" t="s">
        <v>80</v>
      </c>
      <c r="AY136" s="17" t="s">
        <v>163</v>
      </c>
      <c r="BE136" s="169">
        <f>IF(N136="základní",J136,0)</f>
        <v>0</v>
      </c>
      <c r="BF136" s="169">
        <f>IF(N136="snížená",J136,0)</f>
        <v>0</v>
      </c>
      <c r="BG136" s="169">
        <f>IF(N136="zákl. přenesená",J136,0)</f>
        <v>0</v>
      </c>
      <c r="BH136" s="169">
        <f>IF(N136="sníž. přenesená",J136,0)</f>
        <v>0</v>
      </c>
      <c r="BI136" s="169">
        <f>IF(N136="nulová",J136,0)</f>
        <v>0</v>
      </c>
      <c r="BJ136" s="17" t="s">
        <v>78</v>
      </c>
      <c r="BK136" s="169">
        <f>ROUND(I136*H136,2)</f>
        <v>0</v>
      </c>
      <c r="BL136" s="17" t="s">
        <v>170</v>
      </c>
      <c r="BM136" s="168" t="s">
        <v>1029</v>
      </c>
    </row>
    <row r="137" spans="1:47" s="2" customFormat="1" ht="19.5">
      <c r="A137" s="32"/>
      <c r="B137" s="33"/>
      <c r="C137" s="32"/>
      <c r="D137" s="170" t="s">
        <v>172</v>
      </c>
      <c r="E137" s="32"/>
      <c r="F137" s="171" t="s">
        <v>173</v>
      </c>
      <c r="G137" s="32"/>
      <c r="H137" s="32"/>
      <c r="I137" s="96"/>
      <c r="J137" s="32"/>
      <c r="K137" s="32"/>
      <c r="L137" s="33"/>
      <c r="M137" s="172"/>
      <c r="N137" s="173"/>
      <c r="O137" s="53"/>
      <c r="P137" s="53"/>
      <c r="Q137" s="53"/>
      <c r="R137" s="53"/>
      <c r="S137" s="53"/>
      <c r="T137" s="54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T137" s="17" t="s">
        <v>172</v>
      </c>
      <c r="AU137" s="17" t="s">
        <v>80</v>
      </c>
    </row>
    <row r="138" spans="2:51" s="14" customFormat="1" ht="12">
      <c r="B138" s="181"/>
      <c r="D138" s="170" t="s">
        <v>174</v>
      </c>
      <c r="E138" s="182" t="s">
        <v>3</v>
      </c>
      <c r="F138" s="183" t="s">
        <v>453</v>
      </c>
      <c r="H138" s="184">
        <v>170</v>
      </c>
      <c r="I138" s="185"/>
      <c r="L138" s="181"/>
      <c r="M138" s="186"/>
      <c r="N138" s="187"/>
      <c r="O138" s="187"/>
      <c r="P138" s="187"/>
      <c r="Q138" s="187"/>
      <c r="R138" s="187"/>
      <c r="S138" s="187"/>
      <c r="T138" s="188"/>
      <c r="AT138" s="182" t="s">
        <v>174</v>
      </c>
      <c r="AU138" s="182" t="s">
        <v>80</v>
      </c>
      <c r="AV138" s="14" t="s">
        <v>80</v>
      </c>
      <c r="AW138" s="14" t="s">
        <v>33</v>
      </c>
      <c r="AX138" s="14" t="s">
        <v>78</v>
      </c>
      <c r="AY138" s="182" t="s">
        <v>163</v>
      </c>
    </row>
    <row r="139" spans="1:65" s="2" customFormat="1" ht="21.75" customHeight="1">
      <c r="A139" s="32"/>
      <c r="B139" s="156"/>
      <c r="C139" s="157" t="s">
        <v>253</v>
      </c>
      <c r="D139" s="157" t="s">
        <v>165</v>
      </c>
      <c r="E139" s="158" t="s">
        <v>1030</v>
      </c>
      <c r="F139" s="159" t="s">
        <v>1031</v>
      </c>
      <c r="G139" s="160" t="s">
        <v>212</v>
      </c>
      <c r="H139" s="161">
        <v>29</v>
      </c>
      <c r="I139" s="162"/>
      <c r="J139" s="163">
        <f>ROUND(I139*H139,2)</f>
        <v>0</v>
      </c>
      <c r="K139" s="159" t="s">
        <v>169</v>
      </c>
      <c r="L139" s="33"/>
      <c r="M139" s="164" t="s">
        <v>3</v>
      </c>
      <c r="N139" s="165" t="s">
        <v>42</v>
      </c>
      <c r="O139" s="53"/>
      <c r="P139" s="166">
        <f>O139*H139</f>
        <v>0</v>
      </c>
      <c r="Q139" s="166">
        <v>0.000325</v>
      </c>
      <c r="R139" s="166">
        <f>Q139*H139</f>
        <v>0.009425</v>
      </c>
      <c r="S139" s="166">
        <v>0</v>
      </c>
      <c r="T139" s="167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8" t="s">
        <v>170</v>
      </c>
      <c r="AT139" s="168" t="s">
        <v>165</v>
      </c>
      <c r="AU139" s="168" t="s">
        <v>80</v>
      </c>
      <c r="AY139" s="17" t="s">
        <v>163</v>
      </c>
      <c r="BE139" s="169">
        <f>IF(N139="základní",J139,0)</f>
        <v>0</v>
      </c>
      <c r="BF139" s="169">
        <f>IF(N139="snížená",J139,0)</f>
        <v>0</v>
      </c>
      <c r="BG139" s="169">
        <f>IF(N139="zákl. přenesená",J139,0)</f>
        <v>0</v>
      </c>
      <c r="BH139" s="169">
        <f>IF(N139="sníž. přenesená",J139,0)</f>
        <v>0</v>
      </c>
      <c r="BI139" s="169">
        <f>IF(N139="nulová",J139,0)</f>
        <v>0</v>
      </c>
      <c r="BJ139" s="17" t="s">
        <v>78</v>
      </c>
      <c r="BK139" s="169">
        <f>ROUND(I139*H139,2)</f>
        <v>0</v>
      </c>
      <c r="BL139" s="17" t="s">
        <v>170</v>
      </c>
      <c r="BM139" s="168" t="s">
        <v>1032</v>
      </c>
    </row>
    <row r="140" spans="1:47" s="2" customFormat="1" ht="19.5">
      <c r="A140" s="32"/>
      <c r="B140" s="33"/>
      <c r="C140" s="32"/>
      <c r="D140" s="170" t="s">
        <v>172</v>
      </c>
      <c r="E140" s="32"/>
      <c r="F140" s="171" t="s">
        <v>173</v>
      </c>
      <c r="G140" s="32"/>
      <c r="H140" s="32"/>
      <c r="I140" s="96"/>
      <c r="J140" s="32"/>
      <c r="K140" s="32"/>
      <c r="L140" s="33"/>
      <c r="M140" s="172"/>
      <c r="N140" s="173"/>
      <c r="O140" s="53"/>
      <c r="P140" s="53"/>
      <c r="Q140" s="53"/>
      <c r="R140" s="53"/>
      <c r="S140" s="53"/>
      <c r="T140" s="54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T140" s="17" t="s">
        <v>172</v>
      </c>
      <c r="AU140" s="17" t="s">
        <v>80</v>
      </c>
    </row>
    <row r="141" spans="2:51" s="14" customFormat="1" ht="12">
      <c r="B141" s="181"/>
      <c r="D141" s="170" t="s">
        <v>174</v>
      </c>
      <c r="E141" s="182" t="s">
        <v>3</v>
      </c>
      <c r="F141" s="183" t="s">
        <v>324</v>
      </c>
      <c r="H141" s="184">
        <v>29</v>
      </c>
      <c r="I141" s="185"/>
      <c r="L141" s="181"/>
      <c r="M141" s="186"/>
      <c r="N141" s="187"/>
      <c r="O141" s="187"/>
      <c r="P141" s="187"/>
      <c r="Q141" s="187"/>
      <c r="R141" s="187"/>
      <c r="S141" s="187"/>
      <c r="T141" s="188"/>
      <c r="AT141" s="182" t="s">
        <v>174</v>
      </c>
      <c r="AU141" s="182" t="s">
        <v>80</v>
      </c>
      <c r="AV141" s="14" t="s">
        <v>80</v>
      </c>
      <c r="AW141" s="14" t="s">
        <v>33</v>
      </c>
      <c r="AX141" s="14" t="s">
        <v>78</v>
      </c>
      <c r="AY141" s="182" t="s">
        <v>163</v>
      </c>
    </row>
    <row r="142" spans="1:65" s="2" customFormat="1" ht="21.75" customHeight="1">
      <c r="A142" s="32"/>
      <c r="B142" s="156"/>
      <c r="C142" s="157" t="s">
        <v>259</v>
      </c>
      <c r="D142" s="157" t="s">
        <v>165</v>
      </c>
      <c r="E142" s="158" t="s">
        <v>1033</v>
      </c>
      <c r="F142" s="159" t="s">
        <v>1034</v>
      </c>
      <c r="G142" s="160" t="s">
        <v>212</v>
      </c>
      <c r="H142" s="161">
        <v>511</v>
      </c>
      <c r="I142" s="162"/>
      <c r="J142" s="163">
        <f>ROUND(I142*H142,2)</f>
        <v>0</v>
      </c>
      <c r="K142" s="159" t="s">
        <v>169</v>
      </c>
      <c r="L142" s="33"/>
      <c r="M142" s="164" t="s">
        <v>3</v>
      </c>
      <c r="N142" s="165" t="s">
        <v>42</v>
      </c>
      <c r="O142" s="53"/>
      <c r="P142" s="166">
        <f>O142*H142</f>
        <v>0</v>
      </c>
      <c r="Q142" s="166">
        <v>0.00065</v>
      </c>
      <c r="R142" s="166">
        <f>Q142*H142</f>
        <v>0.33215</v>
      </c>
      <c r="S142" s="166">
        <v>0</v>
      </c>
      <c r="T142" s="167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8" t="s">
        <v>170</v>
      </c>
      <c r="AT142" s="168" t="s">
        <v>165</v>
      </c>
      <c r="AU142" s="168" t="s">
        <v>80</v>
      </c>
      <c r="AY142" s="17" t="s">
        <v>163</v>
      </c>
      <c r="BE142" s="169">
        <f>IF(N142="základní",J142,0)</f>
        <v>0</v>
      </c>
      <c r="BF142" s="169">
        <f>IF(N142="snížená",J142,0)</f>
        <v>0</v>
      </c>
      <c r="BG142" s="169">
        <f>IF(N142="zákl. přenesená",J142,0)</f>
        <v>0</v>
      </c>
      <c r="BH142" s="169">
        <f>IF(N142="sníž. přenesená",J142,0)</f>
        <v>0</v>
      </c>
      <c r="BI142" s="169">
        <f>IF(N142="nulová",J142,0)</f>
        <v>0</v>
      </c>
      <c r="BJ142" s="17" t="s">
        <v>78</v>
      </c>
      <c r="BK142" s="169">
        <f>ROUND(I142*H142,2)</f>
        <v>0</v>
      </c>
      <c r="BL142" s="17" t="s">
        <v>170</v>
      </c>
      <c r="BM142" s="168" t="s">
        <v>1035</v>
      </c>
    </row>
    <row r="143" spans="1:47" s="2" customFormat="1" ht="19.5">
      <c r="A143" s="32"/>
      <c r="B143" s="33"/>
      <c r="C143" s="32"/>
      <c r="D143" s="170" t="s">
        <v>172</v>
      </c>
      <c r="E143" s="32"/>
      <c r="F143" s="171" t="s">
        <v>173</v>
      </c>
      <c r="G143" s="32"/>
      <c r="H143" s="32"/>
      <c r="I143" s="96"/>
      <c r="J143" s="32"/>
      <c r="K143" s="32"/>
      <c r="L143" s="33"/>
      <c r="M143" s="172"/>
      <c r="N143" s="173"/>
      <c r="O143" s="53"/>
      <c r="P143" s="53"/>
      <c r="Q143" s="53"/>
      <c r="R143" s="53"/>
      <c r="S143" s="53"/>
      <c r="T143" s="54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T143" s="17" t="s">
        <v>172</v>
      </c>
      <c r="AU143" s="17" t="s">
        <v>80</v>
      </c>
    </row>
    <row r="144" spans="2:51" s="14" customFormat="1" ht="12">
      <c r="B144" s="181"/>
      <c r="D144" s="170" t="s">
        <v>174</v>
      </c>
      <c r="E144" s="182" t="s">
        <v>3</v>
      </c>
      <c r="F144" s="183" t="s">
        <v>1036</v>
      </c>
      <c r="H144" s="184">
        <v>511</v>
      </c>
      <c r="I144" s="185"/>
      <c r="L144" s="181"/>
      <c r="M144" s="186"/>
      <c r="N144" s="187"/>
      <c r="O144" s="187"/>
      <c r="P144" s="187"/>
      <c r="Q144" s="187"/>
      <c r="R144" s="187"/>
      <c r="S144" s="187"/>
      <c r="T144" s="188"/>
      <c r="AT144" s="182" t="s">
        <v>174</v>
      </c>
      <c r="AU144" s="182" t="s">
        <v>80</v>
      </c>
      <c r="AV144" s="14" t="s">
        <v>80</v>
      </c>
      <c r="AW144" s="14" t="s">
        <v>33</v>
      </c>
      <c r="AX144" s="14" t="s">
        <v>78</v>
      </c>
      <c r="AY144" s="182" t="s">
        <v>163</v>
      </c>
    </row>
    <row r="145" spans="1:65" s="2" customFormat="1" ht="21.75" customHeight="1">
      <c r="A145" s="32"/>
      <c r="B145" s="156"/>
      <c r="C145" s="157" t="s">
        <v>265</v>
      </c>
      <c r="D145" s="157" t="s">
        <v>165</v>
      </c>
      <c r="E145" s="158" t="s">
        <v>1037</v>
      </c>
      <c r="F145" s="159" t="s">
        <v>1038</v>
      </c>
      <c r="G145" s="160" t="s">
        <v>212</v>
      </c>
      <c r="H145" s="161">
        <v>122</v>
      </c>
      <c r="I145" s="162"/>
      <c r="J145" s="163">
        <f>ROUND(I145*H145,2)</f>
        <v>0</v>
      </c>
      <c r="K145" s="159" t="s">
        <v>169</v>
      </c>
      <c r="L145" s="33"/>
      <c r="M145" s="164" t="s">
        <v>3</v>
      </c>
      <c r="N145" s="165" t="s">
        <v>42</v>
      </c>
      <c r="O145" s="53"/>
      <c r="P145" s="166">
        <f>O145*H145</f>
        <v>0</v>
      </c>
      <c r="Q145" s="166">
        <v>0.00038</v>
      </c>
      <c r="R145" s="166">
        <f>Q145*H145</f>
        <v>0.046360000000000005</v>
      </c>
      <c r="S145" s="166">
        <v>0</v>
      </c>
      <c r="T145" s="167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8" t="s">
        <v>170</v>
      </c>
      <c r="AT145" s="168" t="s">
        <v>165</v>
      </c>
      <c r="AU145" s="168" t="s">
        <v>80</v>
      </c>
      <c r="AY145" s="17" t="s">
        <v>163</v>
      </c>
      <c r="BE145" s="169">
        <f>IF(N145="základní",J145,0)</f>
        <v>0</v>
      </c>
      <c r="BF145" s="169">
        <f>IF(N145="snížená",J145,0)</f>
        <v>0</v>
      </c>
      <c r="BG145" s="169">
        <f>IF(N145="zákl. přenesená",J145,0)</f>
        <v>0</v>
      </c>
      <c r="BH145" s="169">
        <f>IF(N145="sníž. přenesená",J145,0)</f>
        <v>0</v>
      </c>
      <c r="BI145" s="169">
        <f>IF(N145="nulová",J145,0)</f>
        <v>0</v>
      </c>
      <c r="BJ145" s="17" t="s">
        <v>78</v>
      </c>
      <c r="BK145" s="169">
        <f>ROUND(I145*H145,2)</f>
        <v>0</v>
      </c>
      <c r="BL145" s="17" t="s">
        <v>170</v>
      </c>
      <c r="BM145" s="168" t="s">
        <v>1039</v>
      </c>
    </row>
    <row r="146" spans="1:47" s="2" customFormat="1" ht="19.5">
      <c r="A146" s="32"/>
      <c r="B146" s="33"/>
      <c r="C146" s="32"/>
      <c r="D146" s="170" t="s">
        <v>172</v>
      </c>
      <c r="E146" s="32"/>
      <c r="F146" s="171" t="s">
        <v>173</v>
      </c>
      <c r="G146" s="32"/>
      <c r="H146" s="32"/>
      <c r="I146" s="96"/>
      <c r="J146" s="32"/>
      <c r="K146" s="32"/>
      <c r="L146" s="33"/>
      <c r="M146" s="172"/>
      <c r="N146" s="173"/>
      <c r="O146" s="53"/>
      <c r="P146" s="53"/>
      <c r="Q146" s="53"/>
      <c r="R146" s="53"/>
      <c r="S146" s="53"/>
      <c r="T146" s="54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T146" s="17" t="s">
        <v>172</v>
      </c>
      <c r="AU146" s="17" t="s">
        <v>80</v>
      </c>
    </row>
    <row r="147" spans="2:51" s="14" customFormat="1" ht="12">
      <c r="B147" s="181"/>
      <c r="D147" s="170" t="s">
        <v>174</v>
      </c>
      <c r="E147" s="182" t="s">
        <v>3</v>
      </c>
      <c r="F147" s="183" t="s">
        <v>842</v>
      </c>
      <c r="H147" s="184">
        <v>122</v>
      </c>
      <c r="I147" s="185"/>
      <c r="L147" s="181"/>
      <c r="M147" s="186"/>
      <c r="N147" s="187"/>
      <c r="O147" s="187"/>
      <c r="P147" s="187"/>
      <c r="Q147" s="187"/>
      <c r="R147" s="187"/>
      <c r="S147" s="187"/>
      <c r="T147" s="188"/>
      <c r="AT147" s="182" t="s">
        <v>174</v>
      </c>
      <c r="AU147" s="182" t="s">
        <v>80</v>
      </c>
      <c r="AV147" s="14" t="s">
        <v>80</v>
      </c>
      <c r="AW147" s="14" t="s">
        <v>33</v>
      </c>
      <c r="AX147" s="14" t="s">
        <v>78</v>
      </c>
      <c r="AY147" s="182" t="s">
        <v>163</v>
      </c>
    </row>
    <row r="148" spans="1:65" s="2" customFormat="1" ht="33" customHeight="1">
      <c r="A148" s="32"/>
      <c r="B148" s="156"/>
      <c r="C148" s="157" t="s">
        <v>271</v>
      </c>
      <c r="D148" s="157" t="s">
        <v>165</v>
      </c>
      <c r="E148" s="158" t="s">
        <v>1040</v>
      </c>
      <c r="F148" s="159" t="s">
        <v>1041</v>
      </c>
      <c r="G148" s="160" t="s">
        <v>168</v>
      </c>
      <c r="H148" s="161">
        <v>96</v>
      </c>
      <c r="I148" s="162"/>
      <c r="J148" s="163">
        <f>ROUND(I148*H148,2)</f>
        <v>0</v>
      </c>
      <c r="K148" s="159" t="s">
        <v>169</v>
      </c>
      <c r="L148" s="33"/>
      <c r="M148" s="164" t="s">
        <v>3</v>
      </c>
      <c r="N148" s="165" t="s">
        <v>42</v>
      </c>
      <c r="O148" s="53"/>
      <c r="P148" s="166">
        <f>O148*H148</f>
        <v>0</v>
      </c>
      <c r="Q148" s="166">
        <v>0.0026</v>
      </c>
      <c r="R148" s="166">
        <f>Q148*H148</f>
        <v>0.2496</v>
      </c>
      <c r="S148" s="166">
        <v>0</v>
      </c>
      <c r="T148" s="167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8" t="s">
        <v>170</v>
      </c>
      <c r="AT148" s="168" t="s">
        <v>165</v>
      </c>
      <c r="AU148" s="168" t="s">
        <v>80</v>
      </c>
      <c r="AY148" s="17" t="s">
        <v>163</v>
      </c>
      <c r="BE148" s="169">
        <f>IF(N148="základní",J148,0)</f>
        <v>0</v>
      </c>
      <c r="BF148" s="169">
        <f>IF(N148="snížená",J148,0)</f>
        <v>0</v>
      </c>
      <c r="BG148" s="169">
        <f>IF(N148="zákl. přenesená",J148,0)</f>
        <v>0</v>
      </c>
      <c r="BH148" s="169">
        <f>IF(N148="sníž. přenesená",J148,0)</f>
        <v>0</v>
      </c>
      <c r="BI148" s="169">
        <f>IF(N148="nulová",J148,0)</f>
        <v>0</v>
      </c>
      <c r="BJ148" s="17" t="s">
        <v>78</v>
      </c>
      <c r="BK148" s="169">
        <f>ROUND(I148*H148,2)</f>
        <v>0</v>
      </c>
      <c r="BL148" s="17" t="s">
        <v>170</v>
      </c>
      <c r="BM148" s="168" t="s">
        <v>1042</v>
      </c>
    </row>
    <row r="149" spans="1:47" s="2" customFormat="1" ht="19.5">
      <c r="A149" s="32"/>
      <c r="B149" s="33"/>
      <c r="C149" s="32"/>
      <c r="D149" s="170" t="s">
        <v>172</v>
      </c>
      <c r="E149" s="32"/>
      <c r="F149" s="171" t="s">
        <v>173</v>
      </c>
      <c r="G149" s="32"/>
      <c r="H149" s="32"/>
      <c r="I149" s="96"/>
      <c r="J149" s="32"/>
      <c r="K149" s="32"/>
      <c r="L149" s="33"/>
      <c r="M149" s="172"/>
      <c r="N149" s="173"/>
      <c r="O149" s="53"/>
      <c r="P149" s="53"/>
      <c r="Q149" s="53"/>
      <c r="R149" s="53"/>
      <c r="S149" s="53"/>
      <c r="T149" s="54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T149" s="17" t="s">
        <v>172</v>
      </c>
      <c r="AU149" s="17" t="s">
        <v>80</v>
      </c>
    </row>
    <row r="150" spans="2:51" s="14" customFormat="1" ht="12">
      <c r="B150" s="181"/>
      <c r="D150" s="170" t="s">
        <v>174</v>
      </c>
      <c r="E150" s="182" t="s">
        <v>3</v>
      </c>
      <c r="F150" s="183" t="s">
        <v>1043</v>
      </c>
      <c r="H150" s="184">
        <v>96</v>
      </c>
      <c r="I150" s="185"/>
      <c r="L150" s="181"/>
      <c r="M150" s="186"/>
      <c r="N150" s="187"/>
      <c r="O150" s="187"/>
      <c r="P150" s="187"/>
      <c r="Q150" s="187"/>
      <c r="R150" s="187"/>
      <c r="S150" s="187"/>
      <c r="T150" s="188"/>
      <c r="AT150" s="182" t="s">
        <v>174</v>
      </c>
      <c r="AU150" s="182" t="s">
        <v>80</v>
      </c>
      <c r="AV150" s="14" t="s">
        <v>80</v>
      </c>
      <c r="AW150" s="14" t="s">
        <v>33</v>
      </c>
      <c r="AX150" s="14" t="s">
        <v>78</v>
      </c>
      <c r="AY150" s="182" t="s">
        <v>163</v>
      </c>
    </row>
    <row r="151" spans="1:65" s="2" customFormat="1" ht="33" customHeight="1">
      <c r="A151" s="32"/>
      <c r="B151" s="156"/>
      <c r="C151" s="157" t="s">
        <v>8</v>
      </c>
      <c r="D151" s="157" t="s">
        <v>165</v>
      </c>
      <c r="E151" s="158" t="s">
        <v>1044</v>
      </c>
      <c r="F151" s="159" t="s">
        <v>1045</v>
      </c>
      <c r="G151" s="160" t="s">
        <v>168</v>
      </c>
      <c r="H151" s="161">
        <v>196</v>
      </c>
      <c r="I151" s="162"/>
      <c r="J151" s="163">
        <f>ROUND(I151*H151,2)</f>
        <v>0</v>
      </c>
      <c r="K151" s="159" t="s">
        <v>169</v>
      </c>
      <c r="L151" s="33"/>
      <c r="M151" s="164" t="s">
        <v>3</v>
      </c>
      <c r="N151" s="165" t="s">
        <v>42</v>
      </c>
      <c r="O151" s="53"/>
      <c r="P151" s="166">
        <f>O151*H151</f>
        <v>0</v>
      </c>
      <c r="Q151" s="166">
        <v>0.0026</v>
      </c>
      <c r="R151" s="166">
        <f>Q151*H151</f>
        <v>0.5095999999999999</v>
      </c>
      <c r="S151" s="166">
        <v>0</v>
      </c>
      <c r="T151" s="167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8" t="s">
        <v>170</v>
      </c>
      <c r="AT151" s="168" t="s">
        <v>165</v>
      </c>
      <c r="AU151" s="168" t="s">
        <v>80</v>
      </c>
      <c r="AY151" s="17" t="s">
        <v>163</v>
      </c>
      <c r="BE151" s="169">
        <f>IF(N151="základní",J151,0)</f>
        <v>0</v>
      </c>
      <c r="BF151" s="169">
        <f>IF(N151="snížená",J151,0)</f>
        <v>0</v>
      </c>
      <c r="BG151" s="169">
        <f>IF(N151="zákl. přenesená",J151,0)</f>
        <v>0</v>
      </c>
      <c r="BH151" s="169">
        <f>IF(N151="sníž. přenesená",J151,0)</f>
        <v>0</v>
      </c>
      <c r="BI151" s="169">
        <f>IF(N151="nulová",J151,0)</f>
        <v>0</v>
      </c>
      <c r="BJ151" s="17" t="s">
        <v>78</v>
      </c>
      <c r="BK151" s="169">
        <f>ROUND(I151*H151,2)</f>
        <v>0</v>
      </c>
      <c r="BL151" s="17" t="s">
        <v>170</v>
      </c>
      <c r="BM151" s="168" t="s">
        <v>1046</v>
      </c>
    </row>
    <row r="152" spans="2:51" s="14" customFormat="1" ht="12">
      <c r="B152" s="181"/>
      <c r="D152" s="170" t="s">
        <v>174</v>
      </c>
      <c r="E152" s="182" t="s">
        <v>3</v>
      </c>
      <c r="F152" s="183" t="s">
        <v>1047</v>
      </c>
      <c r="H152" s="184">
        <v>196</v>
      </c>
      <c r="I152" s="185"/>
      <c r="L152" s="181"/>
      <c r="M152" s="186"/>
      <c r="N152" s="187"/>
      <c r="O152" s="187"/>
      <c r="P152" s="187"/>
      <c r="Q152" s="187"/>
      <c r="R152" s="187"/>
      <c r="S152" s="187"/>
      <c r="T152" s="188"/>
      <c r="AT152" s="182" t="s">
        <v>174</v>
      </c>
      <c r="AU152" s="182" t="s">
        <v>80</v>
      </c>
      <c r="AV152" s="14" t="s">
        <v>80</v>
      </c>
      <c r="AW152" s="14" t="s">
        <v>33</v>
      </c>
      <c r="AX152" s="14" t="s">
        <v>78</v>
      </c>
      <c r="AY152" s="182" t="s">
        <v>163</v>
      </c>
    </row>
    <row r="153" spans="1:65" s="2" customFormat="1" ht="21.75" customHeight="1">
      <c r="A153" s="32"/>
      <c r="B153" s="156"/>
      <c r="C153" s="157" t="s">
        <v>287</v>
      </c>
      <c r="D153" s="157" t="s">
        <v>165</v>
      </c>
      <c r="E153" s="158" t="s">
        <v>1048</v>
      </c>
      <c r="F153" s="159" t="s">
        <v>1049</v>
      </c>
      <c r="G153" s="160" t="s">
        <v>632</v>
      </c>
      <c r="H153" s="161">
        <v>63</v>
      </c>
      <c r="I153" s="162"/>
      <c r="J153" s="163">
        <f>ROUND(I153*H153,2)</f>
        <v>0</v>
      </c>
      <c r="K153" s="159" t="s">
        <v>169</v>
      </c>
      <c r="L153" s="33"/>
      <c r="M153" s="164" t="s">
        <v>3</v>
      </c>
      <c r="N153" s="165" t="s">
        <v>42</v>
      </c>
      <c r="O153" s="53"/>
      <c r="P153" s="166">
        <f>O153*H153</f>
        <v>0</v>
      </c>
      <c r="Q153" s="166">
        <v>0.00219</v>
      </c>
      <c r="R153" s="166">
        <f>Q153*H153</f>
        <v>0.13797</v>
      </c>
      <c r="S153" s="166">
        <v>0</v>
      </c>
      <c r="T153" s="167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8" t="s">
        <v>170</v>
      </c>
      <c r="AT153" s="168" t="s">
        <v>165</v>
      </c>
      <c r="AU153" s="168" t="s">
        <v>80</v>
      </c>
      <c r="AY153" s="17" t="s">
        <v>163</v>
      </c>
      <c r="BE153" s="169">
        <f>IF(N153="základní",J153,0)</f>
        <v>0</v>
      </c>
      <c r="BF153" s="169">
        <f>IF(N153="snížená",J153,0)</f>
        <v>0</v>
      </c>
      <c r="BG153" s="169">
        <f>IF(N153="zákl. přenesená",J153,0)</f>
        <v>0</v>
      </c>
      <c r="BH153" s="169">
        <f>IF(N153="sníž. přenesená",J153,0)</f>
        <v>0</v>
      </c>
      <c r="BI153" s="169">
        <f>IF(N153="nulová",J153,0)</f>
        <v>0</v>
      </c>
      <c r="BJ153" s="17" t="s">
        <v>78</v>
      </c>
      <c r="BK153" s="169">
        <f>ROUND(I153*H153,2)</f>
        <v>0</v>
      </c>
      <c r="BL153" s="17" t="s">
        <v>170</v>
      </c>
      <c r="BM153" s="168" t="s">
        <v>1050</v>
      </c>
    </row>
    <row r="154" spans="2:51" s="14" customFormat="1" ht="12">
      <c r="B154" s="181"/>
      <c r="D154" s="170" t="s">
        <v>174</v>
      </c>
      <c r="E154" s="182" t="s">
        <v>3</v>
      </c>
      <c r="F154" s="183" t="s">
        <v>1051</v>
      </c>
      <c r="H154" s="184">
        <v>63</v>
      </c>
      <c r="I154" s="185"/>
      <c r="L154" s="181"/>
      <c r="M154" s="186"/>
      <c r="N154" s="187"/>
      <c r="O154" s="187"/>
      <c r="P154" s="187"/>
      <c r="Q154" s="187"/>
      <c r="R154" s="187"/>
      <c r="S154" s="187"/>
      <c r="T154" s="188"/>
      <c r="AT154" s="182" t="s">
        <v>174</v>
      </c>
      <c r="AU154" s="182" t="s">
        <v>80</v>
      </c>
      <c r="AV154" s="14" t="s">
        <v>80</v>
      </c>
      <c r="AW154" s="14" t="s">
        <v>33</v>
      </c>
      <c r="AX154" s="14" t="s">
        <v>78</v>
      </c>
      <c r="AY154" s="182" t="s">
        <v>163</v>
      </c>
    </row>
    <row r="155" spans="1:65" s="2" customFormat="1" ht="21.75" customHeight="1">
      <c r="A155" s="32"/>
      <c r="B155" s="156"/>
      <c r="C155" s="157" t="s">
        <v>294</v>
      </c>
      <c r="D155" s="157" t="s">
        <v>165</v>
      </c>
      <c r="E155" s="158" t="s">
        <v>1052</v>
      </c>
      <c r="F155" s="159" t="s">
        <v>1053</v>
      </c>
      <c r="G155" s="160" t="s">
        <v>168</v>
      </c>
      <c r="H155" s="161">
        <v>34</v>
      </c>
      <c r="I155" s="162"/>
      <c r="J155" s="163">
        <f>ROUND(I155*H155,2)</f>
        <v>0</v>
      </c>
      <c r="K155" s="159" t="s">
        <v>169</v>
      </c>
      <c r="L155" s="33"/>
      <c r="M155" s="164" t="s">
        <v>3</v>
      </c>
      <c r="N155" s="165" t="s">
        <v>42</v>
      </c>
      <c r="O155" s="53"/>
      <c r="P155" s="166">
        <f>O155*H155</f>
        <v>0</v>
      </c>
      <c r="Q155" s="166">
        <v>7E-05</v>
      </c>
      <c r="R155" s="166">
        <f>Q155*H155</f>
        <v>0.0023799999999999997</v>
      </c>
      <c r="S155" s="166">
        <v>0</v>
      </c>
      <c r="T155" s="167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8" t="s">
        <v>170</v>
      </c>
      <c r="AT155" s="168" t="s">
        <v>165</v>
      </c>
      <c r="AU155" s="168" t="s">
        <v>80</v>
      </c>
      <c r="AY155" s="17" t="s">
        <v>163</v>
      </c>
      <c r="BE155" s="169">
        <f>IF(N155="základní",J155,0)</f>
        <v>0</v>
      </c>
      <c r="BF155" s="169">
        <f>IF(N155="snížená",J155,0)</f>
        <v>0</v>
      </c>
      <c r="BG155" s="169">
        <f>IF(N155="zákl. přenesená",J155,0)</f>
        <v>0</v>
      </c>
      <c r="BH155" s="169">
        <f>IF(N155="sníž. přenesená",J155,0)</f>
        <v>0</v>
      </c>
      <c r="BI155" s="169">
        <f>IF(N155="nulová",J155,0)</f>
        <v>0</v>
      </c>
      <c r="BJ155" s="17" t="s">
        <v>78</v>
      </c>
      <c r="BK155" s="169">
        <f>ROUND(I155*H155,2)</f>
        <v>0</v>
      </c>
      <c r="BL155" s="17" t="s">
        <v>170</v>
      </c>
      <c r="BM155" s="168" t="s">
        <v>1054</v>
      </c>
    </row>
    <row r="156" spans="2:51" s="14" customFormat="1" ht="12">
      <c r="B156" s="181"/>
      <c r="D156" s="170" t="s">
        <v>174</v>
      </c>
      <c r="E156" s="182" t="s">
        <v>3</v>
      </c>
      <c r="F156" s="183" t="s">
        <v>1055</v>
      </c>
      <c r="H156" s="184">
        <v>34</v>
      </c>
      <c r="I156" s="185"/>
      <c r="L156" s="181"/>
      <c r="M156" s="186"/>
      <c r="N156" s="187"/>
      <c r="O156" s="187"/>
      <c r="P156" s="187"/>
      <c r="Q156" s="187"/>
      <c r="R156" s="187"/>
      <c r="S156" s="187"/>
      <c r="T156" s="188"/>
      <c r="AT156" s="182" t="s">
        <v>174</v>
      </c>
      <c r="AU156" s="182" t="s">
        <v>80</v>
      </c>
      <c r="AV156" s="14" t="s">
        <v>80</v>
      </c>
      <c r="AW156" s="14" t="s">
        <v>33</v>
      </c>
      <c r="AX156" s="14" t="s">
        <v>78</v>
      </c>
      <c r="AY156" s="182" t="s">
        <v>163</v>
      </c>
    </row>
    <row r="157" spans="1:65" s="2" customFormat="1" ht="16.5" customHeight="1">
      <c r="A157" s="32"/>
      <c r="B157" s="156"/>
      <c r="C157" s="157" t="s">
        <v>298</v>
      </c>
      <c r="D157" s="157" t="s">
        <v>165</v>
      </c>
      <c r="E157" s="158" t="s">
        <v>1056</v>
      </c>
      <c r="F157" s="159" t="s">
        <v>1057</v>
      </c>
      <c r="G157" s="160" t="s">
        <v>212</v>
      </c>
      <c r="H157" s="161">
        <v>12</v>
      </c>
      <c r="I157" s="162"/>
      <c r="J157" s="163">
        <f>ROUND(I157*H157,2)</f>
        <v>0</v>
      </c>
      <c r="K157" s="159" t="s">
        <v>169</v>
      </c>
      <c r="L157" s="33"/>
      <c r="M157" s="164" t="s">
        <v>3</v>
      </c>
      <c r="N157" s="165" t="s">
        <v>42</v>
      </c>
      <c r="O157" s="53"/>
      <c r="P157" s="166">
        <f>O157*H157</f>
        <v>0</v>
      </c>
      <c r="Q157" s="166">
        <v>0.0143</v>
      </c>
      <c r="R157" s="166">
        <f>Q157*H157</f>
        <v>0.1716</v>
      </c>
      <c r="S157" s="166">
        <v>0</v>
      </c>
      <c r="T157" s="167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8" t="s">
        <v>170</v>
      </c>
      <c r="AT157" s="168" t="s">
        <v>165</v>
      </c>
      <c r="AU157" s="168" t="s">
        <v>80</v>
      </c>
      <c r="AY157" s="17" t="s">
        <v>163</v>
      </c>
      <c r="BE157" s="169">
        <f>IF(N157="základní",J157,0)</f>
        <v>0</v>
      </c>
      <c r="BF157" s="169">
        <f>IF(N157="snížená",J157,0)</f>
        <v>0</v>
      </c>
      <c r="BG157" s="169">
        <f>IF(N157="zákl. přenesená",J157,0)</f>
        <v>0</v>
      </c>
      <c r="BH157" s="169">
        <f>IF(N157="sníž. přenesená",J157,0)</f>
        <v>0</v>
      </c>
      <c r="BI157" s="169">
        <f>IF(N157="nulová",J157,0)</f>
        <v>0</v>
      </c>
      <c r="BJ157" s="17" t="s">
        <v>78</v>
      </c>
      <c r="BK157" s="169">
        <f>ROUND(I157*H157,2)</f>
        <v>0</v>
      </c>
      <c r="BL157" s="17" t="s">
        <v>170</v>
      </c>
      <c r="BM157" s="168" t="s">
        <v>1058</v>
      </c>
    </row>
    <row r="158" spans="2:51" s="13" customFormat="1" ht="12">
      <c r="B158" s="174"/>
      <c r="D158" s="170" t="s">
        <v>174</v>
      </c>
      <c r="E158" s="175" t="s">
        <v>3</v>
      </c>
      <c r="F158" s="176" t="s">
        <v>1059</v>
      </c>
      <c r="H158" s="175" t="s">
        <v>3</v>
      </c>
      <c r="I158" s="177"/>
      <c r="L158" s="174"/>
      <c r="M158" s="178"/>
      <c r="N158" s="179"/>
      <c r="O158" s="179"/>
      <c r="P158" s="179"/>
      <c r="Q158" s="179"/>
      <c r="R158" s="179"/>
      <c r="S158" s="179"/>
      <c r="T158" s="180"/>
      <c r="AT158" s="175" t="s">
        <v>174</v>
      </c>
      <c r="AU158" s="175" t="s">
        <v>80</v>
      </c>
      <c r="AV158" s="13" t="s">
        <v>78</v>
      </c>
      <c r="AW158" s="13" t="s">
        <v>33</v>
      </c>
      <c r="AX158" s="13" t="s">
        <v>71</v>
      </c>
      <c r="AY158" s="175" t="s">
        <v>163</v>
      </c>
    </row>
    <row r="159" spans="2:51" s="14" customFormat="1" ht="12">
      <c r="B159" s="181"/>
      <c r="D159" s="170" t="s">
        <v>174</v>
      </c>
      <c r="E159" s="182" t="s">
        <v>3</v>
      </c>
      <c r="F159" s="183" t="s">
        <v>1060</v>
      </c>
      <c r="H159" s="184">
        <v>12</v>
      </c>
      <c r="I159" s="185"/>
      <c r="L159" s="181"/>
      <c r="M159" s="186"/>
      <c r="N159" s="187"/>
      <c r="O159" s="187"/>
      <c r="P159" s="187"/>
      <c r="Q159" s="187"/>
      <c r="R159" s="187"/>
      <c r="S159" s="187"/>
      <c r="T159" s="188"/>
      <c r="AT159" s="182" t="s">
        <v>174</v>
      </c>
      <c r="AU159" s="182" t="s">
        <v>80</v>
      </c>
      <c r="AV159" s="14" t="s">
        <v>80</v>
      </c>
      <c r="AW159" s="14" t="s">
        <v>33</v>
      </c>
      <c r="AX159" s="14" t="s">
        <v>78</v>
      </c>
      <c r="AY159" s="182" t="s">
        <v>163</v>
      </c>
    </row>
    <row r="160" spans="1:65" s="2" customFormat="1" ht="16.5" customHeight="1">
      <c r="A160" s="32"/>
      <c r="B160" s="156"/>
      <c r="C160" s="157" t="s">
        <v>305</v>
      </c>
      <c r="D160" s="157" t="s">
        <v>165</v>
      </c>
      <c r="E160" s="158" t="s">
        <v>812</v>
      </c>
      <c r="F160" s="159" t="s">
        <v>813</v>
      </c>
      <c r="G160" s="160" t="s">
        <v>242</v>
      </c>
      <c r="H160" s="161">
        <v>10.125</v>
      </c>
      <c r="I160" s="162"/>
      <c r="J160" s="163">
        <f>ROUND(I160*H160,2)</f>
        <v>0</v>
      </c>
      <c r="K160" s="159" t="s">
        <v>169</v>
      </c>
      <c r="L160" s="33"/>
      <c r="M160" s="164" t="s">
        <v>3</v>
      </c>
      <c r="N160" s="165" t="s">
        <v>42</v>
      </c>
      <c r="O160" s="53"/>
      <c r="P160" s="166">
        <f>O160*H160</f>
        <v>0</v>
      </c>
      <c r="Q160" s="166">
        <v>0</v>
      </c>
      <c r="R160" s="166">
        <f>Q160*H160</f>
        <v>0</v>
      </c>
      <c r="S160" s="166">
        <v>2</v>
      </c>
      <c r="T160" s="167">
        <f>S160*H160</f>
        <v>20.25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8" t="s">
        <v>170</v>
      </c>
      <c r="AT160" s="168" t="s">
        <v>165</v>
      </c>
      <c r="AU160" s="168" t="s">
        <v>80</v>
      </c>
      <c r="AY160" s="17" t="s">
        <v>163</v>
      </c>
      <c r="BE160" s="169">
        <f>IF(N160="základní",J160,0)</f>
        <v>0</v>
      </c>
      <c r="BF160" s="169">
        <f>IF(N160="snížená",J160,0)</f>
        <v>0</v>
      </c>
      <c r="BG160" s="169">
        <f>IF(N160="zákl. přenesená",J160,0)</f>
        <v>0</v>
      </c>
      <c r="BH160" s="169">
        <f>IF(N160="sníž. přenesená",J160,0)</f>
        <v>0</v>
      </c>
      <c r="BI160" s="169">
        <f>IF(N160="nulová",J160,0)</f>
        <v>0</v>
      </c>
      <c r="BJ160" s="17" t="s">
        <v>78</v>
      </c>
      <c r="BK160" s="169">
        <f>ROUND(I160*H160,2)</f>
        <v>0</v>
      </c>
      <c r="BL160" s="17" t="s">
        <v>170</v>
      </c>
      <c r="BM160" s="168" t="s">
        <v>1061</v>
      </c>
    </row>
    <row r="161" spans="2:51" s="13" customFormat="1" ht="12">
      <c r="B161" s="174"/>
      <c r="D161" s="170" t="s">
        <v>174</v>
      </c>
      <c r="E161" s="175" t="s">
        <v>3</v>
      </c>
      <c r="F161" s="176" t="s">
        <v>989</v>
      </c>
      <c r="H161" s="175" t="s">
        <v>3</v>
      </c>
      <c r="I161" s="177"/>
      <c r="L161" s="174"/>
      <c r="M161" s="178"/>
      <c r="N161" s="179"/>
      <c r="O161" s="179"/>
      <c r="P161" s="179"/>
      <c r="Q161" s="179"/>
      <c r="R161" s="179"/>
      <c r="S161" s="179"/>
      <c r="T161" s="180"/>
      <c r="AT161" s="175" t="s">
        <v>174</v>
      </c>
      <c r="AU161" s="175" t="s">
        <v>80</v>
      </c>
      <c r="AV161" s="13" t="s">
        <v>78</v>
      </c>
      <c r="AW161" s="13" t="s">
        <v>33</v>
      </c>
      <c r="AX161" s="13" t="s">
        <v>71</v>
      </c>
      <c r="AY161" s="175" t="s">
        <v>163</v>
      </c>
    </row>
    <row r="162" spans="2:51" s="14" customFormat="1" ht="12">
      <c r="B162" s="181"/>
      <c r="D162" s="170" t="s">
        <v>174</v>
      </c>
      <c r="E162" s="182" t="s">
        <v>3</v>
      </c>
      <c r="F162" s="183" t="s">
        <v>1062</v>
      </c>
      <c r="H162" s="184">
        <v>3.375</v>
      </c>
      <c r="I162" s="185"/>
      <c r="L162" s="181"/>
      <c r="M162" s="186"/>
      <c r="N162" s="187"/>
      <c r="O162" s="187"/>
      <c r="P162" s="187"/>
      <c r="Q162" s="187"/>
      <c r="R162" s="187"/>
      <c r="S162" s="187"/>
      <c r="T162" s="188"/>
      <c r="AT162" s="182" t="s">
        <v>174</v>
      </c>
      <c r="AU162" s="182" t="s">
        <v>80</v>
      </c>
      <c r="AV162" s="14" t="s">
        <v>80</v>
      </c>
      <c r="AW162" s="14" t="s">
        <v>33</v>
      </c>
      <c r="AX162" s="14" t="s">
        <v>71</v>
      </c>
      <c r="AY162" s="182" t="s">
        <v>163</v>
      </c>
    </row>
    <row r="163" spans="2:51" s="13" customFormat="1" ht="12">
      <c r="B163" s="174"/>
      <c r="D163" s="170" t="s">
        <v>174</v>
      </c>
      <c r="E163" s="175" t="s">
        <v>3</v>
      </c>
      <c r="F163" s="176" t="s">
        <v>1063</v>
      </c>
      <c r="H163" s="175" t="s">
        <v>3</v>
      </c>
      <c r="I163" s="177"/>
      <c r="L163" s="174"/>
      <c r="M163" s="178"/>
      <c r="N163" s="179"/>
      <c r="O163" s="179"/>
      <c r="P163" s="179"/>
      <c r="Q163" s="179"/>
      <c r="R163" s="179"/>
      <c r="S163" s="179"/>
      <c r="T163" s="180"/>
      <c r="AT163" s="175" t="s">
        <v>174</v>
      </c>
      <c r="AU163" s="175" t="s">
        <v>80</v>
      </c>
      <c r="AV163" s="13" t="s">
        <v>78</v>
      </c>
      <c r="AW163" s="13" t="s">
        <v>33</v>
      </c>
      <c r="AX163" s="13" t="s">
        <v>71</v>
      </c>
      <c r="AY163" s="175" t="s">
        <v>163</v>
      </c>
    </row>
    <row r="164" spans="2:51" s="14" customFormat="1" ht="12">
      <c r="B164" s="181"/>
      <c r="D164" s="170" t="s">
        <v>174</v>
      </c>
      <c r="E164" s="182" t="s">
        <v>3</v>
      </c>
      <c r="F164" s="183" t="s">
        <v>1064</v>
      </c>
      <c r="H164" s="184">
        <v>6.75</v>
      </c>
      <c r="I164" s="185"/>
      <c r="L164" s="181"/>
      <c r="M164" s="186"/>
      <c r="N164" s="187"/>
      <c r="O164" s="187"/>
      <c r="P164" s="187"/>
      <c r="Q164" s="187"/>
      <c r="R164" s="187"/>
      <c r="S164" s="187"/>
      <c r="T164" s="188"/>
      <c r="AT164" s="182" t="s">
        <v>174</v>
      </c>
      <c r="AU164" s="182" t="s">
        <v>80</v>
      </c>
      <c r="AV164" s="14" t="s">
        <v>80</v>
      </c>
      <c r="AW164" s="14" t="s">
        <v>33</v>
      </c>
      <c r="AX164" s="14" t="s">
        <v>71</v>
      </c>
      <c r="AY164" s="182" t="s">
        <v>163</v>
      </c>
    </row>
    <row r="165" spans="2:51" s="15" customFormat="1" ht="12">
      <c r="B165" s="189"/>
      <c r="D165" s="170" t="s">
        <v>174</v>
      </c>
      <c r="E165" s="190" t="s">
        <v>3</v>
      </c>
      <c r="F165" s="191" t="s">
        <v>188</v>
      </c>
      <c r="H165" s="192">
        <v>10.125</v>
      </c>
      <c r="I165" s="193"/>
      <c r="L165" s="189"/>
      <c r="M165" s="194"/>
      <c r="N165" s="195"/>
      <c r="O165" s="195"/>
      <c r="P165" s="195"/>
      <c r="Q165" s="195"/>
      <c r="R165" s="195"/>
      <c r="S165" s="195"/>
      <c r="T165" s="196"/>
      <c r="AT165" s="190" t="s">
        <v>174</v>
      </c>
      <c r="AU165" s="190" t="s">
        <v>80</v>
      </c>
      <c r="AV165" s="15" t="s">
        <v>170</v>
      </c>
      <c r="AW165" s="15" t="s">
        <v>33</v>
      </c>
      <c r="AX165" s="15" t="s">
        <v>78</v>
      </c>
      <c r="AY165" s="190" t="s">
        <v>163</v>
      </c>
    </row>
    <row r="166" spans="1:65" s="2" customFormat="1" ht="44.25" customHeight="1">
      <c r="A166" s="32"/>
      <c r="B166" s="156"/>
      <c r="C166" s="157" t="s">
        <v>309</v>
      </c>
      <c r="D166" s="157" t="s">
        <v>165</v>
      </c>
      <c r="E166" s="158" t="s">
        <v>1065</v>
      </c>
      <c r="F166" s="159" t="s">
        <v>1066</v>
      </c>
      <c r="G166" s="160" t="s">
        <v>632</v>
      </c>
      <c r="H166" s="161">
        <v>18</v>
      </c>
      <c r="I166" s="162"/>
      <c r="J166" s="163">
        <f>ROUND(I166*H166,2)</f>
        <v>0</v>
      </c>
      <c r="K166" s="159" t="s">
        <v>169</v>
      </c>
      <c r="L166" s="33"/>
      <c r="M166" s="164" t="s">
        <v>3</v>
      </c>
      <c r="N166" s="165" t="s">
        <v>42</v>
      </c>
      <c r="O166" s="53"/>
      <c r="P166" s="166">
        <f>O166*H166</f>
        <v>0</v>
      </c>
      <c r="Q166" s="166">
        <v>0</v>
      </c>
      <c r="R166" s="166">
        <f>Q166*H166</f>
        <v>0</v>
      </c>
      <c r="S166" s="166">
        <v>0.082</v>
      </c>
      <c r="T166" s="167">
        <f>S166*H166</f>
        <v>1.476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8" t="s">
        <v>170</v>
      </c>
      <c r="AT166" s="168" t="s">
        <v>165</v>
      </c>
      <c r="AU166" s="168" t="s">
        <v>80</v>
      </c>
      <c r="AY166" s="17" t="s">
        <v>163</v>
      </c>
      <c r="BE166" s="169">
        <f>IF(N166="základní",J166,0)</f>
        <v>0</v>
      </c>
      <c r="BF166" s="169">
        <f>IF(N166="snížená",J166,0)</f>
        <v>0</v>
      </c>
      <c r="BG166" s="169">
        <f>IF(N166="zákl. přenesená",J166,0)</f>
        <v>0</v>
      </c>
      <c r="BH166" s="169">
        <f>IF(N166="sníž. přenesená",J166,0)</f>
        <v>0</v>
      </c>
      <c r="BI166" s="169">
        <f>IF(N166="nulová",J166,0)</f>
        <v>0</v>
      </c>
      <c r="BJ166" s="17" t="s">
        <v>78</v>
      </c>
      <c r="BK166" s="169">
        <f>ROUND(I166*H166,2)</f>
        <v>0</v>
      </c>
      <c r="BL166" s="17" t="s">
        <v>170</v>
      </c>
      <c r="BM166" s="168" t="s">
        <v>1067</v>
      </c>
    </row>
    <row r="167" spans="1:47" s="2" customFormat="1" ht="19.5">
      <c r="A167" s="32"/>
      <c r="B167" s="33"/>
      <c r="C167" s="32"/>
      <c r="D167" s="170" t="s">
        <v>172</v>
      </c>
      <c r="E167" s="32"/>
      <c r="F167" s="171" t="s">
        <v>1068</v>
      </c>
      <c r="G167" s="32"/>
      <c r="H167" s="32"/>
      <c r="I167" s="96"/>
      <c r="J167" s="32"/>
      <c r="K167" s="32"/>
      <c r="L167" s="33"/>
      <c r="M167" s="172"/>
      <c r="N167" s="173"/>
      <c r="O167" s="53"/>
      <c r="P167" s="53"/>
      <c r="Q167" s="53"/>
      <c r="R167" s="53"/>
      <c r="S167" s="53"/>
      <c r="T167" s="54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T167" s="17" t="s">
        <v>172</v>
      </c>
      <c r="AU167" s="17" t="s">
        <v>80</v>
      </c>
    </row>
    <row r="168" spans="2:51" s="13" customFormat="1" ht="12">
      <c r="B168" s="174"/>
      <c r="D168" s="170" t="s">
        <v>174</v>
      </c>
      <c r="E168" s="175" t="s">
        <v>3</v>
      </c>
      <c r="F168" s="176" t="s">
        <v>989</v>
      </c>
      <c r="H168" s="175" t="s">
        <v>3</v>
      </c>
      <c r="I168" s="177"/>
      <c r="L168" s="174"/>
      <c r="M168" s="178"/>
      <c r="N168" s="179"/>
      <c r="O168" s="179"/>
      <c r="P168" s="179"/>
      <c r="Q168" s="179"/>
      <c r="R168" s="179"/>
      <c r="S168" s="179"/>
      <c r="T168" s="180"/>
      <c r="AT168" s="175" t="s">
        <v>174</v>
      </c>
      <c r="AU168" s="175" t="s">
        <v>80</v>
      </c>
      <c r="AV168" s="13" t="s">
        <v>78</v>
      </c>
      <c r="AW168" s="13" t="s">
        <v>33</v>
      </c>
      <c r="AX168" s="13" t="s">
        <v>71</v>
      </c>
      <c r="AY168" s="175" t="s">
        <v>163</v>
      </c>
    </row>
    <row r="169" spans="2:51" s="14" customFormat="1" ht="12">
      <c r="B169" s="181"/>
      <c r="D169" s="170" t="s">
        <v>174</v>
      </c>
      <c r="E169" s="182" t="s">
        <v>3</v>
      </c>
      <c r="F169" s="183" t="s">
        <v>197</v>
      </c>
      <c r="H169" s="184">
        <v>6</v>
      </c>
      <c r="I169" s="185"/>
      <c r="L169" s="181"/>
      <c r="M169" s="186"/>
      <c r="N169" s="187"/>
      <c r="O169" s="187"/>
      <c r="P169" s="187"/>
      <c r="Q169" s="187"/>
      <c r="R169" s="187"/>
      <c r="S169" s="187"/>
      <c r="T169" s="188"/>
      <c r="AT169" s="182" t="s">
        <v>174</v>
      </c>
      <c r="AU169" s="182" t="s">
        <v>80</v>
      </c>
      <c r="AV169" s="14" t="s">
        <v>80</v>
      </c>
      <c r="AW169" s="14" t="s">
        <v>33</v>
      </c>
      <c r="AX169" s="14" t="s">
        <v>71</v>
      </c>
      <c r="AY169" s="182" t="s">
        <v>163</v>
      </c>
    </row>
    <row r="170" spans="2:51" s="13" customFormat="1" ht="12">
      <c r="B170" s="174"/>
      <c r="D170" s="170" t="s">
        <v>174</v>
      </c>
      <c r="E170" s="175" t="s">
        <v>3</v>
      </c>
      <c r="F170" s="176" t="s">
        <v>1063</v>
      </c>
      <c r="H170" s="175" t="s">
        <v>3</v>
      </c>
      <c r="I170" s="177"/>
      <c r="L170" s="174"/>
      <c r="M170" s="178"/>
      <c r="N170" s="179"/>
      <c r="O170" s="179"/>
      <c r="P170" s="179"/>
      <c r="Q170" s="179"/>
      <c r="R170" s="179"/>
      <c r="S170" s="179"/>
      <c r="T170" s="180"/>
      <c r="AT170" s="175" t="s">
        <v>174</v>
      </c>
      <c r="AU170" s="175" t="s">
        <v>80</v>
      </c>
      <c r="AV170" s="13" t="s">
        <v>78</v>
      </c>
      <c r="AW170" s="13" t="s">
        <v>33</v>
      </c>
      <c r="AX170" s="13" t="s">
        <v>71</v>
      </c>
      <c r="AY170" s="175" t="s">
        <v>163</v>
      </c>
    </row>
    <row r="171" spans="2:51" s="14" customFormat="1" ht="12">
      <c r="B171" s="181"/>
      <c r="D171" s="170" t="s">
        <v>174</v>
      </c>
      <c r="E171" s="182" t="s">
        <v>3</v>
      </c>
      <c r="F171" s="183" t="s">
        <v>225</v>
      </c>
      <c r="H171" s="184">
        <v>12</v>
      </c>
      <c r="I171" s="185"/>
      <c r="L171" s="181"/>
      <c r="M171" s="186"/>
      <c r="N171" s="187"/>
      <c r="O171" s="187"/>
      <c r="P171" s="187"/>
      <c r="Q171" s="187"/>
      <c r="R171" s="187"/>
      <c r="S171" s="187"/>
      <c r="T171" s="188"/>
      <c r="AT171" s="182" t="s">
        <v>174</v>
      </c>
      <c r="AU171" s="182" t="s">
        <v>80</v>
      </c>
      <c r="AV171" s="14" t="s">
        <v>80</v>
      </c>
      <c r="AW171" s="14" t="s">
        <v>33</v>
      </c>
      <c r="AX171" s="14" t="s">
        <v>71</v>
      </c>
      <c r="AY171" s="182" t="s">
        <v>163</v>
      </c>
    </row>
    <row r="172" spans="2:51" s="15" customFormat="1" ht="12">
      <c r="B172" s="189"/>
      <c r="D172" s="170" t="s">
        <v>174</v>
      </c>
      <c r="E172" s="190" t="s">
        <v>3</v>
      </c>
      <c r="F172" s="191" t="s">
        <v>188</v>
      </c>
      <c r="H172" s="192">
        <v>18</v>
      </c>
      <c r="I172" s="193"/>
      <c r="L172" s="189"/>
      <c r="M172" s="194"/>
      <c r="N172" s="195"/>
      <c r="O172" s="195"/>
      <c r="P172" s="195"/>
      <c r="Q172" s="195"/>
      <c r="R172" s="195"/>
      <c r="S172" s="195"/>
      <c r="T172" s="196"/>
      <c r="AT172" s="190" t="s">
        <v>174</v>
      </c>
      <c r="AU172" s="190" t="s">
        <v>80</v>
      </c>
      <c r="AV172" s="15" t="s">
        <v>170</v>
      </c>
      <c r="AW172" s="15" t="s">
        <v>33</v>
      </c>
      <c r="AX172" s="15" t="s">
        <v>78</v>
      </c>
      <c r="AY172" s="190" t="s">
        <v>163</v>
      </c>
    </row>
    <row r="173" spans="1:65" s="2" customFormat="1" ht="44.25" customHeight="1">
      <c r="A173" s="32"/>
      <c r="B173" s="156"/>
      <c r="C173" s="157" t="s">
        <v>314</v>
      </c>
      <c r="D173" s="157" t="s">
        <v>165</v>
      </c>
      <c r="E173" s="158" t="s">
        <v>1069</v>
      </c>
      <c r="F173" s="159" t="s">
        <v>1070</v>
      </c>
      <c r="G173" s="160" t="s">
        <v>632</v>
      </c>
      <c r="H173" s="161">
        <v>35</v>
      </c>
      <c r="I173" s="162"/>
      <c r="J173" s="163">
        <f>ROUND(I173*H173,2)</f>
        <v>0</v>
      </c>
      <c r="K173" s="159" t="s">
        <v>169</v>
      </c>
      <c r="L173" s="33"/>
      <c r="M173" s="164" t="s">
        <v>3</v>
      </c>
      <c r="N173" s="165" t="s">
        <v>42</v>
      </c>
      <c r="O173" s="53"/>
      <c r="P173" s="166">
        <f>O173*H173</f>
        <v>0</v>
      </c>
      <c r="Q173" s="166">
        <v>0</v>
      </c>
      <c r="R173" s="166">
        <f>Q173*H173</f>
        <v>0</v>
      </c>
      <c r="S173" s="166">
        <v>0.004</v>
      </c>
      <c r="T173" s="167">
        <f>S173*H173</f>
        <v>0.14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68" t="s">
        <v>170</v>
      </c>
      <c r="AT173" s="168" t="s">
        <v>165</v>
      </c>
      <c r="AU173" s="168" t="s">
        <v>80</v>
      </c>
      <c r="AY173" s="17" t="s">
        <v>163</v>
      </c>
      <c r="BE173" s="169">
        <f>IF(N173="základní",J173,0)</f>
        <v>0</v>
      </c>
      <c r="BF173" s="169">
        <f>IF(N173="snížená",J173,0)</f>
        <v>0</v>
      </c>
      <c r="BG173" s="169">
        <f>IF(N173="zákl. přenesená",J173,0)</f>
        <v>0</v>
      </c>
      <c r="BH173" s="169">
        <f>IF(N173="sníž. přenesená",J173,0)</f>
        <v>0</v>
      </c>
      <c r="BI173" s="169">
        <f>IF(N173="nulová",J173,0)</f>
        <v>0</v>
      </c>
      <c r="BJ173" s="17" t="s">
        <v>78</v>
      </c>
      <c r="BK173" s="169">
        <f>ROUND(I173*H173,2)</f>
        <v>0</v>
      </c>
      <c r="BL173" s="17" t="s">
        <v>170</v>
      </c>
      <c r="BM173" s="168" t="s">
        <v>1071</v>
      </c>
    </row>
    <row r="174" spans="1:47" s="2" customFormat="1" ht="19.5">
      <c r="A174" s="32"/>
      <c r="B174" s="33"/>
      <c r="C174" s="32"/>
      <c r="D174" s="170" t="s">
        <v>172</v>
      </c>
      <c r="E174" s="32"/>
      <c r="F174" s="171" t="s">
        <v>1068</v>
      </c>
      <c r="G174" s="32"/>
      <c r="H174" s="32"/>
      <c r="I174" s="96"/>
      <c r="J174" s="32"/>
      <c r="K174" s="32"/>
      <c r="L174" s="33"/>
      <c r="M174" s="172"/>
      <c r="N174" s="173"/>
      <c r="O174" s="53"/>
      <c r="P174" s="53"/>
      <c r="Q174" s="53"/>
      <c r="R174" s="53"/>
      <c r="S174" s="53"/>
      <c r="T174" s="54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T174" s="17" t="s">
        <v>172</v>
      </c>
      <c r="AU174" s="17" t="s">
        <v>80</v>
      </c>
    </row>
    <row r="175" spans="2:51" s="13" customFormat="1" ht="12">
      <c r="B175" s="174"/>
      <c r="D175" s="170" t="s">
        <v>174</v>
      </c>
      <c r="E175" s="175" t="s">
        <v>3</v>
      </c>
      <c r="F175" s="176" t="s">
        <v>989</v>
      </c>
      <c r="H175" s="175" t="s">
        <v>3</v>
      </c>
      <c r="I175" s="177"/>
      <c r="L175" s="174"/>
      <c r="M175" s="178"/>
      <c r="N175" s="179"/>
      <c r="O175" s="179"/>
      <c r="P175" s="179"/>
      <c r="Q175" s="179"/>
      <c r="R175" s="179"/>
      <c r="S175" s="179"/>
      <c r="T175" s="180"/>
      <c r="AT175" s="175" t="s">
        <v>174</v>
      </c>
      <c r="AU175" s="175" t="s">
        <v>80</v>
      </c>
      <c r="AV175" s="13" t="s">
        <v>78</v>
      </c>
      <c r="AW175" s="13" t="s">
        <v>33</v>
      </c>
      <c r="AX175" s="13" t="s">
        <v>71</v>
      </c>
      <c r="AY175" s="175" t="s">
        <v>163</v>
      </c>
    </row>
    <row r="176" spans="2:51" s="14" customFormat="1" ht="12">
      <c r="B176" s="181"/>
      <c r="D176" s="170" t="s">
        <v>174</v>
      </c>
      <c r="E176" s="182" t="s">
        <v>3</v>
      </c>
      <c r="F176" s="183" t="s">
        <v>235</v>
      </c>
      <c r="H176" s="184">
        <v>14</v>
      </c>
      <c r="I176" s="185"/>
      <c r="L176" s="181"/>
      <c r="M176" s="186"/>
      <c r="N176" s="187"/>
      <c r="O176" s="187"/>
      <c r="P176" s="187"/>
      <c r="Q176" s="187"/>
      <c r="R176" s="187"/>
      <c r="S176" s="187"/>
      <c r="T176" s="188"/>
      <c r="AT176" s="182" t="s">
        <v>174</v>
      </c>
      <c r="AU176" s="182" t="s">
        <v>80</v>
      </c>
      <c r="AV176" s="14" t="s">
        <v>80</v>
      </c>
      <c r="AW176" s="14" t="s">
        <v>33</v>
      </c>
      <c r="AX176" s="14" t="s">
        <v>71</v>
      </c>
      <c r="AY176" s="182" t="s">
        <v>163</v>
      </c>
    </row>
    <row r="177" spans="2:51" s="13" customFormat="1" ht="12">
      <c r="B177" s="174"/>
      <c r="D177" s="170" t="s">
        <v>174</v>
      </c>
      <c r="E177" s="175" t="s">
        <v>3</v>
      </c>
      <c r="F177" s="176" t="s">
        <v>1063</v>
      </c>
      <c r="H177" s="175" t="s">
        <v>3</v>
      </c>
      <c r="I177" s="177"/>
      <c r="L177" s="174"/>
      <c r="M177" s="178"/>
      <c r="N177" s="179"/>
      <c r="O177" s="179"/>
      <c r="P177" s="179"/>
      <c r="Q177" s="179"/>
      <c r="R177" s="179"/>
      <c r="S177" s="179"/>
      <c r="T177" s="180"/>
      <c r="AT177" s="175" t="s">
        <v>174</v>
      </c>
      <c r="AU177" s="175" t="s">
        <v>80</v>
      </c>
      <c r="AV177" s="13" t="s">
        <v>78</v>
      </c>
      <c r="AW177" s="13" t="s">
        <v>33</v>
      </c>
      <c r="AX177" s="13" t="s">
        <v>71</v>
      </c>
      <c r="AY177" s="175" t="s">
        <v>163</v>
      </c>
    </row>
    <row r="178" spans="2:51" s="14" customFormat="1" ht="12">
      <c r="B178" s="181"/>
      <c r="D178" s="170" t="s">
        <v>174</v>
      </c>
      <c r="E178" s="182" t="s">
        <v>3</v>
      </c>
      <c r="F178" s="183" t="s">
        <v>8</v>
      </c>
      <c r="H178" s="184">
        <v>21</v>
      </c>
      <c r="I178" s="185"/>
      <c r="L178" s="181"/>
      <c r="M178" s="186"/>
      <c r="N178" s="187"/>
      <c r="O178" s="187"/>
      <c r="P178" s="187"/>
      <c r="Q178" s="187"/>
      <c r="R178" s="187"/>
      <c r="S178" s="187"/>
      <c r="T178" s="188"/>
      <c r="AT178" s="182" t="s">
        <v>174</v>
      </c>
      <c r="AU178" s="182" t="s">
        <v>80</v>
      </c>
      <c r="AV178" s="14" t="s">
        <v>80</v>
      </c>
      <c r="AW178" s="14" t="s">
        <v>33</v>
      </c>
      <c r="AX178" s="14" t="s">
        <v>71</v>
      </c>
      <c r="AY178" s="182" t="s">
        <v>163</v>
      </c>
    </row>
    <row r="179" spans="2:51" s="15" customFormat="1" ht="12">
      <c r="B179" s="189"/>
      <c r="D179" s="170" t="s">
        <v>174</v>
      </c>
      <c r="E179" s="190" t="s">
        <v>3</v>
      </c>
      <c r="F179" s="191" t="s">
        <v>188</v>
      </c>
      <c r="H179" s="192">
        <v>35</v>
      </c>
      <c r="I179" s="193"/>
      <c r="L179" s="189"/>
      <c r="M179" s="194"/>
      <c r="N179" s="195"/>
      <c r="O179" s="195"/>
      <c r="P179" s="195"/>
      <c r="Q179" s="195"/>
      <c r="R179" s="195"/>
      <c r="S179" s="195"/>
      <c r="T179" s="196"/>
      <c r="AT179" s="190" t="s">
        <v>174</v>
      </c>
      <c r="AU179" s="190" t="s">
        <v>80</v>
      </c>
      <c r="AV179" s="15" t="s">
        <v>170</v>
      </c>
      <c r="AW179" s="15" t="s">
        <v>33</v>
      </c>
      <c r="AX179" s="15" t="s">
        <v>78</v>
      </c>
      <c r="AY179" s="190" t="s">
        <v>163</v>
      </c>
    </row>
    <row r="180" spans="1:65" s="2" customFormat="1" ht="21.75" customHeight="1">
      <c r="A180" s="32"/>
      <c r="B180" s="156"/>
      <c r="C180" s="157" t="s">
        <v>320</v>
      </c>
      <c r="D180" s="157" t="s">
        <v>165</v>
      </c>
      <c r="E180" s="158" t="s">
        <v>1072</v>
      </c>
      <c r="F180" s="159" t="s">
        <v>1073</v>
      </c>
      <c r="G180" s="160" t="s">
        <v>168</v>
      </c>
      <c r="H180" s="161">
        <v>69</v>
      </c>
      <c r="I180" s="162"/>
      <c r="J180" s="163">
        <f>ROUND(I180*H180,2)</f>
        <v>0</v>
      </c>
      <c r="K180" s="159" t="s">
        <v>169</v>
      </c>
      <c r="L180" s="33"/>
      <c r="M180" s="164" t="s">
        <v>3</v>
      </c>
      <c r="N180" s="165" t="s">
        <v>42</v>
      </c>
      <c r="O180" s="53"/>
      <c r="P180" s="166">
        <f>O180*H180</f>
        <v>0</v>
      </c>
      <c r="Q180" s="166">
        <v>0</v>
      </c>
      <c r="R180" s="166">
        <f>Q180*H180</f>
        <v>0</v>
      </c>
      <c r="S180" s="166">
        <v>0</v>
      </c>
      <c r="T180" s="167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68" t="s">
        <v>170</v>
      </c>
      <c r="AT180" s="168" t="s">
        <v>165</v>
      </c>
      <c r="AU180" s="168" t="s">
        <v>80</v>
      </c>
      <c r="AY180" s="17" t="s">
        <v>163</v>
      </c>
      <c r="BE180" s="169">
        <f>IF(N180="základní",J180,0)</f>
        <v>0</v>
      </c>
      <c r="BF180" s="169">
        <f>IF(N180="snížená",J180,0)</f>
        <v>0</v>
      </c>
      <c r="BG180" s="169">
        <f>IF(N180="zákl. přenesená",J180,0)</f>
        <v>0</v>
      </c>
      <c r="BH180" s="169">
        <f>IF(N180="sníž. přenesená",J180,0)</f>
        <v>0</v>
      </c>
      <c r="BI180" s="169">
        <f>IF(N180="nulová",J180,0)</f>
        <v>0</v>
      </c>
      <c r="BJ180" s="17" t="s">
        <v>78</v>
      </c>
      <c r="BK180" s="169">
        <f>ROUND(I180*H180,2)</f>
        <v>0</v>
      </c>
      <c r="BL180" s="17" t="s">
        <v>170</v>
      </c>
      <c r="BM180" s="168" t="s">
        <v>1074</v>
      </c>
    </row>
    <row r="181" spans="2:51" s="13" customFormat="1" ht="12">
      <c r="B181" s="174"/>
      <c r="D181" s="170" t="s">
        <v>174</v>
      </c>
      <c r="E181" s="175" t="s">
        <v>3</v>
      </c>
      <c r="F181" s="176" t="s">
        <v>1075</v>
      </c>
      <c r="H181" s="175" t="s">
        <v>3</v>
      </c>
      <c r="I181" s="177"/>
      <c r="L181" s="174"/>
      <c r="M181" s="178"/>
      <c r="N181" s="179"/>
      <c r="O181" s="179"/>
      <c r="P181" s="179"/>
      <c r="Q181" s="179"/>
      <c r="R181" s="179"/>
      <c r="S181" s="179"/>
      <c r="T181" s="180"/>
      <c r="AT181" s="175" t="s">
        <v>174</v>
      </c>
      <c r="AU181" s="175" t="s">
        <v>80</v>
      </c>
      <c r="AV181" s="13" t="s">
        <v>78</v>
      </c>
      <c r="AW181" s="13" t="s">
        <v>33</v>
      </c>
      <c r="AX181" s="13" t="s">
        <v>71</v>
      </c>
      <c r="AY181" s="175" t="s">
        <v>163</v>
      </c>
    </row>
    <row r="182" spans="2:51" s="14" customFormat="1" ht="12">
      <c r="B182" s="181"/>
      <c r="D182" s="170" t="s">
        <v>174</v>
      </c>
      <c r="E182" s="182" t="s">
        <v>3</v>
      </c>
      <c r="F182" s="183" t="s">
        <v>1076</v>
      </c>
      <c r="H182" s="184">
        <v>21</v>
      </c>
      <c r="I182" s="185"/>
      <c r="L182" s="181"/>
      <c r="M182" s="186"/>
      <c r="N182" s="187"/>
      <c r="O182" s="187"/>
      <c r="P182" s="187"/>
      <c r="Q182" s="187"/>
      <c r="R182" s="187"/>
      <c r="S182" s="187"/>
      <c r="T182" s="188"/>
      <c r="AT182" s="182" t="s">
        <v>174</v>
      </c>
      <c r="AU182" s="182" t="s">
        <v>80</v>
      </c>
      <c r="AV182" s="14" t="s">
        <v>80</v>
      </c>
      <c r="AW182" s="14" t="s">
        <v>33</v>
      </c>
      <c r="AX182" s="14" t="s">
        <v>71</v>
      </c>
      <c r="AY182" s="182" t="s">
        <v>163</v>
      </c>
    </row>
    <row r="183" spans="2:51" s="14" customFormat="1" ht="12">
      <c r="B183" s="181"/>
      <c r="D183" s="170" t="s">
        <v>174</v>
      </c>
      <c r="E183" s="182" t="s">
        <v>3</v>
      </c>
      <c r="F183" s="183" t="s">
        <v>1077</v>
      </c>
      <c r="H183" s="184">
        <v>48</v>
      </c>
      <c r="I183" s="185"/>
      <c r="L183" s="181"/>
      <c r="M183" s="186"/>
      <c r="N183" s="187"/>
      <c r="O183" s="187"/>
      <c r="P183" s="187"/>
      <c r="Q183" s="187"/>
      <c r="R183" s="187"/>
      <c r="S183" s="187"/>
      <c r="T183" s="188"/>
      <c r="AT183" s="182" t="s">
        <v>174</v>
      </c>
      <c r="AU183" s="182" t="s">
        <v>80</v>
      </c>
      <c r="AV183" s="14" t="s">
        <v>80</v>
      </c>
      <c r="AW183" s="14" t="s">
        <v>33</v>
      </c>
      <c r="AX183" s="14" t="s">
        <v>71</v>
      </c>
      <c r="AY183" s="182" t="s">
        <v>163</v>
      </c>
    </row>
    <row r="184" spans="2:51" s="15" customFormat="1" ht="12">
      <c r="B184" s="189"/>
      <c r="D184" s="170" t="s">
        <v>174</v>
      </c>
      <c r="E184" s="190" t="s">
        <v>3</v>
      </c>
      <c r="F184" s="191" t="s">
        <v>188</v>
      </c>
      <c r="H184" s="192">
        <v>69</v>
      </c>
      <c r="I184" s="193"/>
      <c r="L184" s="189"/>
      <c r="M184" s="194"/>
      <c r="N184" s="195"/>
      <c r="O184" s="195"/>
      <c r="P184" s="195"/>
      <c r="Q184" s="195"/>
      <c r="R184" s="195"/>
      <c r="S184" s="195"/>
      <c r="T184" s="196"/>
      <c r="AT184" s="190" t="s">
        <v>174</v>
      </c>
      <c r="AU184" s="190" t="s">
        <v>80</v>
      </c>
      <c r="AV184" s="15" t="s">
        <v>170</v>
      </c>
      <c r="AW184" s="15" t="s">
        <v>33</v>
      </c>
      <c r="AX184" s="15" t="s">
        <v>78</v>
      </c>
      <c r="AY184" s="190" t="s">
        <v>163</v>
      </c>
    </row>
    <row r="185" spans="2:63" s="12" customFormat="1" ht="22.9" customHeight="1">
      <c r="B185" s="143"/>
      <c r="D185" s="144" t="s">
        <v>70</v>
      </c>
      <c r="E185" s="154" t="s">
        <v>840</v>
      </c>
      <c r="F185" s="154" t="s">
        <v>841</v>
      </c>
      <c r="I185" s="146"/>
      <c r="J185" s="155">
        <f>BK185</f>
        <v>0</v>
      </c>
      <c r="L185" s="143"/>
      <c r="M185" s="148"/>
      <c r="N185" s="149"/>
      <c r="O185" s="149"/>
      <c r="P185" s="150">
        <f>SUM(P186:P192)</f>
        <v>0</v>
      </c>
      <c r="Q185" s="149"/>
      <c r="R185" s="150">
        <f>SUM(R186:R192)</f>
        <v>0</v>
      </c>
      <c r="S185" s="149"/>
      <c r="T185" s="151">
        <f>SUM(T186:T192)</f>
        <v>0</v>
      </c>
      <c r="AR185" s="144" t="s">
        <v>78</v>
      </c>
      <c r="AT185" s="152" t="s">
        <v>70</v>
      </c>
      <c r="AU185" s="152" t="s">
        <v>78</v>
      </c>
      <c r="AY185" s="144" t="s">
        <v>163</v>
      </c>
      <c r="BK185" s="153">
        <f>SUM(BK186:BK192)</f>
        <v>0</v>
      </c>
    </row>
    <row r="186" spans="1:65" s="2" customFormat="1" ht="21.75" customHeight="1">
      <c r="A186" s="32"/>
      <c r="B186" s="156"/>
      <c r="C186" s="157" t="s">
        <v>324</v>
      </c>
      <c r="D186" s="157" t="s">
        <v>165</v>
      </c>
      <c r="E186" s="158" t="s">
        <v>843</v>
      </c>
      <c r="F186" s="159" t="s">
        <v>844</v>
      </c>
      <c r="G186" s="160" t="s">
        <v>331</v>
      </c>
      <c r="H186" s="161">
        <v>21.866</v>
      </c>
      <c r="I186" s="162"/>
      <c r="J186" s="163">
        <f>ROUND(I186*H186,2)</f>
        <v>0</v>
      </c>
      <c r="K186" s="159" t="s">
        <v>169</v>
      </c>
      <c r="L186" s="33"/>
      <c r="M186" s="164" t="s">
        <v>3</v>
      </c>
      <c r="N186" s="165" t="s">
        <v>42</v>
      </c>
      <c r="O186" s="53"/>
      <c r="P186" s="166">
        <f>O186*H186</f>
        <v>0</v>
      </c>
      <c r="Q186" s="166">
        <v>0</v>
      </c>
      <c r="R186" s="166">
        <f>Q186*H186</f>
        <v>0</v>
      </c>
      <c r="S186" s="166">
        <v>0</v>
      </c>
      <c r="T186" s="167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68" t="s">
        <v>170</v>
      </c>
      <c r="AT186" s="168" t="s">
        <v>165</v>
      </c>
      <c r="AU186" s="168" t="s">
        <v>80</v>
      </c>
      <c r="AY186" s="17" t="s">
        <v>163</v>
      </c>
      <c r="BE186" s="169">
        <f>IF(N186="základní",J186,0)</f>
        <v>0</v>
      </c>
      <c r="BF186" s="169">
        <f>IF(N186="snížená",J186,0)</f>
        <v>0</v>
      </c>
      <c r="BG186" s="169">
        <f>IF(N186="zákl. přenesená",J186,0)</f>
        <v>0</v>
      </c>
      <c r="BH186" s="169">
        <f>IF(N186="sníž. přenesená",J186,0)</f>
        <v>0</v>
      </c>
      <c r="BI186" s="169">
        <f>IF(N186="nulová",J186,0)</f>
        <v>0</v>
      </c>
      <c r="BJ186" s="17" t="s">
        <v>78</v>
      </c>
      <c r="BK186" s="169">
        <f>ROUND(I186*H186,2)</f>
        <v>0</v>
      </c>
      <c r="BL186" s="17" t="s">
        <v>170</v>
      </c>
      <c r="BM186" s="168" t="s">
        <v>1078</v>
      </c>
    </row>
    <row r="187" spans="1:65" s="2" customFormat="1" ht="33" customHeight="1">
      <c r="A187" s="32"/>
      <c r="B187" s="156"/>
      <c r="C187" s="157" t="s">
        <v>328</v>
      </c>
      <c r="D187" s="157" t="s">
        <v>165</v>
      </c>
      <c r="E187" s="158" t="s">
        <v>1079</v>
      </c>
      <c r="F187" s="159" t="s">
        <v>1080</v>
      </c>
      <c r="G187" s="160" t="s">
        <v>331</v>
      </c>
      <c r="H187" s="161">
        <v>21.866</v>
      </c>
      <c r="I187" s="162"/>
      <c r="J187" s="163">
        <f>ROUND(I187*H187,2)</f>
        <v>0</v>
      </c>
      <c r="K187" s="159" t="s">
        <v>169</v>
      </c>
      <c r="L187" s="33"/>
      <c r="M187" s="164" t="s">
        <v>3</v>
      </c>
      <c r="N187" s="165" t="s">
        <v>42</v>
      </c>
      <c r="O187" s="53"/>
      <c r="P187" s="166">
        <f>O187*H187</f>
        <v>0</v>
      </c>
      <c r="Q187" s="166">
        <v>0</v>
      </c>
      <c r="R187" s="166">
        <f>Q187*H187</f>
        <v>0</v>
      </c>
      <c r="S187" s="166">
        <v>0</v>
      </c>
      <c r="T187" s="167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68" t="s">
        <v>170</v>
      </c>
      <c r="AT187" s="168" t="s">
        <v>165</v>
      </c>
      <c r="AU187" s="168" t="s">
        <v>80</v>
      </c>
      <c r="AY187" s="17" t="s">
        <v>163</v>
      </c>
      <c r="BE187" s="169">
        <f>IF(N187="základní",J187,0)</f>
        <v>0</v>
      </c>
      <c r="BF187" s="169">
        <f>IF(N187="snížená",J187,0)</f>
        <v>0</v>
      </c>
      <c r="BG187" s="169">
        <f>IF(N187="zákl. přenesená",J187,0)</f>
        <v>0</v>
      </c>
      <c r="BH187" s="169">
        <f>IF(N187="sníž. přenesená",J187,0)</f>
        <v>0</v>
      </c>
      <c r="BI187" s="169">
        <f>IF(N187="nulová",J187,0)</f>
        <v>0</v>
      </c>
      <c r="BJ187" s="17" t="s">
        <v>78</v>
      </c>
      <c r="BK187" s="169">
        <f>ROUND(I187*H187,2)</f>
        <v>0</v>
      </c>
      <c r="BL187" s="17" t="s">
        <v>170</v>
      </c>
      <c r="BM187" s="168" t="s">
        <v>1081</v>
      </c>
    </row>
    <row r="188" spans="1:65" s="2" customFormat="1" ht="33" customHeight="1">
      <c r="A188" s="32"/>
      <c r="B188" s="156"/>
      <c r="C188" s="157" t="s">
        <v>334</v>
      </c>
      <c r="D188" s="157" t="s">
        <v>165</v>
      </c>
      <c r="E188" s="158" t="s">
        <v>1082</v>
      </c>
      <c r="F188" s="159" t="s">
        <v>1083</v>
      </c>
      <c r="G188" s="160" t="s">
        <v>331</v>
      </c>
      <c r="H188" s="161">
        <v>415.454</v>
      </c>
      <c r="I188" s="162"/>
      <c r="J188" s="163">
        <f>ROUND(I188*H188,2)</f>
        <v>0</v>
      </c>
      <c r="K188" s="159" t="s">
        <v>169</v>
      </c>
      <c r="L188" s="33"/>
      <c r="M188" s="164" t="s">
        <v>3</v>
      </c>
      <c r="N188" s="165" t="s">
        <v>42</v>
      </c>
      <c r="O188" s="53"/>
      <c r="P188" s="166">
        <f>O188*H188</f>
        <v>0</v>
      </c>
      <c r="Q188" s="166">
        <v>0</v>
      </c>
      <c r="R188" s="166">
        <f>Q188*H188</f>
        <v>0</v>
      </c>
      <c r="S188" s="166">
        <v>0</v>
      </c>
      <c r="T188" s="167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68" t="s">
        <v>170</v>
      </c>
      <c r="AT188" s="168" t="s">
        <v>165</v>
      </c>
      <c r="AU188" s="168" t="s">
        <v>80</v>
      </c>
      <c r="AY188" s="17" t="s">
        <v>163</v>
      </c>
      <c r="BE188" s="169">
        <f>IF(N188="základní",J188,0)</f>
        <v>0</v>
      </c>
      <c r="BF188" s="169">
        <f>IF(N188="snížená",J188,0)</f>
        <v>0</v>
      </c>
      <c r="BG188" s="169">
        <f>IF(N188="zákl. přenesená",J188,0)</f>
        <v>0</v>
      </c>
      <c r="BH188" s="169">
        <f>IF(N188="sníž. přenesená",J188,0)</f>
        <v>0</v>
      </c>
      <c r="BI188" s="169">
        <f>IF(N188="nulová",J188,0)</f>
        <v>0</v>
      </c>
      <c r="BJ188" s="17" t="s">
        <v>78</v>
      </c>
      <c r="BK188" s="169">
        <f>ROUND(I188*H188,2)</f>
        <v>0</v>
      </c>
      <c r="BL188" s="17" t="s">
        <v>170</v>
      </c>
      <c r="BM188" s="168" t="s">
        <v>1084</v>
      </c>
    </row>
    <row r="189" spans="1:47" s="2" customFormat="1" ht="19.5">
      <c r="A189" s="32"/>
      <c r="B189" s="33"/>
      <c r="C189" s="32"/>
      <c r="D189" s="170" t="s">
        <v>172</v>
      </c>
      <c r="E189" s="32"/>
      <c r="F189" s="171" t="s">
        <v>1085</v>
      </c>
      <c r="G189" s="32"/>
      <c r="H189" s="32"/>
      <c r="I189" s="96"/>
      <c r="J189" s="32"/>
      <c r="K189" s="32"/>
      <c r="L189" s="33"/>
      <c r="M189" s="172"/>
      <c r="N189" s="173"/>
      <c r="O189" s="53"/>
      <c r="P189" s="53"/>
      <c r="Q189" s="53"/>
      <c r="R189" s="53"/>
      <c r="S189" s="53"/>
      <c r="T189" s="54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T189" s="17" t="s">
        <v>172</v>
      </c>
      <c r="AU189" s="17" t="s">
        <v>80</v>
      </c>
    </row>
    <row r="190" spans="2:51" s="14" customFormat="1" ht="12">
      <c r="B190" s="181"/>
      <c r="D190" s="170" t="s">
        <v>174</v>
      </c>
      <c r="F190" s="183" t="s">
        <v>1086</v>
      </c>
      <c r="H190" s="184">
        <v>415.454</v>
      </c>
      <c r="I190" s="185"/>
      <c r="L190" s="181"/>
      <c r="M190" s="186"/>
      <c r="N190" s="187"/>
      <c r="O190" s="187"/>
      <c r="P190" s="187"/>
      <c r="Q190" s="187"/>
      <c r="R190" s="187"/>
      <c r="S190" s="187"/>
      <c r="T190" s="188"/>
      <c r="AT190" s="182" t="s">
        <v>174</v>
      </c>
      <c r="AU190" s="182" t="s">
        <v>80</v>
      </c>
      <c r="AV190" s="14" t="s">
        <v>80</v>
      </c>
      <c r="AW190" s="14" t="s">
        <v>4</v>
      </c>
      <c r="AX190" s="14" t="s">
        <v>78</v>
      </c>
      <c r="AY190" s="182" t="s">
        <v>163</v>
      </c>
    </row>
    <row r="191" spans="1:65" s="2" customFormat="1" ht="33" customHeight="1">
      <c r="A191" s="32"/>
      <c r="B191" s="156"/>
      <c r="C191" s="157" t="s">
        <v>341</v>
      </c>
      <c r="D191" s="157" t="s">
        <v>165</v>
      </c>
      <c r="E191" s="158" t="s">
        <v>1087</v>
      </c>
      <c r="F191" s="159" t="s">
        <v>857</v>
      </c>
      <c r="G191" s="160" t="s">
        <v>331</v>
      </c>
      <c r="H191" s="161">
        <v>15.752</v>
      </c>
      <c r="I191" s="162"/>
      <c r="J191" s="163">
        <f>ROUND(I191*H191,2)</f>
        <v>0</v>
      </c>
      <c r="K191" s="159" t="s">
        <v>169</v>
      </c>
      <c r="L191" s="33"/>
      <c r="M191" s="164" t="s">
        <v>3</v>
      </c>
      <c r="N191" s="165" t="s">
        <v>42</v>
      </c>
      <c r="O191" s="53"/>
      <c r="P191" s="166">
        <f>O191*H191</f>
        <v>0</v>
      </c>
      <c r="Q191" s="166">
        <v>0</v>
      </c>
      <c r="R191" s="166">
        <f>Q191*H191</f>
        <v>0</v>
      </c>
      <c r="S191" s="166">
        <v>0</v>
      </c>
      <c r="T191" s="167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68" t="s">
        <v>170</v>
      </c>
      <c r="AT191" s="168" t="s">
        <v>165</v>
      </c>
      <c r="AU191" s="168" t="s">
        <v>80</v>
      </c>
      <c r="AY191" s="17" t="s">
        <v>163</v>
      </c>
      <c r="BE191" s="169">
        <f>IF(N191="základní",J191,0)</f>
        <v>0</v>
      </c>
      <c r="BF191" s="169">
        <f>IF(N191="snížená",J191,0)</f>
        <v>0</v>
      </c>
      <c r="BG191" s="169">
        <f>IF(N191="zákl. přenesená",J191,0)</f>
        <v>0</v>
      </c>
      <c r="BH191" s="169">
        <f>IF(N191="sníž. přenesená",J191,0)</f>
        <v>0</v>
      </c>
      <c r="BI191" s="169">
        <f>IF(N191="nulová",J191,0)</f>
        <v>0</v>
      </c>
      <c r="BJ191" s="17" t="s">
        <v>78</v>
      </c>
      <c r="BK191" s="169">
        <f>ROUND(I191*H191,2)</f>
        <v>0</v>
      </c>
      <c r="BL191" s="17" t="s">
        <v>170</v>
      </c>
      <c r="BM191" s="168" t="s">
        <v>1088</v>
      </c>
    </row>
    <row r="192" spans="1:65" s="2" customFormat="1" ht="33" customHeight="1">
      <c r="A192" s="32"/>
      <c r="B192" s="156"/>
      <c r="C192" s="157" t="s">
        <v>348</v>
      </c>
      <c r="D192" s="157" t="s">
        <v>165</v>
      </c>
      <c r="E192" s="158" t="s">
        <v>861</v>
      </c>
      <c r="F192" s="159" t="s">
        <v>862</v>
      </c>
      <c r="G192" s="160" t="s">
        <v>331</v>
      </c>
      <c r="H192" s="161">
        <v>1.264</v>
      </c>
      <c r="I192" s="162"/>
      <c r="J192" s="163">
        <f>ROUND(I192*H192,2)</f>
        <v>0</v>
      </c>
      <c r="K192" s="159" t="s">
        <v>169</v>
      </c>
      <c r="L192" s="33"/>
      <c r="M192" s="164" t="s">
        <v>3</v>
      </c>
      <c r="N192" s="165" t="s">
        <v>42</v>
      </c>
      <c r="O192" s="53"/>
      <c r="P192" s="166">
        <f>O192*H192</f>
        <v>0</v>
      </c>
      <c r="Q192" s="166">
        <v>0</v>
      </c>
      <c r="R192" s="166">
        <f>Q192*H192</f>
        <v>0</v>
      </c>
      <c r="S192" s="166">
        <v>0</v>
      </c>
      <c r="T192" s="167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68" t="s">
        <v>170</v>
      </c>
      <c r="AT192" s="168" t="s">
        <v>165</v>
      </c>
      <c r="AU192" s="168" t="s">
        <v>80</v>
      </c>
      <c r="AY192" s="17" t="s">
        <v>163</v>
      </c>
      <c r="BE192" s="169">
        <f>IF(N192="základní",J192,0)</f>
        <v>0</v>
      </c>
      <c r="BF192" s="169">
        <f>IF(N192="snížená",J192,0)</f>
        <v>0</v>
      </c>
      <c r="BG192" s="169">
        <f>IF(N192="zákl. přenesená",J192,0)</f>
        <v>0</v>
      </c>
      <c r="BH192" s="169">
        <f>IF(N192="sníž. přenesená",J192,0)</f>
        <v>0</v>
      </c>
      <c r="BI192" s="169">
        <f>IF(N192="nulová",J192,0)</f>
        <v>0</v>
      </c>
      <c r="BJ192" s="17" t="s">
        <v>78</v>
      </c>
      <c r="BK192" s="169">
        <f>ROUND(I192*H192,2)</f>
        <v>0</v>
      </c>
      <c r="BL192" s="17" t="s">
        <v>170</v>
      </c>
      <c r="BM192" s="168" t="s">
        <v>1089</v>
      </c>
    </row>
    <row r="193" spans="2:63" s="12" customFormat="1" ht="22.9" customHeight="1">
      <c r="B193" s="143"/>
      <c r="D193" s="144" t="s">
        <v>70</v>
      </c>
      <c r="E193" s="154" t="s">
        <v>874</v>
      </c>
      <c r="F193" s="154" t="s">
        <v>875</v>
      </c>
      <c r="I193" s="146"/>
      <c r="J193" s="155">
        <f>BK193</f>
        <v>0</v>
      </c>
      <c r="L193" s="143"/>
      <c r="M193" s="148"/>
      <c r="N193" s="149"/>
      <c r="O193" s="149"/>
      <c r="P193" s="150">
        <f>P194</f>
        <v>0</v>
      </c>
      <c r="Q193" s="149"/>
      <c r="R193" s="150">
        <f>R194</f>
        <v>0</v>
      </c>
      <c r="S193" s="149"/>
      <c r="T193" s="151">
        <f>T194</f>
        <v>0</v>
      </c>
      <c r="AR193" s="144" t="s">
        <v>78</v>
      </c>
      <c r="AT193" s="152" t="s">
        <v>70</v>
      </c>
      <c r="AU193" s="152" t="s">
        <v>78</v>
      </c>
      <c r="AY193" s="144" t="s">
        <v>163</v>
      </c>
      <c r="BK193" s="153">
        <f>BK194</f>
        <v>0</v>
      </c>
    </row>
    <row r="194" spans="1:65" s="2" customFormat="1" ht="33" customHeight="1">
      <c r="A194" s="32"/>
      <c r="B194" s="156"/>
      <c r="C194" s="157" t="s">
        <v>356</v>
      </c>
      <c r="D194" s="157" t="s">
        <v>165</v>
      </c>
      <c r="E194" s="158" t="s">
        <v>1090</v>
      </c>
      <c r="F194" s="159" t="s">
        <v>1091</v>
      </c>
      <c r="G194" s="160" t="s">
        <v>331</v>
      </c>
      <c r="H194" s="161">
        <v>57.619</v>
      </c>
      <c r="I194" s="162"/>
      <c r="J194" s="163">
        <f>ROUND(I194*H194,2)</f>
        <v>0</v>
      </c>
      <c r="K194" s="159" t="s">
        <v>169</v>
      </c>
      <c r="L194" s="33"/>
      <c r="M194" s="214" t="s">
        <v>3</v>
      </c>
      <c r="N194" s="215" t="s">
        <v>42</v>
      </c>
      <c r="O194" s="209"/>
      <c r="P194" s="216">
        <f>O194*H194</f>
        <v>0</v>
      </c>
      <c r="Q194" s="216">
        <v>0</v>
      </c>
      <c r="R194" s="216">
        <f>Q194*H194</f>
        <v>0</v>
      </c>
      <c r="S194" s="216">
        <v>0</v>
      </c>
      <c r="T194" s="217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68" t="s">
        <v>170</v>
      </c>
      <c r="AT194" s="168" t="s">
        <v>165</v>
      </c>
      <c r="AU194" s="168" t="s">
        <v>80</v>
      </c>
      <c r="AY194" s="17" t="s">
        <v>163</v>
      </c>
      <c r="BE194" s="169">
        <f>IF(N194="základní",J194,0)</f>
        <v>0</v>
      </c>
      <c r="BF194" s="169">
        <f>IF(N194="snížená",J194,0)</f>
        <v>0</v>
      </c>
      <c r="BG194" s="169">
        <f>IF(N194="zákl. přenesená",J194,0)</f>
        <v>0</v>
      </c>
      <c r="BH194" s="169">
        <f>IF(N194="sníž. přenesená",J194,0)</f>
        <v>0</v>
      </c>
      <c r="BI194" s="169">
        <f>IF(N194="nulová",J194,0)</f>
        <v>0</v>
      </c>
      <c r="BJ194" s="17" t="s">
        <v>78</v>
      </c>
      <c r="BK194" s="169">
        <f>ROUND(I194*H194,2)</f>
        <v>0</v>
      </c>
      <c r="BL194" s="17" t="s">
        <v>170</v>
      </c>
      <c r="BM194" s="168" t="s">
        <v>1092</v>
      </c>
    </row>
    <row r="195" spans="1:31" s="2" customFormat="1" ht="6.95" customHeight="1">
      <c r="A195" s="32"/>
      <c r="B195" s="42"/>
      <c r="C195" s="43"/>
      <c r="D195" s="43"/>
      <c r="E195" s="43"/>
      <c r="F195" s="43"/>
      <c r="G195" s="43"/>
      <c r="H195" s="43"/>
      <c r="I195" s="116"/>
      <c r="J195" s="43"/>
      <c r="K195" s="43"/>
      <c r="L195" s="33"/>
      <c r="M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</row>
  </sheetData>
  <autoFilter ref="C90:K194"/>
  <mergeCells count="12">
    <mergeCell ref="E83:H83"/>
    <mergeCell ref="L2:V2"/>
    <mergeCell ref="E50:H50"/>
    <mergeCell ref="E52:H52"/>
    <mergeCell ref="E54:H54"/>
    <mergeCell ref="E79:H79"/>
    <mergeCell ref="E81:H81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9"/>
  <sheetViews>
    <sheetView showGridLines="0" workbookViewId="0" topLeftCell="A73">
      <selection activeCell="I96" sqref="I96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3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3"/>
      <c r="L2" s="361" t="s">
        <v>6</v>
      </c>
      <c r="M2" s="362"/>
      <c r="N2" s="362"/>
      <c r="O2" s="362"/>
      <c r="P2" s="362"/>
      <c r="Q2" s="362"/>
      <c r="R2" s="362"/>
      <c r="S2" s="362"/>
      <c r="T2" s="362"/>
      <c r="U2" s="362"/>
      <c r="V2" s="362"/>
      <c r="AT2" s="17" t="s">
        <v>97</v>
      </c>
    </row>
    <row r="3" spans="2:46" s="1" customFormat="1" ht="6.95" customHeight="1" hidden="1">
      <c r="B3" s="18"/>
      <c r="C3" s="19"/>
      <c r="D3" s="19"/>
      <c r="E3" s="19"/>
      <c r="F3" s="19"/>
      <c r="G3" s="19"/>
      <c r="H3" s="19"/>
      <c r="I3" s="94"/>
      <c r="J3" s="19"/>
      <c r="K3" s="19"/>
      <c r="L3" s="20"/>
      <c r="AT3" s="17" t="s">
        <v>80</v>
      </c>
    </row>
    <row r="4" spans="2:46" s="1" customFormat="1" ht="24.95" customHeight="1" hidden="1">
      <c r="B4" s="20"/>
      <c r="D4" s="21" t="s">
        <v>122</v>
      </c>
      <c r="I4" s="93"/>
      <c r="L4" s="20"/>
      <c r="M4" s="95" t="s">
        <v>11</v>
      </c>
      <c r="AT4" s="17" t="s">
        <v>4</v>
      </c>
    </row>
    <row r="5" spans="2:12" s="1" customFormat="1" ht="6.95" customHeight="1" hidden="1">
      <c r="B5" s="20"/>
      <c r="I5" s="93"/>
      <c r="L5" s="20"/>
    </row>
    <row r="6" spans="2:12" s="1" customFormat="1" ht="12" customHeight="1" hidden="1">
      <c r="B6" s="20"/>
      <c r="D6" s="27" t="s">
        <v>17</v>
      </c>
      <c r="I6" s="93"/>
      <c r="L6" s="20"/>
    </row>
    <row r="7" spans="2:12" s="1" customFormat="1" ht="16.5" customHeight="1" hidden="1">
      <c r="B7" s="20"/>
      <c r="E7" s="401" t="str">
        <f>'Rekapitulace stavby'!K6</f>
        <v>Dopravní terminál v Bohumíně – Přednádražní prostor</v>
      </c>
      <c r="F7" s="402"/>
      <c r="G7" s="402"/>
      <c r="H7" s="402"/>
      <c r="I7" s="93"/>
      <c r="L7" s="20"/>
    </row>
    <row r="8" spans="2:12" s="1" customFormat="1" ht="12" customHeight="1" hidden="1">
      <c r="B8" s="20"/>
      <c r="D8" s="27" t="s">
        <v>123</v>
      </c>
      <c r="I8" s="93"/>
      <c r="L8" s="20"/>
    </row>
    <row r="9" spans="1:31" s="2" customFormat="1" ht="16.5" customHeight="1" hidden="1">
      <c r="A9" s="32"/>
      <c r="B9" s="33"/>
      <c r="C9" s="32"/>
      <c r="D9" s="32"/>
      <c r="E9" s="401" t="s">
        <v>124</v>
      </c>
      <c r="F9" s="400"/>
      <c r="G9" s="400"/>
      <c r="H9" s="400"/>
      <c r="I9" s="96"/>
      <c r="J9" s="32"/>
      <c r="K9" s="32"/>
      <c r="L9" s="97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 hidden="1">
      <c r="A10" s="32"/>
      <c r="B10" s="33"/>
      <c r="C10" s="32"/>
      <c r="D10" s="27" t="s">
        <v>125</v>
      </c>
      <c r="E10" s="32"/>
      <c r="F10" s="32"/>
      <c r="G10" s="32"/>
      <c r="H10" s="32"/>
      <c r="I10" s="96"/>
      <c r="J10" s="32"/>
      <c r="K10" s="32"/>
      <c r="L10" s="97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 hidden="1">
      <c r="A11" s="32"/>
      <c r="B11" s="33"/>
      <c r="C11" s="32"/>
      <c r="D11" s="32"/>
      <c r="E11" s="396" t="s">
        <v>1093</v>
      </c>
      <c r="F11" s="400"/>
      <c r="G11" s="400"/>
      <c r="H11" s="400"/>
      <c r="I11" s="96"/>
      <c r="J11" s="32"/>
      <c r="K11" s="32"/>
      <c r="L11" s="97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hidden="1">
      <c r="A12" s="32"/>
      <c r="B12" s="33"/>
      <c r="C12" s="32"/>
      <c r="D12" s="32"/>
      <c r="E12" s="32"/>
      <c r="F12" s="32"/>
      <c r="G12" s="32"/>
      <c r="H12" s="32"/>
      <c r="I12" s="96"/>
      <c r="J12" s="32"/>
      <c r="K12" s="32"/>
      <c r="L12" s="97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 hidden="1">
      <c r="A13" s="32"/>
      <c r="B13" s="33"/>
      <c r="C13" s="32"/>
      <c r="D13" s="27" t="s">
        <v>19</v>
      </c>
      <c r="E13" s="32"/>
      <c r="F13" s="25" t="s">
        <v>3</v>
      </c>
      <c r="G13" s="32"/>
      <c r="H13" s="32"/>
      <c r="I13" s="98" t="s">
        <v>20</v>
      </c>
      <c r="J13" s="25" t="s">
        <v>3</v>
      </c>
      <c r="K13" s="32"/>
      <c r="L13" s="97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 hidden="1">
      <c r="A14" s="32"/>
      <c r="B14" s="33"/>
      <c r="C14" s="32"/>
      <c r="D14" s="27" t="s">
        <v>21</v>
      </c>
      <c r="E14" s="32"/>
      <c r="F14" s="25" t="s">
        <v>22</v>
      </c>
      <c r="G14" s="32"/>
      <c r="H14" s="32"/>
      <c r="I14" s="98" t="s">
        <v>23</v>
      </c>
      <c r="J14" s="50" t="str">
        <f>'Rekapitulace stavby'!AN8</f>
        <v>26. 11. 2019</v>
      </c>
      <c r="K14" s="32"/>
      <c r="L14" s="97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9" customHeight="1" hidden="1">
      <c r="A15" s="32"/>
      <c r="B15" s="33"/>
      <c r="C15" s="32"/>
      <c r="D15" s="32"/>
      <c r="E15" s="32"/>
      <c r="F15" s="32"/>
      <c r="G15" s="32"/>
      <c r="H15" s="32"/>
      <c r="I15" s="96"/>
      <c r="J15" s="32"/>
      <c r="K15" s="32"/>
      <c r="L15" s="97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 hidden="1">
      <c r="A16" s="32"/>
      <c r="B16" s="33"/>
      <c r="C16" s="32"/>
      <c r="D16" s="27" t="s">
        <v>25</v>
      </c>
      <c r="E16" s="32"/>
      <c r="F16" s="32"/>
      <c r="G16" s="32"/>
      <c r="H16" s="32"/>
      <c r="I16" s="98" t="s">
        <v>26</v>
      </c>
      <c r="J16" s="25" t="s">
        <v>3</v>
      </c>
      <c r="K16" s="32"/>
      <c r="L16" s="97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 hidden="1">
      <c r="A17" s="32"/>
      <c r="B17" s="33"/>
      <c r="C17" s="32"/>
      <c r="D17" s="32"/>
      <c r="E17" s="25" t="s">
        <v>27</v>
      </c>
      <c r="F17" s="32"/>
      <c r="G17" s="32"/>
      <c r="H17" s="32"/>
      <c r="I17" s="98" t="s">
        <v>28</v>
      </c>
      <c r="J17" s="25" t="s">
        <v>3</v>
      </c>
      <c r="K17" s="32"/>
      <c r="L17" s="97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 hidden="1">
      <c r="A18" s="32"/>
      <c r="B18" s="33"/>
      <c r="C18" s="32"/>
      <c r="D18" s="32"/>
      <c r="E18" s="32"/>
      <c r="F18" s="32"/>
      <c r="G18" s="32"/>
      <c r="H18" s="32"/>
      <c r="I18" s="96"/>
      <c r="J18" s="32"/>
      <c r="K18" s="32"/>
      <c r="L18" s="97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 hidden="1">
      <c r="A19" s="32"/>
      <c r="B19" s="33"/>
      <c r="C19" s="32"/>
      <c r="D19" s="27" t="s">
        <v>29</v>
      </c>
      <c r="E19" s="32"/>
      <c r="F19" s="32"/>
      <c r="G19" s="32"/>
      <c r="H19" s="32"/>
      <c r="I19" s="98" t="s">
        <v>26</v>
      </c>
      <c r="J19" s="28" t="str">
        <f>'Rekapitulace stavby'!AN13</f>
        <v>Vyplň údaj</v>
      </c>
      <c r="K19" s="32"/>
      <c r="L19" s="97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 hidden="1">
      <c r="A20" s="32"/>
      <c r="B20" s="33"/>
      <c r="C20" s="32"/>
      <c r="D20" s="32"/>
      <c r="E20" s="403" t="str">
        <f>'Rekapitulace stavby'!E14</f>
        <v>Vyplň údaj</v>
      </c>
      <c r="F20" s="385"/>
      <c r="G20" s="385"/>
      <c r="H20" s="385"/>
      <c r="I20" s="98" t="s">
        <v>28</v>
      </c>
      <c r="J20" s="28" t="str">
        <f>'Rekapitulace stavby'!AN14</f>
        <v>Vyplň údaj</v>
      </c>
      <c r="K20" s="32"/>
      <c r="L20" s="97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 hidden="1">
      <c r="A21" s="32"/>
      <c r="B21" s="33"/>
      <c r="C21" s="32"/>
      <c r="D21" s="32"/>
      <c r="E21" s="32"/>
      <c r="F21" s="32"/>
      <c r="G21" s="32"/>
      <c r="H21" s="32"/>
      <c r="I21" s="96"/>
      <c r="J21" s="32"/>
      <c r="K21" s="32"/>
      <c r="L21" s="97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 hidden="1">
      <c r="A22" s="32"/>
      <c r="B22" s="33"/>
      <c r="C22" s="32"/>
      <c r="D22" s="27" t="s">
        <v>31</v>
      </c>
      <c r="E22" s="32"/>
      <c r="F22" s="32"/>
      <c r="G22" s="32"/>
      <c r="H22" s="32"/>
      <c r="I22" s="98" t="s">
        <v>26</v>
      </c>
      <c r="J22" s="25" t="s">
        <v>3</v>
      </c>
      <c r="K22" s="32"/>
      <c r="L22" s="97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 hidden="1">
      <c r="A23" s="32"/>
      <c r="B23" s="33"/>
      <c r="C23" s="32"/>
      <c r="D23" s="32"/>
      <c r="E23" s="25" t="s">
        <v>32</v>
      </c>
      <c r="F23" s="32"/>
      <c r="G23" s="32"/>
      <c r="H23" s="32"/>
      <c r="I23" s="98" t="s">
        <v>28</v>
      </c>
      <c r="J23" s="25" t="s">
        <v>3</v>
      </c>
      <c r="K23" s="32"/>
      <c r="L23" s="97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 hidden="1">
      <c r="A24" s="32"/>
      <c r="B24" s="33"/>
      <c r="C24" s="32"/>
      <c r="D24" s="32"/>
      <c r="E24" s="32"/>
      <c r="F24" s="32"/>
      <c r="G24" s="32"/>
      <c r="H24" s="32"/>
      <c r="I24" s="96"/>
      <c r="J24" s="32"/>
      <c r="K24" s="32"/>
      <c r="L24" s="97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 hidden="1">
      <c r="A25" s="32"/>
      <c r="B25" s="33"/>
      <c r="C25" s="32"/>
      <c r="D25" s="27" t="s">
        <v>34</v>
      </c>
      <c r="E25" s="32"/>
      <c r="F25" s="32"/>
      <c r="G25" s="32"/>
      <c r="H25" s="32"/>
      <c r="I25" s="98" t="s">
        <v>26</v>
      </c>
      <c r="J25" s="25" t="s">
        <v>3</v>
      </c>
      <c r="K25" s="32"/>
      <c r="L25" s="97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 hidden="1">
      <c r="A26" s="32"/>
      <c r="B26" s="33"/>
      <c r="C26" s="32"/>
      <c r="D26" s="32"/>
      <c r="E26" s="25" t="s">
        <v>32</v>
      </c>
      <c r="F26" s="32"/>
      <c r="G26" s="32"/>
      <c r="H26" s="32"/>
      <c r="I26" s="98" t="s">
        <v>28</v>
      </c>
      <c r="J26" s="25" t="s">
        <v>3</v>
      </c>
      <c r="K26" s="32"/>
      <c r="L26" s="97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 hidden="1">
      <c r="A27" s="32"/>
      <c r="B27" s="33"/>
      <c r="C27" s="32"/>
      <c r="D27" s="32"/>
      <c r="E27" s="32"/>
      <c r="F27" s="32"/>
      <c r="G27" s="32"/>
      <c r="H27" s="32"/>
      <c r="I27" s="96"/>
      <c r="J27" s="32"/>
      <c r="K27" s="32"/>
      <c r="L27" s="97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 hidden="1">
      <c r="A28" s="32"/>
      <c r="B28" s="33"/>
      <c r="C28" s="32"/>
      <c r="D28" s="27" t="s">
        <v>35</v>
      </c>
      <c r="E28" s="32"/>
      <c r="F28" s="32"/>
      <c r="G28" s="32"/>
      <c r="H28" s="32"/>
      <c r="I28" s="96"/>
      <c r="J28" s="32"/>
      <c r="K28" s="32"/>
      <c r="L28" s="97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 hidden="1">
      <c r="A29" s="99"/>
      <c r="B29" s="100"/>
      <c r="C29" s="99"/>
      <c r="D29" s="99"/>
      <c r="E29" s="389" t="s">
        <v>3</v>
      </c>
      <c r="F29" s="389"/>
      <c r="G29" s="389"/>
      <c r="H29" s="389"/>
      <c r="I29" s="101"/>
      <c r="J29" s="99"/>
      <c r="K29" s="99"/>
      <c r="L29" s="102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 hidden="1">
      <c r="A30" s="32"/>
      <c r="B30" s="33"/>
      <c r="C30" s="32"/>
      <c r="D30" s="32"/>
      <c r="E30" s="32"/>
      <c r="F30" s="32"/>
      <c r="G30" s="32"/>
      <c r="H30" s="32"/>
      <c r="I30" s="96"/>
      <c r="J30" s="32"/>
      <c r="K30" s="32"/>
      <c r="L30" s="97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 hidden="1">
      <c r="A31" s="32"/>
      <c r="B31" s="33"/>
      <c r="C31" s="32"/>
      <c r="D31" s="61"/>
      <c r="E31" s="61"/>
      <c r="F31" s="61"/>
      <c r="G31" s="61"/>
      <c r="H31" s="61"/>
      <c r="I31" s="103"/>
      <c r="J31" s="61"/>
      <c r="K31" s="61"/>
      <c r="L31" s="97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 hidden="1">
      <c r="A32" s="32"/>
      <c r="B32" s="33"/>
      <c r="C32" s="32"/>
      <c r="D32" s="104" t="s">
        <v>37</v>
      </c>
      <c r="E32" s="32"/>
      <c r="F32" s="32"/>
      <c r="G32" s="32"/>
      <c r="H32" s="32"/>
      <c r="I32" s="96"/>
      <c r="J32" s="66">
        <f>ROUND(J93,2)</f>
        <v>0</v>
      </c>
      <c r="K32" s="32"/>
      <c r="L32" s="97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 hidden="1">
      <c r="A33" s="32"/>
      <c r="B33" s="33"/>
      <c r="C33" s="32"/>
      <c r="D33" s="61"/>
      <c r="E33" s="61"/>
      <c r="F33" s="61"/>
      <c r="G33" s="61"/>
      <c r="H33" s="61"/>
      <c r="I33" s="103"/>
      <c r="J33" s="61"/>
      <c r="K33" s="61"/>
      <c r="L33" s="97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 hidden="1">
      <c r="A34" s="32"/>
      <c r="B34" s="33"/>
      <c r="C34" s="32"/>
      <c r="D34" s="32"/>
      <c r="E34" s="32"/>
      <c r="F34" s="36" t="s">
        <v>39</v>
      </c>
      <c r="G34" s="32"/>
      <c r="H34" s="32"/>
      <c r="I34" s="105" t="s">
        <v>38</v>
      </c>
      <c r="J34" s="36" t="s">
        <v>40</v>
      </c>
      <c r="K34" s="32"/>
      <c r="L34" s="97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106" t="s">
        <v>41</v>
      </c>
      <c r="E35" s="27" t="s">
        <v>42</v>
      </c>
      <c r="F35" s="107">
        <f>ROUND((SUM(BE93:BE178)),2)</f>
        <v>0</v>
      </c>
      <c r="G35" s="32"/>
      <c r="H35" s="32"/>
      <c r="I35" s="108">
        <v>0.21</v>
      </c>
      <c r="J35" s="107">
        <f>ROUND(((SUM(BE93:BE178))*I35),2)</f>
        <v>0</v>
      </c>
      <c r="K35" s="32"/>
      <c r="L35" s="97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43</v>
      </c>
      <c r="F36" s="107">
        <f>ROUND((SUM(BF93:BF178)),2)</f>
        <v>0</v>
      </c>
      <c r="G36" s="32"/>
      <c r="H36" s="32"/>
      <c r="I36" s="108">
        <v>0.15</v>
      </c>
      <c r="J36" s="107">
        <f>ROUND(((SUM(BF93:BF178))*I36),2)</f>
        <v>0</v>
      </c>
      <c r="K36" s="32"/>
      <c r="L36" s="97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44</v>
      </c>
      <c r="F37" s="107">
        <f>ROUND((SUM(BG93:BG178)),2)</f>
        <v>0</v>
      </c>
      <c r="G37" s="32"/>
      <c r="H37" s="32"/>
      <c r="I37" s="108">
        <v>0.21</v>
      </c>
      <c r="J37" s="107">
        <f>0</f>
        <v>0</v>
      </c>
      <c r="K37" s="32"/>
      <c r="L37" s="97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3"/>
      <c r="C38" s="32"/>
      <c r="D38" s="32"/>
      <c r="E38" s="27" t="s">
        <v>45</v>
      </c>
      <c r="F38" s="107">
        <f>ROUND((SUM(BH93:BH178)),2)</f>
        <v>0</v>
      </c>
      <c r="G38" s="32"/>
      <c r="H38" s="32"/>
      <c r="I38" s="108">
        <v>0.15</v>
      </c>
      <c r="J38" s="107">
        <f>0</f>
        <v>0</v>
      </c>
      <c r="K38" s="32"/>
      <c r="L38" s="97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3"/>
      <c r="C39" s="32"/>
      <c r="D39" s="32"/>
      <c r="E39" s="27" t="s">
        <v>46</v>
      </c>
      <c r="F39" s="107">
        <f>ROUND((SUM(BI93:BI178)),2)</f>
        <v>0</v>
      </c>
      <c r="G39" s="32"/>
      <c r="H39" s="32"/>
      <c r="I39" s="108">
        <v>0</v>
      </c>
      <c r="J39" s="107">
        <f>0</f>
        <v>0</v>
      </c>
      <c r="K39" s="32"/>
      <c r="L39" s="97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 hidden="1">
      <c r="A40" s="32"/>
      <c r="B40" s="33"/>
      <c r="C40" s="32"/>
      <c r="D40" s="32"/>
      <c r="E40" s="32"/>
      <c r="F40" s="32"/>
      <c r="G40" s="32"/>
      <c r="H40" s="32"/>
      <c r="I40" s="96"/>
      <c r="J40" s="32"/>
      <c r="K40" s="32"/>
      <c r="L40" s="97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 hidden="1">
      <c r="A41" s="32"/>
      <c r="B41" s="33"/>
      <c r="C41" s="109"/>
      <c r="D41" s="110" t="s">
        <v>47</v>
      </c>
      <c r="E41" s="55"/>
      <c r="F41" s="55"/>
      <c r="G41" s="111" t="s">
        <v>48</v>
      </c>
      <c r="H41" s="112" t="s">
        <v>49</v>
      </c>
      <c r="I41" s="113"/>
      <c r="J41" s="114">
        <f>SUM(J32:J39)</f>
        <v>0</v>
      </c>
      <c r="K41" s="115"/>
      <c r="L41" s="97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 hidden="1">
      <c r="A42" s="32"/>
      <c r="B42" s="42"/>
      <c r="C42" s="43"/>
      <c r="D42" s="43"/>
      <c r="E42" s="43"/>
      <c r="F42" s="43"/>
      <c r="G42" s="43"/>
      <c r="H42" s="43"/>
      <c r="I42" s="116"/>
      <c r="J42" s="43"/>
      <c r="K42" s="43"/>
      <c r="L42" s="97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ht="12" hidden="1"/>
    <row r="44" ht="12" hidden="1"/>
    <row r="45" ht="12" hidden="1"/>
    <row r="46" spans="1:31" s="2" customFormat="1" ht="6.95" customHeight="1">
      <c r="A46" s="32"/>
      <c r="B46" s="44"/>
      <c r="C46" s="45"/>
      <c r="D46" s="45"/>
      <c r="E46" s="45"/>
      <c r="F46" s="45"/>
      <c r="G46" s="45"/>
      <c r="H46" s="45"/>
      <c r="I46" s="117"/>
      <c r="J46" s="45"/>
      <c r="K46" s="45"/>
      <c r="L46" s="97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 s="2" customFormat="1" ht="24.95" customHeight="1">
      <c r="A47" s="32"/>
      <c r="B47" s="33"/>
      <c r="C47" s="21" t="s">
        <v>127</v>
      </c>
      <c r="D47" s="32"/>
      <c r="E47" s="32"/>
      <c r="F47" s="32"/>
      <c r="G47" s="32"/>
      <c r="H47" s="32"/>
      <c r="I47" s="96"/>
      <c r="J47" s="32"/>
      <c r="K47" s="32"/>
      <c r="L47" s="97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</row>
    <row r="48" spans="1:31" s="2" customFormat="1" ht="6.95" customHeight="1">
      <c r="A48" s="32"/>
      <c r="B48" s="33"/>
      <c r="C48" s="32"/>
      <c r="D48" s="32"/>
      <c r="E48" s="32"/>
      <c r="F48" s="32"/>
      <c r="G48" s="32"/>
      <c r="H48" s="32"/>
      <c r="I48" s="96"/>
      <c r="J48" s="32"/>
      <c r="K48" s="32"/>
      <c r="L48" s="97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</row>
    <row r="49" spans="1:31" s="2" customFormat="1" ht="12" customHeight="1">
      <c r="A49" s="32"/>
      <c r="B49" s="33"/>
      <c r="C49" s="27" t="s">
        <v>17</v>
      </c>
      <c r="D49" s="32"/>
      <c r="E49" s="32"/>
      <c r="F49" s="32"/>
      <c r="G49" s="32"/>
      <c r="H49" s="32"/>
      <c r="I49" s="96"/>
      <c r="J49" s="32"/>
      <c r="K49" s="32"/>
      <c r="L49" s="97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</row>
    <row r="50" spans="1:31" s="2" customFormat="1" ht="16.5" customHeight="1">
      <c r="A50" s="32"/>
      <c r="B50" s="33"/>
      <c r="C50" s="32"/>
      <c r="D50" s="32"/>
      <c r="E50" s="401" t="str">
        <f>E7</f>
        <v>Dopravní terminál v Bohumíně – Přednádražní prostor</v>
      </c>
      <c r="F50" s="402"/>
      <c r="G50" s="402"/>
      <c r="H50" s="402"/>
      <c r="I50" s="96"/>
      <c r="J50" s="32"/>
      <c r="K50" s="32"/>
      <c r="L50" s="97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</row>
    <row r="51" spans="2:12" s="1" customFormat="1" ht="12" customHeight="1">
      <c r="B51" s="20"/>
      <c r="C51" s="27" t="s">
        <v>123</v>
      </c>
      <c r="I51" s="93"/>
      <c r="L51" s="20"/>
    </row>
    <row r="52" spans="1:31" s="2" customFormat="1" ht="16.5" customHeight="1">
      <c r="A52" s="32"/>
      <c r="B52" s="33"/>
      <c r="C52" s="32"/>
      <c r="D52" s="32"/>
      <c r="E52" s="401" t="s">
        <v>124</v>
      </c>
      <c r="F52" s="400"/>
      <c r="G52" s="400"/>
      <c r="H52" s="400"/>
      <c r="I52" s="96"/>
      <c r="J52" s="32"/>
      <c r="K52" s="32"/>
      <c r="L52" s="97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</row>
    <row r="53" spans="1:31" s="2" customFormat="1" ht="12" customHeight="1">
      <c r="A53" s="32"/>
      <c r="B53" s="33"/>
      <c r="C53" s="27" t="s">
        <v>125</v>
      </c>
      <c r="D53" s="32"/>
      <c r="E53" s="32"/>
      <c r="F53" s="32"/>
      <c r="G53" s="32"/>
      <c r="H53" s="32"/>
      <c r="I53" s="96"/>
      <c r="J53" s="32"/>
      <c r="K53" s="32"/>
      <c r="L53" s="97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</row>
    <row r="54" spans="1:31" s="2" customFormat="1" ht="16.5" customHeight="1">
      <c r="A54" s="32"/>
      <c r="B54" s="33"/>
      <c r="C54" s="32"/>
      <c r="D54" s="32"/>
      <c r="E54" s="396" t="str">
        <f>E11</f>
        <v>SO 101.4 - Mobiliář</v>
      </c>
      <c r="F54" s="400"/>
      <c r="G54" s="400"/>
      <c r="H54" s="400"/>
      <c r="I54" s="96"/>
      <c r="J54" s="32"/>
      <c r="K54" s="32"/>
      <c r="L54" s="97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</row>
    <row r="55" spans="1:31" s="2" customFormat="1" ht="6.95" customHeight="1">
      <c r="A55" s="32"/>
      <c r="B55" s="33"/>
      <c r="C55" s="32"/>
      <c r="D55" s="32"/>
      <c r="E55" s="32"/>
      <c r="F55" s="32"/>
      <c r="G55" s="32"/>
      <c r="H55" s="32"/>
      <c r="I55" s="96"/>
      <c r="J55" s="32"/>
      <c r="K55" s="32"/>
      <c r="L55" s="97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</row>
    <row r="56" spans="1:31" s="2" customFormat="1" ht="12" customHeight="1">
      <c r="A56" s="32"/>
      <c r="B56" s="33"/>
      <c r="C56" s="27" t="s">
        <v>21</v>
      </c>
      <c r="D56" s="32"/>
      <c r="E56" s="32"/>
      <c r="F56" s="25" t="str">
        <f>F14</f>
        <v>Bohumín</v>
      </c>
      <c r="G56" s="32"/>
      <c r="H56" s="32"/>
      <c r="I56" s="98" t="s">
        <v>23</v>
      </c>
      <c r="J56" s="50" t="str">
        <f>IF(J14="","",J14)</f>
        <v>26. 11. 2019</v>
      </c>
      <c r="K56" s="32"/>
      <c r="L56" s="97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</row>
    <row r="57" spans="1:31" s="2" customFormat="1" ht="6.95" customHeight="1">
      <c r="A57" s="32"/>
      <c r="B57" s="33"/>
      <c r="C57" s="32"/>
      <c r="D57" s="32"/>
      <c r="E57" s="32"/>
      <c r="F57" s="32"/>
      <c r="G57" s="32"/>
      <c r="H57" s="32"/>
      <c r="I57" s="96"/>
      <c r="J57" s="32"/>
      <c r="K57" s="32"/>
      <c r="L57" s="97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</row>
    <row r="58" spans="1:31" s="2" customFormat="1" ht="40.15" customHeight="1">
      <c r="A58" s="32"/>
      <c r="B58" s="33"/>
      <c r="C58" s="27" t="s">
        <v>25</v>
      </c>
      <c r="D58" s="32"/>
      <c r="E58" s="32"/>
      <c r="F58" s="25" t="str">
        <f>E17</f>
        <v>Město Bohumín, Masarykova 158, 735 81 Bohumín</v>
      </c>
      <c r="G58" s="32"/>
      <c r="H58" s="32"/>
      <c r="I58" s="98" t="s">
        <v>31</v>
      </c>
      <c r="J58" s="30" t="str">
        <f>E23</f>
        <v>HaskoningDHV Czech Republic, spol. s r.o.</v>
      </c>
      <c r="K58" s="32"/>
      <c r="L58" s="97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</row>
    <row r="59" spans="1:31" s="2" customFormat="1" ht="40.15" customHeight="1">
      <c r="A59" s="32"/>
      <c r="B59" s="33"/>
      <c r="C59" s="27" t="s">
        <v>29</v>
      </c>
      <c r="D59" s="32"/>
      <c r="E59" s="32"/>
      <c r="F59" s="25" t="str">
        <f>IF(E20="","",E20)</f>
        <v>Vyplň údaj</v>
      </c>
      <c r="G59" s="32"/>
      <c r="H59" s="32"/>
      <c r="I59" s="98" t="s">
        <v>34</v>
      </c>
      <c r="J59" s="30" t="str">
        <f>E26</f>
        <v>HaskoningDHV Czech Republic, spol. s r.o.</v>
      </c>
      <c r="K59" s="32"/>
      <c r="L59" s="97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</row>
    <row r="60" spans="1:31" s="2" customFormat="1" ht="10.35" customHeight="1">
      <c r="A60" s="32"/>
      <c r="B60" s="33"/>
      <c r="C60" s="32"/>
      <c r="D60" s="32"/>
      <c r="E60" s="32"/>
      <c r="F60" s="32"/>
      <c r="G60" s="32"/>
      <c r="H60" s="32"/>
      <c r="I60" s="96"/>
      <c r="J60" s="32"/>
      <c r="K60" s="32"/>
      <c r="L60" s="97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</row>
    <row r="61" spans="1:31" s="2" customFormat="1" ht="29.25" customHeight="1">
      <c r="A61" s="32"/>
      <c r="B61" s="33"/>
      <c r="C61" s="118" t="s">
        <v>128</v>
      </c>
      <c r="D61" s="109"/>
      <c r="E61" s="109"/>
      <c r="F61" s="109"/>
      <c r="G61" s="109"/>
      <c r="H61" s="109"/>
      <c r="I61" s="119"/>
      <c r="J61" s="120" t="s">
        <v>129</v>
      </c>
      <c r="K61" s="109"/>
      <c r="L61" s="97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s="2" customFormat="1" ht="10.35" customHeight="1">
      <c r="A62" s="32"/>
      <c r="B62" s="33"/>
      <c r="C62" s="32"/>
      <c r="D62" s="32"/>
      <c r="E62" s="32"/>
      <c r="F62" s="32"/>
      <c r="G62" s="32"/>
      <c r="H62" s="32"/>
      <c r="I62" s="96"/>
      <c r="J62" s="32"/>
      <c r="K62" s="32"/>
      <c r="L62" s="97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</row>
    <row r="63" spans="1:47" s="2" customFormat="1" ht="22.9" customHeight="1">
      <c r="A63" s="32"/>
      <c r="B63" s="33"/>
      <c r="C63" s="121" t="s">
        <v>69</v>
      </c>
      <c r="D63" s="32"/>
      <c r="E63" s="32"/>
      <c r="F63" s="32"/>
      <c r="G63" s="32"/>
      <c r="H63" s="32"/>
      <c r="I63" s="96"/>
      <c r="J63" s="66">
        <f>J93</f>
        <v>0</v>
      </c>
      <c r="K63" s="32"/>
      <c r="L63" s="97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U63" s="17" t="s">
        <v>130</v>
      </c>
    </row>
    <row r="64" spans="2:12" s="9" customFormat="1" ht="24.95" customHeight="1">
      <c r="B64" s="122"/>
      <c r="D64" s="123" t="s">
        <v>131</v>
      </c>
      <c r="E64" s="124"/>
      <c r="F64" s="124"/>
      <c r="G64" s="124"/>
      <c r="H64" s="124"/>
      <c r="I64" s="125"/>
      <c r="J64" s="126">
        <f>J94</f>
        <v>0</v>
      </c>
      <c r="L64" s="122"/>
    </row>
    <row r="65" spans="2:12" s="10" customFormat="1" ht="19.9" customHeight="1">
      <c r="B65" s="127"/>
      <c r="D65" s="128" t="s">
        <v>132</v>
      </c>
      <c r="E65" s="129"/>
      <c r="F65" s="129"/>
      <c r="G65" s="129"/>
      <c r="H65" s="129"/>
      <c r="I65" s="130"/>
      <c r="J65" s="131">
        <f>J95</f>
        <v>0</v>
      </c>
      <c r="L65" s="127"/>
    </row>
    <row r="66" spans="2:12" s="10" customFormat="1" ht="19.9" customHeight="1">
      <c r="B66" s="127"/>
      <c r="D66" s="128" t="s">
        <v>133</v>
      </c>
      <c r="E66" s="129"/>
      <c r="F66" s="129"/>
      <c r="G66" s="129"/>
      <c r="H66" s="129"/>
      <c r="I66" s="130"/>
      <c r="J66" s="131">
        <f>J129</f>
        <v>0</v>
      </c>
      <c r="L66" s="127"/>
    </row>
    <row r="67" spans="2:12" s="10" customFormat="1" ht="19.9" customHeight="1">
      <c r="B67" s="127"/>
      <c r="D67" s="128" t="s">
        <v>135</v>
      </c>
      <c r="E67" s="129"/>
      <c r="F67" s="129"/>
      <c r="G67" s="129"/>
      <c r="H67" s="129"/>
      <c r="I67" s="130"/>
      <c r="J67" s="131">
        <f>J132</f>
        <v>0</v>
      </c>
      <c r="L67" s="127"/>
    </row>
    <row r="68" spans="2:12" s="10" customFormat="1" ht="19.9" customHeight="1">
      <c r="B68" s="127"/>
      <c r="D68" s="128" t="s">
        <v>138</v>
      </c>
      <c r="E68" s="129"/>
      <c r="F68" s="129"/>
      <c r="G68" s="129"/>
      <c r="H68" s="129"/>
      <c r="I68" s="130"/>
      <c r="J68" s="131">
        <f>J138</f>
        <v>0</v>
      </c>
      <c r="L68" s="127"/>
    </row>
    <row r="69" spans="2:12" s="10" customFormat="1" ht="19.9" customHeight="1">
      <c r="B69" s="127"/>
      <c r="D69" s="128" t="s">
        <v>140</v>
      </c>
      <c r="E69" s="129"/>
      <c r="F69" s="129"/>
      <c r="G69" s="129"/>
      <c r="H69" s="129"/>
      <c r="I69" s="130"/>
      <c r="J69" s="131">
        <f>J167</f>
        <v>0</v>
      </c>
      <c r="L69" s="127"/>
    </row>
    <row r="70" spans="2:12" s="9" customFormat="1" ht="24.95" customHeight="1">
      <c r="B70" s="122"/>
      <c r="D70" s="123" t="s">
        <v>141</v>
      </c>
      <c r="E70" s="124"/>
      <c r="F70" s="124"/>
      <c r="G70" s="124"/>
      <c r="H70" s="124"/>
      <c r="I70" s="125"/>
      <c r="J70" s="126">
        <f>J169</f>
        <v>0</v>
      </c>
      <c r="L70" s="122"/>
    </row>
    <row r="71" spans="2:12" s="10" customFormat="1" ht="19.9" customHeight="1">
      <c r="B71" s="127"/>
      <c r="D71" s="128" t="s">
        <v>1094</v>
      </c>
      <c r="E71" s="129"/>
      <c r="F71" s="129"/>
      <c r="G71" s="129"/>
      <c r="H71" s="129"/>
      <c r="I71" s="130"/>
      <c r="J71" s="131">
        <f>J170</f>
        <v>0</v>
      </c>
      <c r="L71" s="127"/>
    </row>
    <row r="72" spans="1:31" s="2" customFormat="1" ht="21.75" customHeight="1">
      <c r="A72" s="32"/>
      <c r="B72" s="33"/>
      <c r="C72" s="32"/>
      <c r="D72" s="32"/>
      <c r="E72" s="32"/>
      <c r="F72" s="32"/>
      <c r="G72" s="32"/>
      <c r="H72" s="32"/>
      <c r="I72" s="96"/>
      <c r="J72" s="32"/>
      <c r="K72" s="32"/>
      <c r="L72" s="97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</row>
    <row r="73" spans="1:31" s="2" customFormat="1" ht="6.95" customHeight="1">
      <c r="A73" s="32"/>
      <c r="B73" s="42"/>
      <c r="C73" s="43"/>
      <c r="D73" s="43"/>
      <c r="E73" s="43"/>
      <c r="F73" s="43"/>
      <c r="G73" s="43"/>
      <c r="H73" s="43"/>
      <c r="I73" s="116"/>
      <c r="J73" s="43"/>
      <c r="K73" s="43"/>
      <c r="L73" s="97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</row>
    <row r="77" spans="1:31" s="2" customFormat="1" ht="6.95" customHeight="1">
      <c r="A77" s="32"/>
      <c r="B77" s="44"/>
      <c r="C77" s="45"/>
      <c r="D77" s="45"/>
      <c r="E77" s="45"/>
      <c r="F77" s="45"/>
      <c r="G77" s="45"/>
      <c r="H77" s="45"/>
      <c r="I77" s="117"/>
      <c r="J77" s="45"/>
      <c r="K77" s="45"/>
      <c r="L77" s="97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 s="2" customFormat="1" ht="24.95" customHeight="1">
      <c r="A78" s="32"/>
      <c r="B78" s="33"/>
      <c r="C78" s="21" t="s">
        <v>148</v>
      </c>
      <c r="D78" s="32"/>
      <c r="E78" s="32"/>
      <c r="F78" s="32"/>
      <c r="G78" s="32"/>
      <c r="H78" s="32"/>
      <c r="I78" s="96"/>
      <c r="J78" s="32"/>
      <c r="K78" s="32"/>
      <c r="L78" s="97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</row>
    <row r="79" spans="1:31" s="2" customFormat="1" ht="6.95" customHeight="1">
      <c r="A79" s="32"/>
      <c r="B79" s="33"/>
      <c r="C79" s="32"/>
      <c r="D79" s="32"/>
      <c r="E79" s="32"/>
      <c r="F79" s="32"/>
      <c r="G79" s="32"/>
      <c r="H79" s="32"/>
      <c r="I79" s="96"/>
      <c r="J79" s="32"/>
      <c r="K79" s="32"/>
      <c r="L79" s="97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</row>
    <row r="80" spans="1:31" s="2" customFormat="1" ht="12" customHeight="1">
      <c r="A80" s="32"/>
      <c r="B80" s="33"/>
      <c r="C80" s="27" t="s">
        <v>17</v>
      </c>
      <c r="D80" s="32"/>
      <c r="E80" s="32"/>
      <c r="F80" s="32"/>
      <c r="G80" s="32"/>
      <c r="H80" s="32"/>
      <c r="I80" s="96"/>
      <c r="J80" s="32"/>
      <c r="K80" s="32"/>
      <c r="L80" s="97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</row>
    <row r="81" spans="1:31" s="2" customFormat="1" ht="16.5" customHeight="1">
      <c r="A81" s="32"/>
      <c r="B81" s="33"/>
      <c r="C81" s="32"/>
      <c r="D81" s="32"/>
      <c r="E81" s="401" t="str">
        <f>E7</f>
        <v>Dopravní terminál v Bohumíně – Přednádražní prostor</v>
      </c>
      <c r="F81" s="402"/>
      <c r="G81" s="402"/>
      <c r="H81" s="402"/>
      <c r="I81" s="96"/>
      <c r="J81" s="32"/>
      <c r="K81" s="32"/>
      <c r="L81" s="97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2:12" s="1" customFormat="1" ht="12" customHeight="1">
      <c r="B82" s="20"/>
      <c r="C82" s="27" t="s">
        <v>123</v>
      </c>
      <c r="I82" s="93"/>
      <c r="L82" s="20"/>
    </row>
    <row r="83" spans="1:31" s="2" customFormat="1" ht="16.5" customHeight="1">
      <c r="A83" s="32"/>
      <c r="B83" s="33"/>
      <c r="C83" s="32"/>
      <c r="D83" s="32"/>
      <c r="E83" s="401" t="s">
        <v>124</v>
      </c>
      <c r="F83" s="400"/>
      <c r="G83" s="400"/>
      <c r="H83" s="400"/>
      <c r="I83" s="96"/>
      <c r="J83" s="32"/>
      <c r="K83" s="32"/>
      <c r="L83" s="97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125</v>
      </c>
      <c r="D84" s="32"/>
      <c r="E84" s="32"/>
      <c r="F84" s="32"/>
      <c r="G84" s="32"/>
      <c r="H84" s="32"/>
      <c r="I84" s="96"/>
      <c r="J84" s="32"/>
      <c r="K84" s="32"/>
      <c r="L84" s="97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396" t="str">
        <f>E11</f>
        <v>SO 101.4 - Mobiliář</v>
      </c>
      <c r="F85" s="400"/>
      <c r="G85" s="400"/>
      <c r="H85" s="400"/>
      <c r="I85" s="96"/>
      <c r="J85" s="32"/>
      <c r="K85" s="32"/>
      <c r="L85" s="97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96"/>
      <c r="J86" s="32"/>
      <c r="K86" s="32"/>
      <c r="L86" s="97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2" customHeight="1">
      <c r="A87" s="32"/>
      <c r="B87" s="33"/>
      <c r="C87" s="27" t="s">
        <v>21</v>
      </c>
      <c r="D87" s="32"/>
      <c r="E87" s="32"/>
      <c r="F87" s="25" t="str">
        <f>F14</f>
        <v>Bohumín</v>
      </c>
      <c r="G87" s="32"/>
      <c r="H87" s="32"/>
      <c r="I87" s="98" t="s">
        <v>23</v>
      </c>
      <c r="J87" s="50" t="str">
        <f>IF(J14="","",J14)</f>
        <v>26. 11. 2019</v>
      </c>
      <c r="K87" s="32"/>
      <c r="L87" s="97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6"/>
      <c r="J88" s="32"/>
      <c r="K88" s="32"/>
      <c r="L88" s="97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40.15" customHeight="1">
      <c r="A89" s="32"/>
      <c r="B89" s="33"/>
      <c r="C89" s="27" t="s">
        <v>25</v>
      </c>
      <c r="D89" s="32"/>
      <c r="E89" s="32"/>
      <c r="F89" s="25" t="str">
        <f>E17</f>
        <v>Město Bohumín, Masarykova 158, 735 81 Bohumín</v>
      </c>
      <c r="G89" s="32"/>
      <c r="H89" s="32"/>
      <c r="I89" s="98" t="s">
        <v>31</v>
      </c>
      <c r="J89" s="30" t="str">
        <f>E23</f>
        <v>HaskoningDHV Czech Republic, spol. s r.o.</v>
      </c>
      <c r="K89" s="32"/>
      <c r="L89" s="97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40.15" customHeight="1">
      <c r="A90" s="32"/>
      <c r="B90" s="33"/>
      <c r="C90" s="27" t="s">
        <v>29</v>
      </c>
      <c r="D90" s="32"/>
      <c r="E90" s="32"/>
      <c r="F90" s="25" t="str">
        <f>IF(E20="","",E20)</f>
        <v>Vyplň údaj</v>
      </c>
      <c r="G90" s="32"/>
      <c r="H90" s="32"/>
      <c r="I90" s="98" t="s">
        <v>34</v>
      </c>
      <c r="J90" s="30" t="str">
        <f>E26</f>
        <v>HaskoningDHV Czech Republic, spol. s r.o.</v>
      </c>
      <c r="K90" s="32"/>
      <c r="L90" s="97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0.35" customHeight="1">
      <c r="A91" s="32"/>
      <c r="B91" s="33"/>
      <c r="C91" s="32"/>
      <c r="D91" s="32"/>
      <c r="E91" s="32"/>
      <c r="F91" s="32"/>
      <c r="G91" s="32"/>
      <c r="H91" s="32"/>
      <c r="I91" s="96"/>
      <c r="J91" s="32"/>
      <c r="K91" s="32"/>
      <c r="L91" s="97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11" customFormat="1" ht="29.25" customHeight="1">
      <c r="A92" s="132"/>
      <c r="B92" s="133"/>
      <c r="C92" s="134" t="s">
        <v>149</v>
      </c>
      <c r="D92" s="135" t="s">
        <v>56</v>
      </c>
      <c r="E92" s="135" t="s">
        <v>52</v>
      </c>
      <c r="F92" s="135" t="s">
        <v>53</v>
      </c>
      <c r="G92" s="135" t="s">
        <v>150</v>
      </c>
      <c r="H92" s="135" t="s">
        <v>151</v>
      </c>
      <c r="I92" s="136" t="s">
        <v>152</v>
      </c>
      <c r="J92" s="135" t="s">
        <v>129</v>
      </c>
      <c r="K92" s="137" t="s">
        <v>153</v>
      </c>
      <c r="L92" s="138"/>
      <c r="M92" s="57" t="s">
        <v>3</v>
      </c>
      <c r="N92" s="58" t="s">
        <v>41</v>
      </c>
      <c r="O92" s="58" t="s">
        <v>154</v>
      </c>
      <c r="P92" s="58" t="s">
        <v>155</v>
      </c>
      <c r="Q92" s="58" t="s">
        <v>156</v>
      </c>
      <c r="R92" s="58" t="s">
        <v>157</v>
      </c>
      <c r="S92" s="58" t="s">
        <v>158</v>
      </c>
      <c r="T92" s="59" t="s">
        <v>159</v>
      </c>
      <c r="U92" s="132"/>
      <c r="V92" s="132"/>
      <c r="W92" s="132"/>
      <c r="X92" s="132"/>
      <c r="Y92" s="132"/>
      <c r="Z92" s="132"/>
      <c r="AA92" s="132"/>
      <c r="AB92" s="132"/>
      <c r="AC92" s="132"/>
      <c r="AD92" s="132"/>
      <c r="AE92" s="132"/>
    </row>
    <row r="93" spans="1:63" s="2" customFormat="1" ht="22.9" customHeight="1">
      <c r="A93" s="32"/>
      <c r="B93" s="33"/>
      <c r="C93" s="64" t="s">
        <v>160</v>
      </c>
      <c r="D93" s="32"/>
      <c r="E93" s="32"/>
      <c r="F93" s="32"/>
      <c r="G93" s="32"/>
      <c r="H93" s="32"/>
      <c r="I93" s="96"/>
      <c r="J93" s="139">
        <f>BK93</f>
        <v>0</v>
      </c>
      <c r="K93" s="32"/>
      <c r="L93" s="33"/>
      <c r="M93" s="60"/>
      <c r="N93" s="51"/>
      <c r="O93" s="61"/>
      <c r="P93" s="140">
        <f>P94+P169</f>
        <v>0</v>
      </c>
      <c r="Q93" s="61"/>
      <c r="R93" s="140">
        <f>R94+R169</f>
        <v>203.33428469877998</v>
      </c>
      <c r="S93" s="61"/>
      <c r="T93" s="141">
        <f>T94+T169</f>
        <v>0</v>
      </c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T93" s="17" t="s">
        <v>70</v>
      </c>
      <c r="AU93" s="17" t="s">
        <v>130</v>
      </c>
      <c r="BK93" s="142">
        <f>BK94+BK169</f>
        <v>0</v>
      </c>
    </row>
    <row r="94" spans="2:63" s="12" customFormat="1" ht="25.9" customHeight="1">
      <c r="B94" s="143"/>
      <c r="D94" s="144" t="s">
        <v>70</v>
      </c>
      <c r="E94" s="145" t="s">
        <v>161</v>
      </c>
      <c r="F94" s="145" t="s">
        <v>162</v>
      </c>
      <c r="I94" s="146"/>
      <c r="J94" s="147">
        <f>BK94</f>
        <v>0</v>
      </c>
      <c r="L94" s="143"/>
      <c r="M94" s="148"/>
      <c r="N94" s="149"/>
      <c r="O94" s="149"/>
      <c r="P94" s="150">
        <f>P95+P129+P132+P138+P167</f>
        <v>0</v>
      </c>
      <c r="Q94" s="149"/>
      <c r="R94" s="150">
        <f>R95+R129+R132+R138+R167</f>
        <v>183.24732269877998</v>
      </c>
      <c r="S94" s="149"/>
      <c r="T94" s="151">
        <f>T95+T129+T132+T138+T167</f>
        <v>0</v>
      </c>
      <c r="AR94" s="144" t="s">
        <v>78</v>
      </c>
      <c r="AT94" s="152" t="s">
        <v>70</v>
      </c>
      <c r="AU94" s="152" t="s">
        <v>71</v>
      </c>
      <c r="AY94" s="144" t="s">
        <v>163</v>
      </c>
      <c r="BK94" s="153">
        <f>BK95+BK129+BK132+BK138+BK167</f>
        <v>0</v>
      </c>
    </row>
    <row r="95" spans="2:63" s="12" customFormat="1" ht="22.9" customHeight="1">
      <c r="B95" s="143"/>
      <c r="D95" s="144" t="s">
        <v>70</v>
      </c>
      <c r="E95" s="154" t="s">
        <v>78</v>
      </c>
      <c r="F95" s="154" t="s">
        <v>164</v>
      </c>
      <c r="I95" s="146"/>
      <c r="J95" s="155">
        <f>BK95</f>
        <v>0</v>
      </c>
      <c r="L95" s="143"/>
      <c r="M95" s="148"/>
      <c r="N95" s="149"/>
      <c r="O95" s="149"/>
      <c r="P95" s="150">
        <f>SUM(P96:P128)</f>
        <v>0</v>
      </c>
      <c r="Q95" s="149"/>
      <c r="R95" s="150">
        <f>SUM(R96:R128)</f>
        <v>0</v>
      </c>
      <c r="S95" s="149"/>
      <c r="T95" s="151">
        <f>SUM(T96:T128)</f>
        <v>0</v>
      </c>
      <c r="AR95" s="144" t="s">
        <v>78</v>
      </c>
      <c r="AT95" s="152" t="s">
        <v>70</v>
      </c>
      <c r="AU95" s="152" t="s">
        <v>78</v>
      </c>
      <c r="AY95" s="144" t="s">
        <v>163</v>
      </c>
      <c r="BK95" s="153">
        <f>SUM(BK96:BK128)</f>
        <v>0</v>
      </c>
    </row>
    <row r="96" spans="1:65" s="2" customFormat="1" ht="44.25" customHeight="1">
      <c r="A96" s="32"/>
      <c r="B96" s="156"/>
      <c r="C96" s="157" t="s">
        <v>78</v>
      </c>
      <c r="D96" s="157" t="s">
        <v>165</v>
      </c>
      <c r="E96" s="158" t="s">
        <v>260</v>
      </c>
      <c r="F96" s="159" t="s">
        <v>261</v>
      </c>
      <c r="G96" s="160" t="s">
        <v>242</v>
      </c>
      <c r="H96" s="161">
        <v>61.314</v>
      </c>
      <c r="I96" s="162"/>
      <c r="J96" s="163">
        <f>ROUND(I96*H96,2)</f>
        <v>0</v>
      </c>
      <c r="K96" s="159" t="s">
        <v>169</v>
      </c>
      <c r="L96" s="33"/>
      <c r="M96" s="164" t="s">
        <v>3</v>
      </c>
      <c r="N96" s="165" t="s">
        <v>42</v>
      </c>
      <c r="O96" s="53"/>
      <c r="P96" s="166">
        <f>O96*H96</f>
        <v>0</v>
      </c>
      <c r="Q96" s="166">
        <v>0</v>
      </c>
      <c r="R96" s="166">
        <f>Q96*H96</f>
        <v>0</v>
      </c>
      <c r="S96" s="166">
        <v>0</v>
      </c>
      <c r="T96" s="167">
        <f>S96*H96</f>
        <v>0</v>
      </c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R96" s="168" t="s">
        <v>170</v>
      </c>
      <c r="AT96" s="168" t="s">
        <v>165</v>
      </c>
      <c r="AU96" s="168" t="s">
        <v>80</v>
      </c>
      <c r="AY96" s="17" t="s">
        <v>163</v>
      </c>
      <c r="BE96" s="169">
        <f>IF(N96="základní",J96,0)</f>
        <v>0</v>
      </c>
      <c r="BF96" s="169">
        <f>IF(N96="snížená",J96,0)</f>
        <v>0</v>
      </c>
      <c r="BG96" s="169">
        <f>IF(N96="zákl. přenesená",J96,0)</f>
        <v>0</v>
      </c>
      <c r="BH96" s="169">
        <f>IF(N96="sníž. přenesená",J96,0)</f>
        <v>0</v>
      </c>
      <c r="BI96" s="169">
        <f>IF(N96="nulová",J96,0)</f>
        <v>0</v>
      </c>
      <c r="BJ96" s="17" t="s">
        <v>78</v>
      </c>
      <c r="BK96" s="169">
        <f>ROUND(I96*H96,2)</f>
        <v>0</v>
      </c>
      <c r="BL96" s="17" t="s">
        <v>170</v>
      </c>
      <c r="BM96" s="168" t="s">
        <v>1095</v>
      </c>
    </row>
    <row r="97" spans="1:47" s="2" customFormat="1" ht="19.5">
      <c r="A97" s="32"/>
      <c r="B97" s="33"/>
      <c r="C97" s="32"/>
      <c r="D97" s="170" t="s">
        <v>172</v>
      </c>
      <c r="E97" s="32"/>
      <c r="F97" s="171" t="s">
        <v>173</v>
      </c>
      <c r="G97" s="32"/>
      <c r="H97" s="32"/>
      <c r="I97" s="96"/>
      <c r="J97" s="32"/>
      <c r="K97" s="32"/>
      <c r="L97" s="33"/>
      <c r="M97" s="172"/>
      <c r="N97" s="173"/>
      <c r="O97" s="53"/>
      <c r="P97" s="53"/>
      <c r="Q97" s="53"/>
      <c r="R97" s="53"/>
      <c r="S97" s="53"/>
      <c r="T97" s="54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T97" s="17" t="s">
        <v>172</v>
      </c>
      <c r="AU97" s="17" t="s">
        <v>80</v>
      </c>
    </row>
    <row r="98" spans="2:51" s="13" customFormat="1" ht="12">
      <c r="B98" s="174"/>
      <c r="D98" s="170" t="s">
        <v>174</v>
      </c>
      <c r="E98" s="175" t="s">
        <v>3</v>
      </c>
      <c r="F98" s="176" t="s">
        <v>1096</v>
      </c>
      <c r="H98" s="175" t="s">
        <v>3</v>
      </c>
      <c r="I98" s="177"/>
      <c r="L98" s="174"/>
      <c r="M98" s="178"/>
      <c r="N98" s="179"/>
      <c r="O98" s="179"/>
      <c r="P98" s="179"/>
      <c r="Q98" s="179"/>
      <c r="R98" s="179"/>
      <c r="S98" s="179"/>
      <c r="T98" s="180"/>
      <c r="AT98" s="175" t="s">
        <v>174</v>
      </c>
      <c r="AU98" s="175" t="s">
        <v>80</v>
      </c>
      <c r="AV98" s="13" t="s">
        <v>78</v>
      </c>
      <c r="AW98" s="13" t="s">
        <v>33</v>
      </c>
      <c r="AX98" s="13" t="s">
        <v>71</v>
      </c>
      <c r="AY98" s="175" t="s">
        <v>163</v>
      </c>
    </row>
    <row r="99" spans="2:51" s="13" customFormat="1" ht="12">
      <c r="B99" s="174"/>
      <c r="D99" s="170" t="s">
        <v>174</v>
      </c>
      <c r="E99" s="175" t="s">
        <v>3</v>
      </c>
      <c r="F99" s="176" t="s">
        <v>1097</v>
      </c>
      <c r="H99" s="175" t="s">
        <v>3</v>
      </c>
      <c r="I99" s="177"/>
      <c r="L99" s="174"/>
      <c r="M99" s="178"/>
      <c r="N99" s="179"/>
      <c r="O99" s="179"/>
      <c r="P99" s="179"/>
      <c r="Q99" s="179"/>
      <c r="R99" s="179"/>
      <c r="S99" s="179"/>
      <c r="T99" s="180"/>
      <c r="AT99" s="175" t="s">
        <v>174</v>
      </c>
      <c r="AU99" s="175" t="s">
        <v>80</v>
      </c>
      <c r="AV99" s="13" t="s">
        <v>78</v>
      </c>
      <c r="AW99" s="13" t="s">
        <v>33</v>
      </c>
      <c r="AX99" s="13" t="s">
        <v>71</v>
      </c>
      <c r="AY99" s="175" t="s">
        <v>163</v>
      </c>
    </row>
    <row r="100" spans="2:51" s="14" customFormat="1" ht="12">
      <c r="B100" s="181"/>
      <c r="D100" s="170" t="s">
        <v>174</v>
      </c>
      <c r="E100" s="182" t="s">
        <v>3</v>
      </c>
      <c r="F100" s="183" t="s">
        <v>1098</v>
      </c>
      <c r="H100" s="184">
        <v>5.625</v>
      </c>
      <c r="I100" s="185"/>
      <c r="L100" s="181"/>
      <c r="M100" s="186"/>
      <c r="N100" s="187"/>
      <c r="O100" s="187"/>
      <c r="P100" s="187"/>
      <c r="Q100" s="187"/>
      <c r="R100" s="187"/>
      <c r="S100" s="187"/>
      <c r="T100" s="188"/>
      <c r="AT100" s="182" t="s">
        <v>174</v>
      </c>
      <c r="AU100" s="182" t="s">
        <v>80</v>
      </c>
      <c r="AV100" s="14" t="s">
        <v>80</v>
      </c>
      <c r="AW100" s="14" t="s">
        <v>33</v>
      </c>
      <c r="AX100" s="14" t="s">
        <v>71</v>
      </c>
      <c r="AY100" s="182" t="s">
        <v>163</v>
      </c>
    </row>
    <row r="101" spans="2:51" s="13" customFormat="1" ht="12">
      <c r="B101" s="174"/>
      <c r="D101" s="170" t="s">
        <v>174</v>
      </c>
      <c r="E101" s="175" t="s">
        <v>3</v>
      </c>
      <c r="F101" s="176" t="s">
        <v>1099</v>
      </c>
      <c r="H101" s="175" t="s">
        <v>3</v>
      </c>
      <c r="I101" s="177"/>
      <c r="L101" s="174"/>
      <c r="M101" s="178"/>
      <c r="N101" s="179"/>
      <c r="O101" s="179"/>
      <c r="P101" s="179"/>
      <c r="Q101" s="179"/>
      <c r="R101" s="179"/>
      <c r="S101" s="179"/>
      <c r="T101" s="180"/>
      <c r="AT101" s="175" t="s">
        <v>174</v>
      </c>
      <c r="AU101" s="175" t="s">
        <v>80</v>
      </c>
      <c r="AV101" s="13" t="s">
        <v>78</v>
      </c>
      <c r="AW101" s="13" t="s">
        <v>33</v>
      </c>
      <c r="AX101" s="13" t="s">
        <v>71</v>
      </c>
      <c r="AY101" s="175" t="s">
        <v>163</v>
      </c>
    </row>
    <row r="102" spans="2:51" s="14" customFormat="1" ht="12">
      <c r="B102" s="181"/>
      <c r="D102" s="170" t="s">
        <v>174</v>
      </c>
      <c r="E102" s="182" t="s">
        <v>3</v>
      </c>
      <c r="F102" s="183" t="s">
        <v>1100</v>
      </c>
      <c r="H102" s="184">
        <v>29.25</v>
      </c>
      <c r="I102" s="185"/>
      <c r="L102" s="181"/>
      <c r="M102" s="186"/>
      <c r="N102" s="187"/>
      <c r="O102" s="187"/>
      <c r="P102" s="187"/>
      <c r="Q102" s="187"/>
      <c r="R102" s="187"/>
      <c r="S102" s="187"/>
      <c r="T102" s="188"/>
      <c r="AT102" s="182" t="s">
        <v>174</v>
      </c>
      <c r="AU102" s="182" t="s">
        <v>80</v>
      </c>
      <c r="AV102" s="14" t="s">
        <v>80</v>
      </c>
      <c r="AW102" s="14" t="s">
        <v>33</v>
      </c>
      <c r="AX102" s="14" t="s">
        <v>71</v>
      </c>
      <c r="AY102" s="182" t="s">
        <v>163</v>
      </c>
    </row>
    <row r="103" spans="2:51" s="13" customFormat="1" ht="12">
      <c r="B103" s="174"/>
      <c r="D103" s="170" t="s">
        <v>174</v>
      </c>
      <c r="E103" s="175" t="s">
        <v>3</v>
      </c>
      <c r="F103" s="176" t="s">
        <v>1101</v>
      </c>
      <c r="H103" s="175" t="s">
        <v>3</v>
      </c>
      <c r="I103" s="177"/>
      <c r="L103" s="174"/>
      <c r="M103" s="178"/>
      <c r="N103" s="179"/>
      <c r="O103" s="179"/>
      <c r="P103" s="179"/>
      <c r="Q103" s="179"/>
      <c r="R103" s="179"/>
      <c r="S103" s="179"/>
      <c r="T103" s="180"/>
      <c r="AT103" s="175" t="s">
        <v>174</v>
      </c>
      <c r="AU103" s="175" t="s">
        <v>80</v>
      </c>
      <c r="AV103" s="13" t="s">
        <v>78</v>
      </c>
      <c r="AW103" s="13" t="s">
        <v>33</v>
      </c>
      <c r="AX103" s="13" t="s">
        <v>71</v>
      </c>
      <c r="AY103" s="175" t="s">
        <v>163</v>
      </c>
    </row>
    <row r="104" spans="2:51" s="14" customFormat="1" ht="12">
      <c r="B104" s="181"/>
      <c r="D104" s="170" t="s">
        <v>174</v>
      </c>
      <c r="E104" s="182" t="s">
        <v>3</v>
      </c>
      <c r="F104" s="183" t="s">
        <v>1102</v>
      </c>
      <c r="H104" s="184">
        <v>9.563</v>
      </c>
      <c r="I104" s="185"/>
      <c r="L104" s="181"/>
      <c r="M104" s="186"/>
      <c r="N104" s="187"/>
      <c r="O104" s="187"/>
      <c r="P104" s="187"/>
      <c r="Q104" s="187"/>
      <c r="R104" s="187"/>
      <c r="S104" s="187"/>
      <c r="T104" s="188"/>
      <c r="AT104" s="182" t="s">
        <v>174</v>
      </c>
      <c r="AU104" s="182" t="s">
        <v>80</v>
      </c>
      <c r="AV104" s="14" t="s">
        <v>80</v>
      </c>
      <c r="AW104" s="14" t="s">
        <v>33</v>
      </c>
      <c r="AX104" s="14" t="s">
        <v>71</v>
      </c>
      <c r="AY104" s="182" t="s">
        <v>163</v>
      </c>
    </row>
    <row r="105" spans="2:51" s="13" customFormat="1" ht="12">
      <c r="B105" s="174"/>
      <c r="D105" s="170" t="s">
        <v>174</v>
      </c>
      <c r="E105" s="175" t="s">
        <v>3</v>
      </c>
      <c r="F105" s="176" t="s">
        <v>1103</v>
      </c>
      <c r="H105" s="175" t="s">
        <v>3</v>
      </c>
      <c r="I105" s="177"/>
      <c r="L105" s="174"/>
      <c r="M105" s="178"/>
      <c r="N105" s="179"/>
      <c r="O105" s="179"/>
      <c r="P105" s="179"/>
      <c r="Q105" s="179"/>
      <c r="R105" s="179"/>
      <c r="S105" s="179"/>
      <c r="T105" s="180"/>
      <c r="AT105" s="175" t="s">
        <v>174</v>
      </c>
      <c r="AU105" s="175" t="s">
        <v>80</v>
      </c>
      <c r="AV105" s="13" t="s">
        <v>78</v>
      </c>
      <c r="AW105" s="13" t="s">
        <v>33</v>
      </c>
      <c r="AX105" s="13" t="s">
        <v>71</v>
      </c>
      <c r="AY105" s="175" t="s">
        <v>163</v>
      </c>
    </row>
    <row r="106" spans="2:51" s="14" customFormat="1" ht="12">
      <c r="B106" s="181"/>
      <c r="D106" s="170" t="s">
        <v>174</v>
      </c>
      <c r="E106" s="182" t="s">
        <v>3</v>
      </c>
      <c r="F106" s="183" t="s">
        <v>1104</v>
      </c>
      <c r="H106" s="184">
        <v>10.125</v>
      </c>
      <c r="I106" s="185"/>
      <c r="L106" s="181"/>
      <c r="M106" s="186"/>
      <c r="N106" s="187"/>
      <c r="O106" s="187"/>
      <c r="P106" s="187"/>
      <c r="Q106" s="187"/>
      <c r="R106" s="187"/>
      <c r="S106" s="187"/>
      <c r="T106" s="188"/>
      <c r="AT106" s="182" t="s">
        <v>174</v>
      </c>
      <c r="AU106" s="182" t="s">
        <v>80</v>
      </c>
      <c r="AV106" s="14" t="s">
        <v>80</v>
      </c>
      <c r="AW106" s="14" t="s">
        <v>33</v>
      </c>
      <c r="AX106" s="14" t="s">
        <v>71</v>
      </c>
      <c r="AY106" s="182" t="s">
        <v>163</v>
      </c>
    </row>
    <row r="107" spans="2:51" s="13" customFormat="1" ht="12">
      <c r="B107" s="174"/>
      <c r="D107" s="170" t="s">
        <v>174</v>
      </c>
      <c r="E107" s="175" t="s">
        <v>3</v>
      </c>
      <c r="F107" s="176" t="s">
        <v>1105</v>
      </c>
      <c r="H107" s="175" t="s">
        <v>3</v>
      </c>
      <c r="I107" s="177"/>
      <c r="L107" s="174"/>
      <c r="M107" s="178"/>
      <c r="N107" s="179"/>
      <c r="O107" s="179"/>
      <c r="P107" s="179"/>
      <c r="Q107" s="179"/>
      <c r="R107" s="179"/>
      <c r="S107" s="179"/>
      <c r="T107" s="180"/>
      <c r="AT107" s="175" t="s">
        <v>174</v>
      </c>
      <c r="AU107" s="175" t="s">
        <v>80</v>
      </c>
      <c r="AV107" s="13" t="s">
        <v>78</v>
      </c>
      <c r="AW107" s="13" t="s">
        <v>33</v>
      </c>
      <c r="AX107" s="13" t="s">
        <v>71</v>
      </c>
      <c r="AY107" s="175" t="s">
        <v>163</v>
      </c>
    </row>
    <row r="108" spans="2:51" s="14" customFormat="1" ht="12">
      <c r="B108" s="181"/>
      <c r="D108" s="170" t="s">
        <v>174</v>
      </c>
      <c r="E108" s="182" t="s">
        <v>3</v>
      </c>
      <c r="F108" s="183" t="s">
        <v>1106</v>
      </c>
      <c r="H108" s="184">
        <v>0.563</v>
      </c>
      <c r="I108" s="185"/>
      <c r="L108" s="181"/>
      <c r="M108" s="186"/>
      <c r="N108" s="187"/>
      <c r="O108" s="187"/>
      <c r="P108" s="187"/>
      <c r="Q108" s="187"/>
      <c r="R108" s="187"/>
      <c r="S108" s="187"/>
      <c r="T108" s="188"/>
      <c r="AT108" s="182" t="s">
        <v>174</v>
      </c>
      <c r="AU108" s="182" t="s">
        <v>80</v>
      </c>
      <c r="AV108" s="14" t="s">
        <v>80</v>
      </c>
      <c r="AW108" s="14" t="s">
        <v>33</v>
      </c>
      <c r="AX108" s="14" t="s">
        <v>71</v>
      </c>
      <c r="AY108" s="182" t="s">
        <v>163</v>
      </c>
    </row>
    <row r="109" spans="2:51" s="13" customFormat="1" ht="12">
      <c r="B109" s="174"/>
      <c r="D109" s="170" t="s">
        <v>174</v>
      </c>
      <c r="E109" s="175" t="s">
        <v>3</v>
      </c>
      <c r="F109" s="176" t="s">
        <v>1107</v>
      </c>
      <c r="H109" s="175" t="s">
        <v>3</v>
      </c>
      <c r="I109" s="177"/>
      <c r="L109" s="174"/>
      <c r="M109" s="178"/>
      <c r="N109" s="179"/>
      <c r="O109" s="179"/>
      <c r="P109" s="179"/>
      <c r="Q109" s="179"/>
      <c r="R109" s="179"/>
      <c r="S109" s="179"/>
      <c r="T109" s="180"/>
      <c r="AT109" s="175" t="s">
        <v>174</v>
      </c>
      <c r="AU109" s="175" t="s">
        <v>80</v>
      </c>
      <c r="AV109" s="13" t="s">
        <v>78</v>
      </c>
      <c r="AW109" s="13" t="s">
        <v>33</v>
      </c>
      <c r="AX109" s="13" t="s">
        <v>71</v>
      </c>
      <c r="AY109" s="175" t="s">
        <v>163</v>
      </c>
    </row>
    <row r="110" spans="2:51" s="14" customFormat="1" ht="12">
      <c r="B110" s="181"/>
      <c r="D110" s="170" t="s">
        <v>174</v>
      </c>
      <c r="E110" s="182" t="s">
        <v>3</v>
      </c>
      <c r="F110" s="183" t="s">
        <v>1108</v>
      </c>
      <c r="H110" s="184">
        <v>2.25</v>
      </c>
      <c r="I110" s="185"/>
      <c r="L110" s="181"/>
      <c r="M110" s="186"/>
      <c r="N110" s="187"/>
      <c r="O110" s="187"/>
      <c r="P110" s="187"/>
      <c r="Q110" s="187"/>
      <c r="R110" s="187"/>
      <c r="S110" s="187"/>
      <c r="T110" s="188"/>
      <c r="AT110" s="182" t="s">
        <v>174</v>
      </c>
      <c r="AU110" s="182" t="s">
        <v>80</v>
      </c>
      <c r="AV110" s="14" t="s">
        <v>80</v>
      </c>
      <c r="AW110" s="14" t="s">
        <v>33</v>
      </c>
      <c r="AX110" s="14" t="s">
        <v>71</v>
      </c>
      <c r="AY110" s="182" t="s">
        <v>163</v>
      </c>
    </row>
    <row r="111" spans="2:51" s="13" customFormat="1" ht="12">
      <c r="B111" s="174"/>
      <c r="D111" s="170" t="s">
        <v>174</v>
      </c>
      <c r="E111" s="175" t="s">
        <v>3</v>
      </c>
      <c r="F111" s="176" t="s">
        <v>1109</v>
      </c>
      <c r="H111" s="175" t="s">
        <v>3</v>
      </c>
      <c r="I111" s="177"/>
      <c r="L111" s="174"/>
      <c r="M111" s="178"/>
      <c r="N111" s="179"/>
      <c r="O111" s="179"/>
      <c r="P111" s="179"/>
      <c r="Q111" s="179"/>
      <c r="R111" s="179"/>
      <c r="S111" s="179"/>
      <c r="T111" s="180"/>
      <c r="AT111" s="175" t="s">
        <v>174</v>
      </c>
      <c r="AU111" s="175" t="s">
        <v>80</v>
      </c>
      <c r="AV111" s="13" t="s">
        <v>78</v>
      </c>
      <c r="AW111" s="13" t="s">
        <v>33</v>
      </c>
      <c r="AX111" s="13" t="s">
        <v>71</v>
      </c>
      <c r="AY111" s="175" t="s">
        <v>163</v>
      </c>
    </row>
    <row r="112" spans="2:51" s="14" customFormat="1" ht="12">
      <c r="B112" s="181"/>
      <c r="D112" s="170" t="s">
        <v>174</v>
      </c>
      <c r="E112" s="182" t="s">
        <v>3</v>
      </c>
      <c r="F112" s="183" t="s">
        <v>1110</v>
      </c>
      <c r="H112" s="184">
        <v>1.125</v>
      </c>
      <c r="I112" s="185"/>
      <c r="L112" s="181"/>
      <c r="M112" s="186"/>
      <c r="N112" s="187"/>
      <c r="O112" s="187"/>
      <c r="P112" s="187"/>
      <c r="Q112" s="187"/>
      <c r="R112" s="187"/>
      <c r="S112" s="187"/>
      <c r="T112" s="188"/>
      <c r="AT112" s="182" t="s">
        <v>174</v>
      </c>
      <c r="AU112" s="182" t="s">
        <v>80</v>
      </c>
      <c r="AV112" s="14" t="s">
        <v>80</v>
      </c>
      <c r="AW112" s="14" t="s">
        <v>33</v>
      </c>
      <c r="AX112" s="14" t="s">
        <v>71</v>
      </c>
      <c r="AY112" s="182" t="s">
        <v>163</v>
      </c>
    </row>
    <row r="113" spans="2:51" s="13" customFormat="1" ht="12">
      <c r="B113" s="174"/>
      <c r="D113" s="170" t="s">
        <v>174</v>
      </c>
      <c r="E113" s="175" t="s">
        <v>3</v>
      </c>
      <c r="F113" s="176" t="s">
        <v>1111</v>
      </c>
      <c r="H113" s="175" t="s">
        <v>3</v>
      </c>
      <c r="I113" s="177"/>
      <c r="L113" s="174"/>
      <c r="M113" s="178"/>
      <c r="N113" s="179"/>
      <c r="O113" s="179"/>
      <c r="P113" s="179"/>
      <c r="Q113" s="179"/>
      <c r="R113" s="179"/>
      <c r="S113" s="179"/>
      <c r="T113" s="180"/>
      <c r="AT113" s="175" t="s">
        <v>174</v>
      </c>
      <c r="AU113" s="175" t="s">
        <v>80</v>
      </c>
      <c r="AV113" s="13" t="s">
        <v>78</v>
      </c>
      <c r="AW113" s="13" t="s">
        <v>33</v>
      </c>
      <c r="AX113" s="13" t="s">
        <v>71</v>
      </c>
      <c r="AY113" s="175" t="s">
        <v>163</v>
      </c>
    </row>
    <row r="114" spans="2:51" s="14" customFormat="1" ht="12">
      <c r="B114" s="181"/>
      <c r="D114" s="170" t="s">
        <v>174</v>
      </c>
      <c r="E114" s="182" t="s">
        <v>3</v>
      </c>
      <c r="F114" s="183" t="s">
        <v>1106</v>
      </c>
      <c r="H114" s="184">
        <v>0.563</v>
      </c>
      <c r="I114" s="185"/>
      <c r="L114" s="181"/>
      <c r="M114" s="186"/>
      <c r="N114" s="187"/>
      <c r="O114" s="187"/>
      <c r="P114" s="187"/>
      <c r="Q114" s="187"/>
      <c r="R114" s="187"/>
      <c r="S114" s="187"/>
      <c r="T114" s="188"/>
      <c r="AT114" s="182" t="s">
        <v>174</v>
      </c>
      <c r="AU114" s="182" t="s">
        <v>80</v>
      </c>
      <c r="AV114" s="14" t="s">
        <v>80</v>
      </c>
      <c r="AW114" s="14" t="s">
        <v>33</v>
      </c>
      <c r="AX114" s="14" t="s">
        <v>71</v>
      </c>
      <c r="AY114" s="182" t="s">
        <v>163</v>
      </c>
    </row>
    <row r="115" spans="2:51" s="13" customFormat="1" ht="12">
      <c r="B115" s="174"/>
      <c r="D115" s="170" t="s">
        <v>174</v>
      </c>
      <c r="E115" s="175" t="s">
        <v>3</v>
      </c>
      <c r="F115" s="176" t="s">
        <v>1112</v>
      </c>
      <c r="H115" s="175" t="s">
        <v>3</v>
      </c>
      <c r="I115" s="177"/>
      <c r="L115" s="174"/>
      <c r="M115" s="178"/>
      <c r="N115" s="179"/>
      <c r="O115" s="179"/>
      <c r="P115" s="179"/>
      <c r="Q115" s="179"/>
      <c r="R115" s="179"/>
      <c r="S115" s="179"/>
      <c r="T115" s="180"/>
      <c r="AT115" s="175" t="s">
        <v>174</v>
      </c>
      <c r="AU115" s="175" t="s">
        <v>80</v>
      </c>
      <c r="AV115" s="13" t="s">
        <v>78</v>
      </c>
      <c r="AW115" s="13" t="s">
        <v>33</v>
      </c>
      <c r="AX115" s="13" t="s">
        <v>71</v>
      </c>
      <c r="AY115" s="175" t="s">
        <v>163</v>
      </c>
    </row>
    <row r="116" spans="2:51" s="14" customFormat="1" ht="12">
      <c r="B116" s="181"/>
      <c r="D116" s="170" t="s">
        <v>174</v>
      </c>
      <c r="E116" s="182" t="s">
        <v>3</v>
      </c>
      <c r="F116" s="183" t="s">
        <v>1113</v>
      </c>
      <c r="H116" s="184">
        <v>2.25</v>
      </c>
      <c r="I116" s="185"/>
      <c r="L116" s="181"/>
      <c r="M116" s="186"/>
      <c r="N116" s="187"/>
      <c r="O116" s="187"/>
      <c r="P116" s="187"/>
      <c r="Q116" s="187"/>
      <c r="R116" s="187"/>
      <c r="S116" s="187"/>
      <c r="T116" s="188"/>
      <c r="AT116" s="182" t="s">
        <v>174</v>
      </c>
      <c r="AU116" s="182" t="s">
        <v>80</v>
      </c>
      <c r="AV116" s="14" t="s">
        <v>80</v>
      </c>
      <c r="AW116" s="14" t="s">
        <v>33</v>
      </c>
      <c r="AX116" s="14" t="s">
        <v>71</v>
      </c>
      <c r="AY116" s="182" t="s">
        <v>163</v>
      </c>
    </row>
    <row r="117" spans="2:51" s="15" customFormat="1" ht="12">
      <c r="B117" s="189"/>
      <c r="D117" s="170" t="s">
        <v>174</v>
      </c>
      <c r="E117" s="190" t="s">
        <v>3</v>
      </c>
      <c r="F117" s="191" t="s">
        <v>188</v>
      </c>
      <c r="H117" s="192">
        <v>61.314</v>
      </c>
      <c r="I117" s="193"/>
      <c r="L117" s="189"/>
      <c r="M117" s="194"/>
      <c r="N117" s="195"/>
      <c r="O117" s="195"/>
      <c r="P117" s="195"/>
      <c r="Q117" s="195"/>
      <c r="R117" s="195"/>
      <c r="S117" s="195"/>
      <c r="T117" s="196"/>
      <c r="AT117" s="190" t="s">
        <v>174</v>
      </c>
      <c r="AU117" s="190" t="s">
        <v>80</v>
      </c>
      <c r="AV117" s="15" t="s">
        <v>170</v>
      </c>
      <c r="AW117" s="15" t="s">
        <v>33</v>
      </c>
      <c r="AX117" s="15" t="s">
        <v>78</v>
      </c>
      <c r="AY117" s="190" t="s">
        <v>163</v>
      </c>
    </row>
    <row r="118" spans="1:65" s="2" customFormat="1" ht="44.25" customHeight="1">
      <c r="A118" s="32"/>
      <c r="B118" s="156"/>
      <c r="C118" s="157" t="s">
        <v>80</v>
      </c>
      <c r="D118" s="157" t="s">
        <v>165</v>
      </c>
      <c r="E118" s="158" t="s">
        <v>266</v>
      </c>
      <c r="F118" s="159" t="s">
        <v>267</v>
      </c>
      <c r="G118" s="160" t="s">
        <v>242</v>
      </c>
      <c r="H118" s="161">
        <v>18.394</v>
      </c>
      <c r="I118" s="162"/>
      <c r="J118" s="163">
        <f>ROUND(I118*H118,2)</f>
        <v>0</v>
      </c>
      <c r="K118" s="159" t="s">
        <v>169</v>
      </c>
      <c r="L118" s="33"/>
      <c r="M118" s="164" t="s">
        <v>3</v>
      </c>
      <c r="N118" s="165" t="s">
        <v>42</v>
      </c>
      <c r="O118" s="53"/>
      <c r="P118" s="166">
        <f>O118*H118</f>
        <v>0</v>
      </c>
      <c r="Q118" s="166">
        <v>0</v>
      </c>
      <c r="R118" s="166">
        <f>Q118*H118</f>
        <v>0</v>
      </c>
      <c r="S118" s="166">
        <v>0</v>
      </c>
      <c r="T118" s="167">
        <f>S118*H118</f>
        <v>0</v>
      </c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R118" s="168" t="s">
        <v>170</v>
      </c>
      <c r="AT118" s="168" t="s">
        <v>165</v>
      </c>
      <c r="AU118" s="168" t="s">
        <v>80</v>
      </c>
      <c r="AY118" s="17" t="s">
        <v>163</v>
      </c>
      <c r="BE118" s="169">
        <f>IF(N118="základní",J118,0)</f>
        <v>0</v>
      </c>
      <c r="BF118" s="169">
        <f>IF(N118="snížená",J118,0)</f>
        <v>0</v>
      </c>
      <c r="BG118" s="169">
        <f>IF(N118="zákl. přenesená",J118,0)</f>
        <v>0</v>
      </c>
      <c r="BH118" s="169">
        <f>IF(N118="sníž. přenesená",J118,0)</f>
        <v>0</v>
      </c>
      <c r="BI118" s="169">
        <f>IF(N118="nulová",J118,0)</f>
        <v>0</v>
      </c>
      <c r="BJ118" s="17" t="s">
        <v>78</v>
      </c>
      <c r="BK118" s="169">
        <f>ROUND(I118*H118,2)</f>
        <v>0</v>
      </c>
      <c r="BL118" s="17" t="s">
        <v>170</v>
      </c>
      <c r="BM118" s="168" t="s">
        <v>1114</v>
      </c>
    </row>
    <row r="119" spans="1:47" s="2" customFormat="1" ht="19.5">
      <c r="A119" s="32"/>
      <c r="B119" s="33"/>
      <c r="C119" s="32"/>
      <c r="D119" s="170" t="s">
        <v>172</v>
      </c>
      <c r="E119" s="32"/>
      <c r="F119" s="171" t="s">
        <v>269</v>
      </c>
      <c r="G119" s="32"/>
      <c r="H119" s="32"/>
      <c r="I119" s="96"/>
      <c r="J119" s="32"/>
      <c r="K119" s="32"/>
      <c r="L119" s="33"/>
      <c r="M119" s="172"/>
      <c r="N119" s="173"/>
      <c r="O119" s="53"/>
      <c r="P119" s="53"/>
      <c r="Q119" s="53"/>
      <c r="R119" s="53"/>
      <c r="S119" s="53"/>
      <c r="T119" s="54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T119" s="17" t="s">
        <v>172</v>
      </c>
      <c r="AU119" s="17" t="s">
        <v>80</v>
      </c>
    </row>
    <row r="120" spans="2:51" s="14" customFormat="1" ht="12">
      <c r="B120" s="181"/>
      <c r="D120" s="170" t="s">
        <v>174</v>
      </c>
      <c r="F120" s="183" t="s">
        <v>1115</v>
      </c>
      <c r="H120" s="184">
        <v>18.394</v>
      </c>
      <c r="I120" s="185"/>
      <c r="L120" s="181"/>
      <c r="M120" s="186"/>
      <c r="N120" s="187"/>
      <c r="O120" s="187"/>
      <c r="P120" s="187"/>
      <c r="Q120" s="187"/>
      <c r="R120" s="187"/>
      <c r="S120" s="187"/>
      <c r="T120" s="188"/>
      <c r="AT120" s="182" t="s">
        <v>174</v>
      </c>
      <c r="AU120" s="182" t="s">
        <v>80</v>
      </c>
      <c r="AV120" s="14" t="s">
        <v>80</v>
      </c>
      <c r="AW120" s="14" t="s">
        <v>4</v>
      </c>
      <c r="AX120" s="14" t="s">
        <v>78</v>
      </c>
      <c r="AY120" s="182" t="s">
        <v>163</v>
      </c>
    </row>
    <row r="121" spans="1:65" s="2" customFormat="1" ht="44.25" customHeight="1">
      <c r="A121" s="32"/>
      <c r="B121" s="156"/>
      <c r="C121" s="157" t="s">
        <v>182</v>
      </c>
      <c r="D121" s="157" t="s">
        <v>165</v>
      </c>
      <c r="E121" s="158" t="s">
        <v>310</v>
      </c>
      <c r="F121" s="159" t="s">
        <v>311</v>
      </c>
      <c r="G121" s="160" t="s">
        <v>242</v>
      </c>
      <c r="H121" s="161">
        <v>61.314</v>
      </c>
      <c r="I121" s="162"/>
      <c r="J121" s="163">
        <f>ROUND(I121*H121,2)</f>
        <v>0</v>
      </c>
      <c r="K121" s="159" t="s">
        <v>169</v>
      </c>
      <c r="L121" s="33"/>
      <c r="M121" s="164" t="s">
        <v>3</v>
      </c>
      <c r="N121" s="165" t="s">
        <v>42</v>
      </c>
      <c r="O121" s="53"/>
      <c r="P121" s="166">
        <f>O121*H121</f>
        <v>0</v>
      </c>
      <c r="Q121" s="166">
        <v>0</v>
      </c>
      <c r="R121" s="166">
        <f>Q121*H121</f>
        <v>0</v>
      </c>
      <c r="S121" s="166">
        <v>0</v>
      </c>
      <c r="T121" s="167">
        <f>S121*H121</f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R121" s="168" t="s">
        <v>170</v>
      </c>
      <c r="AT121" s="168" t="s">
        <v>165</v>
      </c>
      <c r="AU121" s="168" t="s">
        <v>80</v>
      </c>
      <c r="AY121" s="17" t="s">
        <v>163</v>
      </c>
      <c r="BE121" s="169">
        <f>IF(N121="základní",J121,0)</f>
        <v>0</v>
      </c>
      <c r="BF121" s="169">
        <f>IF(N121="snížená",J121,0)</f>
        <v>0</v>
      </c>
      <c r="BG121" s="169">
        <f>IF(N121="zákl. přenesená",J121,0)</f>
        <v>0</v>
      </c>
      <c r="BH121" s="169">
        <f>IF(N121="sníž. přenesená",J121,0)</f>
        <v>0</v>
      </c>
      <c r="BI121" s="169">
        <f>IF(N121="nulová",J121,0)</f>
        <v>0</v>
      </c>
      <c r="BJ121" s="17" t="s">
        <v>78</v>
      </c>
      <c r="BK121" s="169">
        <f>ROUND(I121*H121,2)</f>
        <v>0</v>
      </c>
      <c r="BL121" s="17" t="s">
        <v>170</v>
      </c>
      <c r="BM121" s="168" t="s">
        <v>1116</v>
      </c>
    </row>
    <row r="122" spans="1:65" s="2" customFormat="1" ht="55.5" customHeight="1">
      <c r="A122" s="32"/>
      <c r="B122" s="156"/>
      <c r="C122" s="157" t="s">
        <v>170</v>
      </c>
      <c r="D122" s="157" t="s">
        <v>165</v>
      </c>
      <c r="E122" s="158" t="s">
        <v>315</v>
      </c>
      <c r="F122" s="159" t="s">
        <v>316</v>
      </c>
      <c r="G122" s="160" t="s">
        <v>242</v>
      </c>
      <c r="H122" s="161">
        <v>613.14</v>
      </c>
      <c r="I122" s="162"/>
      <c r="J122" s="163">
        <f>ROUND(I122*H122,2)</f>
        <v>0</v>
      </c>
      <c r="K122" s="159" t="s">
        <v>169</v>
      </c>
      <c r="L122" s="33"/>
      <c r="M122" s="164" t="s">
        <v>3</v>
      </c>
      <c r="N122" s="165" t="s">
        <v>42</v>
      </c>
      <c r="O122" s="53"/>
      <c r="P122" s="166">
        <f>O122*H122</f>
        <v>0</v>
      </c>
      <c r="Q122" s="166">
        <v>0</v>
      </c>
      <c r="R122" s="166">
        <f>Q122*H122</f>
        <v>0</v>
      </c>
      <c r="S122" s="166">
        <v>0</v>
      </c>
      <c r="T122" s="167">
        <f>S122*H122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168" t="s">
        <v>170</v>
      </c>
      <c r="AT122" s="168" t="s">
        <v>165</v>
      </c>
      <c r="AU122" s="168" t="s">
        <v>80</v>
      </c>
      <c r="AY122" s="17" t="s">
        <v>163</v>
      </c>
      <c r="BE122" s="169">
        <f>IF(N122="základní",J122,0)</f>
        <v>0</v>
      </c>
      <c r="BF122" s="169">
        <f>IF(N122="snížená",J122,0)</f>
        <v>0</v>
      </c>
      <c r="BG122" s="169">
        <f>IF(N122="zákl. přenesená",J122,0)</f>
        <v>0</v>
      </c>
      <c r="BH122" s="169">
        <f>IF(N122="sníž. přenesená",J122,0)</f>
        <v>0</v>
      </c>
      <c r="BI122" s="169">
        <f>IF(N122="nulová",J122,0)</f>
        <v>0</v>
      </c>
      <c r="BJ122" s="17" t="s">
        <v>78</v>
      </c>
      <c r="BK122" s="169">
        <f>ROUND(I122*H122,2)</f>
        <v>0</v>
      </c>
      <c r="BL122" s="17" t="s">
        <v>170</v>
      </c>
      <c r="BM122" s="168" t="s">
        <v>1117</v>
      </c>
    </row>
    <row r="123" spans="1:47" s="2" customFormat="1" ht="19.5">
      <c r="A123" s="32"/>
      <c r="B123" s="33"/>
      <c r="C123" s="32"/>
      <c r="D123" s="170" t="s">
        <v>172</v>
      </c>
      <c r="E123" s="32"/>
      <c r="F123" s="171" t="s">
        <v>318</v>
      </c>
      <c r="G123" s="32"/>
      <c r="H123" s="32"/>
      <c r="I123" s="96"/>
      <c r="J123" s="32"/>
      <c r="K123" s="32"/>
      <c r="L123" s="33"/>
      <c r="M123" s="172"/>
      <c r="N123" s="173"/>
      <c r="O123" s="53"/>
      <c r="P123" s="53"/>
      <c r="Q123" s="53"/>
      <c r="R123" s="53"/>
      <c r="S123" s="53"/>
      <c r="T123" s="54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T123" s="17" t="s">
        <v>172</v>
      </c>
      <c r="AU123" s="17" t="s">
        <v>80</v>
      </c>
    </row>
    <row r="124" spans="2:51" s="14" customFormat="1" ht="12">
      <c r="B124" s="181"/>
      <c r="D124" s="170" t="s">
        <v>174</v>
      </c>
      <c r="F124" s="183" t="s">
        <v>1118</v>
      </c>
      <c r="H124" s="184">
        <v>613.14</v>
      </c>
      <c r="I124" s="185"/>
      <c r="L124" s="181"/>
      <c r="M124" s="186"/>
      <c r="N124" s="187"/>
      <c r="O124" s="187"/>
      <c r="P124" s="187"/>
      <c r="Q124" s="187"/>
      <c r="R124" s="187"/>
      <c r="S124" s="187"/>
      <c r="T124" s="188"/>
      <c r="AT124" s="182" t="s">
        <v>174</v>
      </c>
      <c r="AU124" s="182" t="s">
        <v>80</v>
      </c>
      <c r="AV124" s="14" t="s">
        <v>80</v>
      </c>
      <c r="AW124" s="14" t="s">
        <v>4</v>
      </c>
      <c r="AX124" s="14" t="s">
        <v>78</v>
      </c>
      <c r="AY124" s="182" t="s">
        <v>163</v>
      </c>
    </row>
    <row r="125" spans="1:65" s="2" customFormat="1" ht="33" customHeight="1">
      <c r="A125" s="32"/>
      <c r="B125" s="156"/>
      <c r="C125" s="157" t="s">
        <v>192</v>
      </c>
      <c r="D125" s="157" t="s">
        <v>165</v>
      </c>
      <c r="E125" s="158" t="s">
        <v>321</v>
      </c>
      <c r="F125" s="159" t="s">
        <v>322</v>
      </c>
      <c r="G125" s="160" t="s">
        <v>242</v>
      </c>
      <c r="H125" s="161">
        <v>61.314</v>
      </c>
      <c r="I125" s="162"/>
      <c r="J125" s="163">
        <f>ROUND(I125*H125,2)</f>
        <v>0</v>
      </c>
      <c r="K125" s="159" t="s">
        <v>169</v>
      </c>
      <c r="L125" s="33"/>
      <c r="M125" s="164" t="s">
        <v>3</v>
      </c>
      <c r="N125" s="165" t="s">
        <v>42</v>
      </c>
      <c r="O125" s="53"/>
      <c r="P125" s="166">
        <f>O125*H125</f>
        <v>0</v>
      </c>
      <c r="Q125" s="166">
        <v>0</v>
      </c>
      <c r="R125" s="166">
        <f>Q125*H125</f>
        <v>0</v>
      </c>
      <c r="S125" s="166">
        <v>0</v>
      </c>
      <c r="T125" s="167">
        <f>S125*H125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68" t="s">
        <v>170</v>
      </c>
      <c r="AT125" s="168" t="s">
        <v>165</v>
      </c>
      <c r="AU125" s="168" t="s">
        <v>80</v>
      </c>
      <c r="AY125" s="17" t="s">
        <v>163</v>
      </c>
      <c r="BE125" s="169">
        <f>IF(N125="základní",J125,0)</f>
        <v>0</v>
      </c>
      <c r="BF125" s="169">
        <f>IF(N125="snížená",J125,0)</f>
        <v>0</v>
      </c>
      <c r="BG125" s="169">
        <f>IF(N125="zákl. přenesená",J125,0)</f>
        <v>0</v>
      </c>
      <c r="BH125" s="169">
        <f>IF(N125="sníž. přenesená",J125,0)</f>
        <v>0</v>
      </c>
      <c r="BI125" s="169">
        <f>IF(N125="nulová",J125,0)</f>
        <v>0</v>
      </c>
      <c r="BJ125" s="17" t="s">
        <v>78</v>
      </c>
      <c r="BK125" s="169">
        <f>ROUND(I125*H125,2)</f>
        <v>0</v>
      </c>
      <c r="BL125" s="17" t="s">
        <v>170</v>
      </c>
      <c r="BM125" s="168" t="s">
        <v>1119</v>
      </c>
    </row>
    <row r="126" spans="1:65" s="2" customFormat="1" ht="16.5" customHeight="1">
      <c r="A126" s="32"/>
      <c r="B126" s="156"/>
      <c r="C126" s="157" t="s">
        <v>197</v>
      </c>
      <c r="D126" s="157" t="s">
        <v>165</v>
      </c>
      <c r="E126" s="158" t="s">
        <v>325</v>
      </c>
      <c r="F126" s="159" t="s">
        <v>326</v>
      </c>
      <c r="G126" s="160" t="s">
        <v>242</v>
      </c>
      <c r="H126" s="161">
        <v>61.314</v>
      </c>
      <c r="I126" s="162"/>
      <c r="J126" s="163">
        <f>ROUND(I126*H126,2)</f>
        <v>0</v>
      </c>
      <c r="K126" s="159" t="s">
        <v>169</v>
      </c>
      <c r="L126" s="33"/>
      <c r="M126" s="164" t="s">
        <v>3</v>
      </c>
      <c r="N126" s="165" t="s">
        <v>42</v>
      </c>
      <c r="O126" s="53"/>
      <c r="P126" s="166">
        <f>O126*H126</f>
        <v>0</v>
      </c>
      <c r="Q126" s="166">
        <v>0</v>
      </c>
      <c r="R126" s="166">
        <f>Q126*H126</f>
        <v>0</v>
      </c>
      <c r="S126" s="166">
        <v>0</v>
      </c>
      <c r="T126" s="167">
        <f>S126*H126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68" t="s">
        <v>170</v>
      </c>
      <c r="AT126" s="168" t="s">
        <v>165</v>
      </c>
      <c r="AU126" s="168" t="s">
        <v>80</v>
      </c>
      <c r="AY126" s="17" t="s">
        <v>163</v>
      </c>
      <c r="BE126" s="169">
        <f>IF(N126="základní",J126,0)</f>
        <v>0</v>
      </c>
      <c r="BF126" s="169">
        <f>IF(N126="snížená",J126,0)</f>
        <v>0</v>
      </c>
      <c r="BG126" s="169">
        <f>IF(N126="zákl. přenesená",J126,0)</f>
        <v>0</v>
      </c>
      <c r="BH126" s="169">
        <f>IF(N126="sníž. přenesená",J126,0)</f>
        <v>0</v>
      </c>
      <c r="BI126" s="169">
        <f>IF(N126="nulová",J126,0)</f>
        <v>0</v>
      </c>
      <c r="BJ126" s="17" t="s">
        <v>78</v>
      </c>
      <c r="BK126" s="169">
        <f>ROUND(I126*H126,2)</f>
        <v>0</v>
      </c>
      <c r="BL126" s="17" t="s">
        <v>170</v>
      </c>
      <c r="BM126" s="168" t="s">
        <v>1120</v>
      </c>
    </row>
    <row r="127" spans="1:65" s="2" customFormat="1" ht="33" customHeight="1">
      <c r="A127" s="32"/>
      <c r="B127" s="156"/>
      <c r="C127" s="157" t="s">
        <v>201</v>
      </c>
      <c r="D127" s="157" t="s">
        <v>165</v>
      </c>
      <c r="E127" s="158" t="s">
        <v>329</v>
      </c>
      <c r="F127" s="159" t="s">
        <v>330</v>
      </c>
      <c r="G127" s="160" t="s">
        <v>331</v>
      </c>
      <c r="H127" s="161">
        <v>121.095</v>
      </c>
      <c r="I127" s="162"/>
      <c r="J127" s="163">
        <f>ROUND(I127*H127,2)</f>
        <v>0</v>
      </c>
      <c r="K127" s="159" t="s">
        <v>169</v>
      </c>
      <c r="L127" s="33"/>
      <c r="M127" s="164" t="s">
        <v>3</v>
      </c>
      <c r="N127" s="165" t="s">
        <v>42</v>
      </c>
      <c r="O127" s="53"/>
      <c r="P127" s="166">
        <f>O127*H127</f>
        <v>0</v>
      </c>
      <c r="Q127" s="166">
        <v>0</v>
      </c>
      <c r="R127" s="166">
        <f>Q127*H127</f>
        <v>0</v>
      </c>
      <c r="S127" s="166">
        <v>0</v>
      </c>
      <c r="T127" s="167">
        <f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68" t="s">
        <v>170</v>
      </c>
      <c r="AT127" s="168" t="s">
        <v>165</v>
      </c>
      <c r="AU127" s="168" t="s">
        <v>80</v>
      </c>
      <c r="AY127" s="17" t="s">
        <v>163</v>
      </c>
      <c r="BE127" s="169">
        <f>IF(N127="základní",J127,0)</f>
        <v>0</v>
      </c>
      <c r="BF127" s="169">
        <f>IF(N127="snížená",J127,0)</f>
        <v>0</v>
      </c>
      <c r="BG127" s="169">
        <f>IF(N127="zákl. přenesená",J127,0)</f>
        <v>0</v>
      </c>
      <c r="BH127" s="169">
        <f>IF(N127="sníž. přenesená",J127,0)</f>
        <v>0</v>
      </c>
      <c r="BI127" s="169">
        <f>IF(N127="nulová",J127,0)</f>
        <v>0</v>
      </c>
      <c r="BJ127" s="17" t="s">
        <v>78</v>
      </c>
      <c r="BK127" s="169">
        <f>ROUND(I127*H127,2)</f>
        <v>0</v>
      </c>
      <c r="BL127" s="17" t="s">
        <v>170</v>
      </c>
      <c r="BM127" s="168" t="s">
        <v>1121</v>
      </c>
    </row>
    <row r="128" spans="2:51" s="14" customFormat="1" ht="12">
      <c r="B128" s="181"/>
      <c r="D128" s="170" t="s">
        <v>174</v>
      </c>
      <c r="E128" s="182" t="s">
        <v>3</v>
      </c>
      <c r="F128" s="183" t="s">
        <v>1122</v>
      </c>
      <c r="H128" s="184">
        <v>121.095</v>
      </c>
      <c r="I128" s="185"/>
      <c r="L128" s="181"/>
      <c r="M128" s="186"/>
      <c r="N128" s="187"/>
      <c r="O128" s="187"/>
      <c r="P128" s="187"/>
      <c r="Q128" s="187"/>
      <c r="R128" s="187"/>
      <c r="S128" s="187"/>
      <c r="T128" s="188"/>
      <c r="AT128" s="182" t="s">
        <v>174</v>
      </c>
      <c r="AU128" s="182" t="s">
        <v>80</v>
      </c>
      <c r="AV128" s="14" t="s">
        <v>80</v>
      </c>
      <c r="AW128" s="14" t="s">
        <v>33</v>
      </c>
      <c r="AX128" s="14" t="s">
        <v>78</v>
      </c>
      <c r="AY128" s="182" t="s">
        <v>163</v>
      </c>
    </row>
    <row r="129" spans="2:63" s="12" customFormat="1" ht="22.9" customHeight="1">
      <c r="B129" s="143"/>
      <c r="D129" s="144" t="s">
        <v>70</v>
      </c>
      <c r="E129" s="154" t="s">
        <v>80</v>
      </c>
      <c r="F129" s="154" t="s">
        <v>394</v>
      </c>
      <c r="I129" s="146"/>
      <c r="J129" s="155">
        <f>BK129</f>
        <v>0</v>
      </c>
      <c r="L129" s="143"/>
      <c r="M129" s="148"/>
      <c r="N129" s="149"/>
      <c r="O129" s="149"/>
      <c r="P129" s="150">
        <f>SUM(P130:P131)</f>
        <v>0</v>
      </c>
      <c r="Q129" s="149"/>
      <c r="R129" s="150">
        <f>SUM(R130:R131)</f>
        <v>165.46229269877998</v>
      </c>
      <c r="S129" s="149"/>
      <c r="T129" s="151">
        <f>SUM(T130:T131)</f>
        <v>0</v>
      </c>
      <c r="AR129" s="144" t="s">
        <v>78</v>
      </c>
      <c r="AT129" s="152" t="s">
        <v>70</v>
      </c>
      <c r="AU129" s="152" t="s">
        <v>78</v>
      </c>
      <c r="AY129" s="144" t="s">
        <v>163</v>
      </c>
      <c r="BK129" s="153">
        <f>SUM(BK130:BK131)</f>
        <v>0</v>
      </c>
    </row>
    <row r="130" spans="1:65" s="2" customFormat="1" ht="21.75" customHeight="1">
      <c r="A130" s="32"/>
      <c r="B130" s="156"/>
      <c r="C130" s="157" t="s">
        <v>205</v>
      </c>
      <c r="D130" s="157" t="s">
        <v>165</v>
      </c>
      <c r="E130" s="158" t="s">
        <v>1000</v>
      </c>
      <c r="F130" s="159" t="s">
        <v>1001</v>
      </c>
      <c r="G130" s="160" t="s">
        <v>242</v>
      </c>
      <c r="H130" s="161">
        <v>67.445</v>
      </c>
      <c r="I130" s="162"/>
      <c r="J130" s="163">
        <f>ROUND(I130*H130,2)</f>
        <v>0</v>
      </c>
      <c r="K130" s="159" t="s">
        <v>169</v>
      </c>
      <c r="L130" s="33"/>
      <c r="M130" s="164" t="s">
        <v>3</v>
      </c>
      <c r="N130" s="165" t="s">
        <v>42</v>
      </c>
      <c r="O130" s="53"/>
      <c r="P130" s="166">
        <f>O130*H130</f>
        <v>0</v>
      </c>
      <c r="Q130" s="166">
        <v>2.453292204</v>
      </c>
      <c r="R130" s="166">
        <f>Q130*H130</f>
        <v>165.46229269877998</v>
      </c>
      <c r="S130" s="166">
        <v>0</v>
      </c>
      <c r="T130" s="167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68" t="s">
        <v>170</v>
      </c>
      <c r="AT130" s="168" t="s">
        <v>165</v>
      </c>
      <c r="AU130" s="168" t="s">
        <v>80</v>
      </c>
      <c r="AY130" s="17" t="s">
        <v>163</v>
      </c>
      <c r="BE130" s="169">
        <f>IF(N130="základní",J130,0)</f>
        <v>0</v>
      </c>
      <c r="BF130" s="169">
        <f>IF(N130="snížená",J130,0)</f>
        <v>0</v>
      </c>
      <c r="BG130" s="169">
        <f>IF(N130="zákl. přenesená",J130,0)</f>
        <v>0</v>
      </c>
      <c r="BH130" s="169">
        <f>IF(N130="sníž. přenesená",J130,0)</f>
        <v>0</v>
      </c>
      <c r="BI130" s="169">
        <f>IF(N130="nulová",J130,0)</f>
        <v>0</v>
      </c>
      <c r="BJ130" s="17" t="s">
        <v>78</v>
      </c>
      <c r="BK130" s="169">
        <f>ROUND(I130*H130,2)</f>
        <v>0</v>
      </c>
      <c r="BL130" s="17" t="s">
        <v>170</v>
      </c>
      <c r="BM130" s="168" t="s">
        <v>1123</v>
      </c>
    </row>
    <row r="131" spans="2:51" s="14" customFormat="1" ht="12">
      <c r="B131" s="181"/>
      <c r="D131" s="170" t="s">
        <v>174</v>
      </c>
      <c r="F131" s="183" t="s">
        <v>1124</v>
      </c>
      <c r="H131" s="184">
        <v>67.445</v>
      </c>
      <c r="I131" s="185"/>
      <c r="L131" s="181"/>
      <c r="M131" s="186"/>
      <c r="N131" s="187"/>
      <c r="O131" s="187"/>
      <c r="P131" s="187"/>
      <c r="Q131" s="187"/>
      <c r="R131" s="187"/>
      <c r="S131" s="187"/>
      <c r="T131" s="188"/>
      <c r="AT131" s="182" t="s">
        <v>174</v>
      </c>
      <c r="AU131" s="182" t="s">
        <v>80</v>
      </c>
      <c r="AV131" s="14" t="s">
        <v>80</v>
      </c>
      <c r="AW131" s="14" t="s">
        <v>4</v>
      </c>
      <c r="AX131" s="14" t="s">
        <v>78</v>
      </c>
      <c r="AY131" s="182" t="s">
        <v>163</v>
      </c>
    </row>
    <row r="132" spans="2:63" s="12" customFormat="1" ht="22.9" customHeight="1">
      <c r="B132" s="143"/>
      <c r="D132" s="144" t="s">
        <v>70</v>
      </c>
      <c r="E132" s="154" t="s">
        <v>170</v>
      </c>
      <c r="F132" s="154" t="s">
        <v>414</v>
      </c>
      <c r="I132" s="146"/>
      <c r="J132" s="155">
        <f>BK132</f>
        <v>0</v>
      </c>
      <c r="L132" s="143"/>
      <c r="M132" s="148"/>
      <c r="N132" s="149"/>
      <c r="O132" s="149"/>
      <c r="P132" s="150">
        <f>SUM(P133:P137)</f>
        <v>0</v>
      </c>
      <c r="Q132" s="149"/>
      <c r="R132" s="150">
        <f>SUM(R133:R137)</f>
        <v>0.08</v>
      </c>
      <c r="S132" s="149"/>
      <c r="T132" s="151">
        <f>SUM(T133:T137)</f>
        <v>0</v>
      </c>
      <c r="AR132" s="144" t="s">
        <v>78</v>
      </c>
      <c r="AT132" s="152" t="s">
        <v>70</v>
      </c>
      <c r="AU132" s="152" t="s">
        <v>78</v>
      </c>
      <c r="AY132" s="144" t="s">
        <v>163</v>
      </c>
      <c r="BK132" s="153">
        <f>SUM(BK133:BK137)</f>
        <v>0</v>
      </c>
    </row>
    <row r="133" spans="1:65" s="2" customFormat="1" ht="21.75" customHeight="1">
      <c r="A133" s="32"/>
      <c r="B133" s="156"/>
      <c r="C133" s="157" t="s">
        <v>209</v>
      </c>
      <c r="D133" s="157" t="s">
        <v>165</v>
      </c>
      <c r="E133" s="158" t="s">
        <v>1125</v>
      </c>
      <c r="F133" s="159" t="s">
        <v>1126</v>
      </c>
      <c r="G133" s="160" t="s">
        <v>331</v>
      </c>
      <c r="H133" s="161">
        <v>2.5</v>
      </c>
      <c r="I133" s="162"/>
      <c r="J133" s="163">
        <f>ROUND(I133*H133,2)</f>
        <v>0</v>
      </c>
      <c r="K133" s="159" t="s">
        <v>169</v>
      </c>
      <c r="L133" s="33"/>
      <c r="M133" s="164" t="s">
        <v>3</v>
      </c>
      <c r="N133" s="165" t="s">
        <v>42</v>
      </c>
      <c r="O133" s="53"/>
      <c r="P133" s="166">
        <f>O133*H133</f>
        <v>0</v>
      </c>
      <c r="Q133" s="166">
        <v>0</v>
      </c>
      <c r="R133" s="166">
        <f>Q133*H133</f>
        <v>0</v>
      </c>
      <c r="S133" s="166">
        <v>0</v>
      </c>
      <c r="T133" s="167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8" t="s">
        <v>170</v>
      </c>
      <c r="AT133" s="168" t="s">
        <v>165</v>
      </c>
      <c r="AU133" s="168" t="s">
        <v>80</v>
      </c>
      <c r="AY133" s="17" t="s">
        <v>163</v>
      </c>
      <c r="BE133" s="169">
        <f>IF(N133="základní",J133,0)</f>
        <v>0</v>
      </c>
      <c r="BF133" s="169">
        <f>IF(N133="snížená",J133,0)</f>
        <v>0</v>
      </c>
      <c r="BG133" s="169">
        <f>IF(N133="zákl. přenesená",J133,0)</f>
        <v>0</v>
      </c>
      <c r="BH133" s="169">
        <f>IF(N133="sníž. přenesená",J133,0)</f>
        <v>0</v>
      </c>
      <c r="BI133" s="169">
        <f>IF(N133="nulová",J133,0)</f>
        <v>0</v>
      </c>
      <c r="BJ133" s="17" t="s">
        <v>78</v>
      </c>
      <c r="BK133" s="169">
        <f>ROUND(I133*H133,2)</f>
        <v>0</v>
      </c>
      <c r="BL133" s="17" t="s">
        <v>170</v>
      </c>
      <c r="BM133" s="168" t="s">
        <v>1127</v>
      </c>
    </row>
    <row r="134" spans="2:51" s="13" customFormat="1" ht="12">
      <c r="B134" s="174"/>
      <c r="D134" s="170" t="s">
        <v>174</v>
      </c>
      <c r="E134" s="175" t="s">
        <v>3</v>
      </c>
      <c r="F134" s="176" t="s">
        <v>1128</v>
      </c>
      <c r="H134" s="175" t="s">
        <v>3</v>
      </c>
      <c r="I134" s="177"/>
      <c r="L134" s="174"/>
      <c r="M134" s="178"/>
      <c r="N134" s="179"/>
      <c r="O134" s="179"/>
      <c r="P134" s="179"/>
      <c r="Q134" s="179"/>
      <c r="R134" s="179"/>
      <c r="S134" s="179"/>
      <c r="T134" s="180"/>
      <c r="AT134" s="175" t="s">
        <v>174</v>
      </c>
      <c r="AU134" s="175" t="s">
        <v>80</v>
      </c>
      <c r="AV134" s="13" t="s">
        <v>78</v>
      </c>
      <c r="AW134" s="13" t="s">
        <v>33</v>
      </c>
      <c r="AX134" s="13" t="s">
        <v>71</v>
      </c>
      <c r="AY134" s="175" t="s">
        <v>163</v>
      </c>
    </row>
    <row r="135" spans="2:51" s="14" customFormat="1" ht="12">
      <c r="B135" s="181"/>
      <c r="D135" s="170" t="s">
        <v>174</v>
      </c>
      <c r="E135" s="182" t="s">
        <v>3</v>
      </c>
      <c r="F135" s="183" t="s">
        <v>1129</v>
      </c>
      <c r="H135" s="184">
        <v>2.5</v>
      </c>
      <c r="I135" s="185"/>
      <c r="L135" s="181"/>
      <c r="M135" s="186"/>
      <c r="N135" s="187"/>
      <c r="O135" s="187"/>
      <c r="P135" s="187"/>
      <c r="Q135" s="187"/>
      <c r="R135" s="187"/>
      <c r="S135" s="187"/>
      <c r="T135" s="188"/>
      <c r="AT135" s="182" t="s">
        <v>174</v>
      </c>
      <c r="AU135" s="182" t="s">
        <v>80</v>
      </c>
      <c r="AV135" s="14" t="s">
        <v>80</v>
      </c>
      <c r="AW135" s="14" t="s">
        <v>33</v>
      </c>
      <c r="AX135" s="14" t="s">
        <v>78</v>
      </c>
      <c r="AY135" s="182" t="s">
        <v>163</v>
      </c>
    </row>
    <row r="136" spans="1:65" s="2" customFormat="1" ht="21.75" customHeight="1">
      <c r="A136" s="32"/>
      <c r="B136" s="156"/>
      <c r="C136" s="197" t="s">
        <v>214</v>
      </c>
      <c r="D136" s="197" t="s">
        <v>342</v>
      </c>
      <c r="E136" s="198" t="s">
        <v>1130</v>
      </c>
      <c r="F136" s="199" t="s">
        <v>1131</v>
      </c>
      <c r="G136" s="200" t="s">
        <v>632</v>
      </c>
      <c r="H136" s="201">
        <v>2</v>
      </c>
      <c r="I136" s="202"/>
      <c r="J136" s="203">
        <f>ROUND(I136*H136,2)</f>
        <v>0</v>
      </c>
      <c r="K136" s="199" t="s">
        <v>593</v>
      </c>
      <c r="L136" s="204"/>
      <c r="M136" s="205" t="s">
        <v>3</v>
      </c>
      <c r="N136" s="206" t="s">
        <v>42</v>
      </c>
      <c r="O136" s="53"/>
      <c r="P136" s="166">
        <f>O136*H136</f>
        <v>0</v>
      </c>
      <c r="Q136" s="166">
        <v>0.04</v>
      </c>
      <c r="R136" s="166">
        <f>Q136*H136</f>
        <v>0.08</v>
      </c>
      <c r="S136" s="166">
        <v>0</v>
      </c>
      <c r="T136" s="167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8" t="s">
        <v>205</v>
      </c>
      <c r="AT136" s="168" t="s">
        <v>342</v>
      </c>
      <c r="AU136" s="168" t="s">
        <v>80</v>
      </c>
      <c r="AY136" s="17" t="s">
        <v>163</v>
      </c>
      <c r="BE136" s="169">
        <f>IF(N136="základní",J136,0)</f>
        <v>0</v>
      </c>
      <c r="BF136" s="169">
        <f>IF(N136="snížená",J136,0)</f>
        <v>0</v>
      </c>
      <c r="BG136" s="169">
        <f>IF(N136="zákl. přenesená",J136,0)</f>
        <v>0</v>
      </c>
      <c r="BH136" s="169">
        <f>IF(N136="sníž. přenesená",J136,0)</f>
        <v>0</v>
      </c>
      <c r="BI136" s="169">
        <f>IF(N136="nulová",J136,0)</f>
        <v>0</v>
      </c>
      <c r="BJ136" s="17" t="s">
        <v>78</v>
      </c>
      <c r="BK136" s="169">
        <f>ROUND(I136*H136,2)</f>
        <v>0</v>
      </c>
      <c r="BL136" s="17" t="s">
        <v>170</v>
      </c>
      <c r="BM136" s="168" t="s">
        <v>1132</v>
      </c>
    </row>
    <row r="137" spans="1:47" s="2" customFormat="1" ht="48.75">
      <c r="A137" s="32"/>
      <c r="B137" s="33"/>
      <c r="C137" s="32"/>
      <c r="D137" s="170" t="s">
        <v>172</v>
      </c>
      <c r="E137" s="32"/>
      <c r="F137" s="171" t="s">
        <v>1133</v>
      </c>
      <c r="G137" s="32"/>
      <c r="H137" s="32"/>
      <c r="I137" s="96"/>
      <c r="J137" s="32"/>
      <c r="K137" s="32"/>
      <c r="L137" s="33"/>
      <c r="M137" s="172"/>
      <c r="N137" s="173"/>
      <c r="O137" s="53"/>
      <c r="P137" s="53"/>
      <c r="Q137" s="53"/>
      <c r="R137" s="53"/>
      <c r="S137" s="53"/>
      <c r="T137" s="54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T137" s="17" t="s">
        <v>172</v>
      </c>
      <c r="AU137" s="17" t="s">
        <v>80</v>
      </c>
    </row>
    <row r="138" spans="2:63" s="12" customFormat="1" ht="22.9" customHeight="1">
      <c r="B138" s="143"/>
      <c r="D138" s="144" t="s">
        <v>70</v>
      </c>
      <c r="E138" s="154" t="s">
        <v>209</v>
      </c>
      <c r="F138" s="154" t="s">
        <v>733</v>
      </c>
      <c r="I138" s="146"/>
      <c r="J138" s="155">
        <f>BK138</f>
        <v>0</v>
      </c>
      <c r="L138" s="143"/>
      <c r="M138" s="148"/>
      <c r="N138" s="149"/>
      <c r="O138" s="149"/>
      <c r="P138" s="150">
        <f>SUM(P139:P166)</f>
        <v>0</v>
      </c>
      <c r="Q138" s="149"/>
      <c r="R138" s="150">
        <f>SUM(R139:R166)</f>
        <v>17.705029999999997</v>
      </c>
      <c r="S138" s="149"/>
      <c r="T138" s="151">
        <f>SUM(T139:T166)</f>
        <v>0</v>
      </c>
      <c r="AR138" s="144" t="s">
        <v>78</v>
      </c>
      <c r="AT138" s="152" t="s">
        <v>70</v>
      </c>
      <c r="AU138" s="152" t="s">
        <v>78</v>
      </c>
      <c r="AY138" s="144" t="s">
        <v>163</v>
      </c>
      <c r="BK138" s="153">
        <f>SUM(BK139:BK166)</f>
        <v>0</v>
      </c>
    </row>
    <row r="139" spans="1:65" s="2" customFormat="1" ht="33" customHeight="1">
      <c r="A139" s="32"/>
      <c r="B139" s="156"/>
      <c r="C139" s="157" t="s">
        <v>220</v>
      </c>
      <c r="D139" s="157" t="s">
        <v>165</v>
      </c>
      <c r="E139" s="158" t="s">
        <v>1134</v>
      </c>
      <c r="F139" s="159" t="s">
        <v>1135</v>
      </c>
      <c r="G139" s="160" t="s">
        <v>632</v>
      </c>
      <c r="H139" s="161">
        <v>14</v>
      </c>
      <c r="I139" s="162"/>
      <c r="J139" s="163">
        <f>ROUND(I139*H139,2)</f>
        <v>0</v>
      </c>
      <c r="K139" s="159" t="s">
        <v>169</v>
      </c>
      <c r="L139" s="33"/>
      <c r="M139" s="164" t="s">
        <v>3</v>
      </c>
      <c r="N139" s="165" t="s">
        <v>42</v>
      </c>
      <c r="O139" s="53"/>
      <c r="P139" s="166">
        <f>O139*H139</f>
        <v>0</v>
      </c>
      <c r="Q139" s="166">
        <v>0</v>
      </c>
      <c r="R139" s="166">
        <f>Q139*H139</f>
        <v>0</v>
      </c>
      <c r="S139" s="166">
        <v>0</v>
      </c>
      <c r="T139" s="167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8" t="s">
        <v>170</v>
      </c>
      <c r="AT139" s="168" t="s">
        <v>165</v>
      </c>
      <c r="AU139" s="168" t="s">
        <v>80</v>
      </c>
      <c r="AY139" s="17" t="s">
        <v>163</v>
      </c>
      <c r="BE139" s="169">
        <f>IF(N139="základní",J139,0)</f>
        <v>0</v>
      </c>
      <c r="BF139" s="169">
        <f>IF(N139="snížená",J139,0)</f>
        <v>0</v>
      </c>
      <c r="BG139" s="169">
        <f>IF(N139="zákl. přenesená",J139,0)</f>
        <v>0</v>
      </c>
      <c r="BH139" s="169">
        <f>IF(N139="sníž. přenesená",J139,0)</f>
        <v>0</v>
      </c>
      <c r="BI139" s="169">
        <f>IF(N139="nulová",J139,0)</f>
        <v>0</v>
      </c>
      <c r="BJ139" s="17" t="s">
        <v>78</v>
      </c>
      <c r="BK139" s="169">
        <f>ROUND(I139*H139,2)</f>
        <v>0</v>
      </c>
      <c r="BL139" s="17" t="s">
        <v>170</v>
      </c>
      <c r="BM139" s="168" t="s">
        <v>1136</v>
      </c>
    </row>
    <row r="140" spans="1:65" s="2" customFormat="1" ht="16.5" customHeight="1">
      <c r="A140" s="32"/>
      <c r="B140" s="156"/>
      <c r="C140" s="197" t="s">
        <v>225</v>
      </c>
      <c r="D140" s="197" t="s">
        <v>342</v>
      </c>
      <c r="E140" s="198" t="s">
        <v>1137</v>
      </c>
      <c r="F140" s="199" t="s">
        <v>1138</v>
      </c>
      <c r="G140" s="200" t="s">
        <v>632</v>
      </c>
      <c r="H140" s="201">
        <v>14</v>
      </c>
      <c r="I140" s="202"/>
      <c r="J140" s="203">
        <f>ROUND(I140*H140,2)</f>
        <v>0</v>
      </c>
      <c r="K140" s="199" t="s">
        <v>593</v>
      </c>
      <c r="L140" s="204"/>
      <c r="M140" s="205" t="s">
        <v>3</v>
      </c>
      <c r="N140" s="206" t="s">
        <v>42</v>
      </c>
      <c r="O140" s="53"/>
      <c r="P140" s="166">
        <f>O140*H140</f>
        <v>0</v>
      </c>
      <c r="Q140" s="166">
        <v>0.04</v>
      </c>
      <c r="R140" s="166">
        <f>Q140*H140</f>
        <v>0.56</v>
      </c>
      <c r="S140" s="166">
        <v>0</v>
      </c>
      <c r="T140" s="167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8" t="s">
        <v>205</v>
      </c>
      <c r="AT140" s="168" t="s">
        <v>342</v>
      </c>
      <c r="AU140" s="168" t="s">
        <v>80</v>
      </c>
      <c r="AY140" s="17" t="s">
        <v>163</v>
      </c>
      <c r="BE140" s="169">
        <f>IF(N140="základní",J140,0)</f>
        <v>0</v>
      </c>
      <c r="BF140" s="169">
        <f>IF(N140="snížená",J140,0)</f>
        <v>0</v>
      </c>
      <c r="BG140" s="169">
        <f>IF(N140="zákl. přenesená",J140,0)</f>
        <v>0</v>
      </c>
      <c r="BH140" s="169">
        <f>IF(N140="sníž. přenesená",J140,0)</f>
        <v>0</v>
      </c>
      <c r="BI140" s="169">
        <f>IF(N140="nulová",J140,0)</f>
        <v>0</v>
      </c>
      <c r="BJ140" s="17" t="s">
        <v>78</v>
      </c>
      <c r="BK140" s="169">
        <f>ROUND(I140*H140,2)</f>
        <v>0</v>
      </c>
      <c r="BL140" s="17" t="s">
        <v>170</v>
      </c>
      <c r="BM140" s="168" t="s">
        <v>1139</v>
      </c>
    </row>
    <row r="141" spans="1:47" s="2" customFormat="1" ht="58.5">
      <c r="A141" s="32"/>
      <c r="B141" s="33"/>
      <c r="C141" s="32"/>
      <c r="D141" s="170" t="s">
        <v>172</v>
      </c>
      <c r="E141" s="32"/>
      <c r="F141" s="171" t="s">
        <v>1140</v>
      </c>
      <c r="G141" s="32"/>
      <c r="H141" s="32"/>
      <c r="I141" s="96"/>
      <c r="J141" s="32"/>
      <c r="K141" s="32"/>
      <c r="L141" s="33"/>
      <c r="M141" s="172"/>
      <c r="N141" s="173"/>
      <c r="O141" s="53"/>
      <c r="P141" s="53"/>
      <c r="Q141" s="53"/>
      <c r="R141" s="53"/>
      <c r="S141" s="53"/>
      <c r="T141" s="54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T141" s="17" t="s">
        <v>172</v>
      </c>
      <c r="AU141" s="17" t="s">
        <v>80</v>
      </c>
    </row>
    <row r="142" spans="1:65" s="2" customFormat="1" ht="21.75" customHeight="1">
      <c r="A142" s="32"/>
      <c r="B142" s="156"/>
      <c r="C142" s="157" t="s">
        <v>230</v>
      </c>
      <c r="D142" s="157" t="s">
        <v>165</v>
      </c>
      <c r="E142" s="158" t="s">
        <v>1141</v>
      </c>
      <c r="F142" s="159" t="s">
        <v>1142</v>
      </c>
      <c r="G142" s="160" t="s">
        <v>632</v>
      </c>
      <c r="H142" s="161">
        <v>5</v>
      </c>
      <c r="I142" s="162"/>
      <c r="J142" s="163">
        <f>ROUND(I142*H142,2)</f>
        <v>0</v>
      </c>
      <c r="K142" s="159" t="s">
        <v>169</v>
      </c>
      <c r="L142" s="33"/>
      <c r="M142" s="164" t="s">
        <v>3</v>
      </c>
      <c r="N142" s="165" t="s">
        <v>42</v>
      </c>
      <c r="O142" s="53"/>
      <c r="P142" s="166">
        <f>O142*H142</f>
        <v>0</v>
      </c>
      <c r="Q142" s="166">
        <v>0</v>
      </c>
      <c r="R142" s="166">
        <f>Q142*H142</f>
        <v>0</v>
      </c>
      <c r="S142" s="166">
        <v>0</v>
      </c>
      <c r="T142" s="167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8" t="s">
        <v>170</v>
      </c>
      <c r="AT142" s="168" t="s">
        <v>165</v>
      </c>
      <c r="AU142" s="168" t="s">
        <v>80</v>
      </c>
      <c r="AY142" s="17" t="s">
        <v>163</v>
      </c>
      <c r="BE142" s="169">
        <f>IF(N142="základní",J142,0)</f>
        <v>0</v>
      </c>
      <c r="BF142" s="169">
        <f>IF(N142="snížená",J142,0)</f>
        <v>0</v>
      </c>
      <c r="BG142" s="169">
        <f>IF(N142="zákl. přenesená",J142,0)</f>
        <v>0</v>
      </c>
      <c r="BH142" s="169">
        <f>IF(N142="sníž. přenesená",J142,0)</f>
        <v>0</v>
      </c>
      <c r="BI142" s="169">
        <f>IF(N142="nulová",J142,0)</f>
        <v>0</v>
      </c>
      <c r="BJ142" s="17" t="s">
        <v>78</v>
      </c>
      <c r="BK142" s="169">
        <f>ROUND(I142*H142,2)</f>
        <v>0</v>
      </c>
      <c r="BL142" s="17" t="s">
        <v>170</v>
      </c>
      <c r="BM142" s="168" t="s">
        <v>1143</v>
      </c>
    </row>
    <row r="143" spans="2:51" s="13" customFormat="1" ht="12">
      <c r="B143" s="174"/>
      <c r="D143" s="170" t="s">
        <v>174</v>
      </c>
      <c r="E143" s="175" t="s">
        <v>3</v>
      </c>
      <c r="F143" s="176" t="s">
        <v>1144</v>
      </c>
      <c r="H143" s="175" t="s">
        <v>3</v>
      </c>
      <c r="I143" s="177"/>
      <c r="L143" s="174"/>
      <c r="M143" s="178"/>
      <c r="N143" s="179"/>
      <c r="O143" s="179"/>
      <c r="P143" s="179"/>
      <c r="Q143" s="179"/>
      <c r="R143" s="179"/>
      <c r="S143" s="179"/>
      <c r="T143" s="180"/>
      <c r="AT143" s="175" t="s">
        <v>174</v>
      </c>
      <c r="AU143" s="175" t="s">
        <v>80</v>
      </c>
      <c r="AV143" s="13" t="s">
        <v>78</v>
      </c>
      <c r="AW143" s="13" t="s">
        <v>33</v>
      </c>
      <c r="AX143" s="13" t="s">
        <v>71</v>
      </c>
      <c r="AY143" s="175" t="s">
        <v>163</v>
      </c>
    </row>
    <row r="144" spans="2:51" s="14" customFormat="1" ht="12">
      <c r="B144" s="181"/>
      <c r="D144" s="170" t="s">
        <v>174</v>
      </c>
      <c r="E144" s="182" t="s">
        <v>3</v>
      </c>
      <c r="F144" s="183" t="s">
        <v>78</v>
      </c>
      <c r="H144" s="184">
        <v>1</v>
      </c>
      <c r="I144" s="185"/>
      <c r="L144" s="181"/>
      <c r="M144" s="186"/>
      <c r="N144" s="187"/>
      <c r="O144" s="187"/>
      <c r="P144" s="187"/>
      <c r="Q144" s="187"/>
      <c r="R144" s="187"/>
      <c r="S144" s="187"/>
      <c r="T144" s="188"/>
      <c r="AT144" s="182" t="s">
        <v>174</v>
      </c>
      <c r="AU144" s="182" t="s">
        <v>80</v>
      </c>
      <c r="AV144" s="14" t="s">
        <v>80</v>
      </c>
      <c r="AW144" s="14" t="s">
        <v>33</v>
      </c>
      <c r="AX144" s="14" t="s">
        <v>71</v>
      </c>
      <c r="AY144" s="182" t="s">
        <v>163</v>
      </c>
    </row>
    <row r="145" spans="2:51" s="13" customFormat="1" ht="12">
      <c r="B145" s="174"/>
      <c r="D145" s="170" t="s">
        <v>174</v>
      </c>
      <c r="E145" s="175" t="s">
        <v>3</v>
      </c>
      <c r="F145" s="176" t="s">
        <v>1145</v>
      </c>
      <c r="H145" s="175" t="s">
        <v>3</v>
      </c>
      <c r="I145" s="177"/>
      <c r="L145" s="174"/>
      <c r="M145" s="178"/>
      <c r="N145" s="179"/>
      <c r="O145" s="179"/>
      <c r="P145" s="179"/>
      <c r="Q145" s="179"/>
      <c r="R145" s="179"/>
      <c r="S145" s="179"/>
      <c r="T145" s="180"/>
      <c r="AT145" s="175" t="s">
        <v>174</v>
      </c>
      <c r="AU145" s="175" t="s">
        <v>80</v>
      </c>
      <c r="AV145" s="13" t="s">
        <v>78</v>
      </c>
      <c r="AW145" s="13" t="s">
        <v>33</v>
      </c>
      <c r="AX145" s="13" t="s">
        <v>71</v>
      </c>
      <c r="AY145" s="175" t="s">
        <v>163</v>
      </c>
    </row>
    <row r="146" spans="2:51" s="14" customFormat="1" ht="12">
      <c r="B146" s="181"/>
      <c r="D146" s="170" t="s">
        <v>174</v>
      </c>
      <c r="E146" s="182" t="s">
        <v>3</v>
      </c>
      <c r="F146" s="183" t="s">
        <v>80</v>
      </c>
      <c r="H146" s="184">
        <v>2</v>
      </c>
      <c r="I146" s="185"/>
      <c r="L146" s="181"/>
      <c r="M146" s="186"/>
      <c r="N146" s="187"/>
      <c r="O146" s="187"/>
      <c r="P146" s="187"/>
      <c r="Q146" s="187"/>
      <c r="R146" s="187"/>
      <c r="S146" s="187"/>
      <c r="T146" s="188"/>
      <c r="AT146" s="182" t="s">
        <v>174</v>
      </c>
      <c r="AU146" s="182" t="s">
        <v>80</v>
      </c>
      <c r="AV146" s="14" t="s">
        <v>80</v>
      </c>
      <c r="AW146" s="14" t="s">
        <v>33</v>
      </c>
      <c r="AX146" s="14" t="s">
        <v>71</v>
      </c>
      <c r="AY146" s="182" t="s">
        <v>163</v>
      </c>
    </row>
    <row r="147" spans="2:51" s="13" customFormat="1" ht="12">
      <c r="B147" s="174"/>
      <c r="D147" s="170" t="s">
        <v>174</v>
      </c>
      <c r="E147" s="175" t="s">
        <v>3</v>
      </c>
      <c r="F147" s="176" t="s">
        <v>1146</v>
      </c>
      <c r="H147" s="175" t="s">
        <v>3</v>
      </c>
      <c r="I147" s="177"/>
      <c r="L147" s="174"/>
      <c r="M147" s="178"/>
      <c r="N147" s="179"/>
      <c r="O147" s="179"/>
      <c r="P147" s="179"/>
      <c r="Q147" s="179"/>
      <c r="R147" s="179"/>
      <c r="S147" s="179"/>
      <c r="T147" s="180"/>
      <c r="AT147" s="175" t="s">
        <v>174</v>
      </c>
      <c r="AU147" s="175" t="s">
        <v>80</v>
      </c>
      <c r="AV147" s="13" t="s">
        <v>78</v>
      </c>
      <c r="AW147" s="13" t="s">
        <v>33</v>
      </c>
      <c r="AX147" s="13" t="s">
        <v>71</v>
      </c>
      <c r="AY147" s="175" t="s">
        <v>163</v>
      </c>
    </row>
    <row r="148" spans="2:51" s="14" customFormat="1" ht="12">
      <c r="B148" s="181"/>
      <c r="D148" s="170" t="s">
        <v>174</v>
      </c>
      <c r="E148" s="182" t="s">
        <v>3</v>
      </c>
      <c r="F148" s="183" t="s">
        <v>78</v>
      </c>
      <c r="H148" s="184">
        <v>1</v>
      </c>
      <c r="I148" s="185"/>
      <c r="L148" s="181"/>
      <c r="M148" s="186"/>
      <c r="N148" s="187"/>
      <c r="O148" s="187"/>
      <c r="P148" s="187"/>
      <c r="Q148" s="187"/>
      <c r="R148" s="187"/>
      <c r="S148" s="187"/>
      <c r="T148" s="188"/>
      <c r="AT148" s="182" t="s">
        <v>174</v>
      </c>
      <c r="AU148" s="182" t="s">
        <v>80</v>
      </c>
      <c r="AV148" s="14" t="s">
        <v>80</v>
      </c>
      <c r="AW148" s="14" t="s">
        <v>33</v>
      </c>
      <c r="AX148" s="14" t="s">
        <v>71</v>
      </c>
      <c r="AY148" s="182" t="s">
        <v>163</v>
      </c>
    </row>
    <row r="149" spans="2:51" s="13" customFormat="1" ht="12">
      <c r="B149" s="174"/>
      <c r="D149" s="170" t="s">
        <v>174</v>
      </c>
      <c r="E149" s="175" t="s">
        <v>3</v>
      </c>
      <c r="F149" s="176" t="s">
        <v>1147</v>
      </c>
      <c r="H149" s="175" t="s">
        <v>3</v>
      </c>
      <c r="I149" s="177"/>
      <c r="L149" s="174"/>
      <c r="M149" s="178"/>
      <c r="N149" s="179"/>
      <c r="O149" s="179"/>
      <c r="P149" s="179"/>
      <c r="Q149" s="179"/>
      <c r="R149" s="179"/>
      <c r="S149" s="179"/>
      <c r="T149" s="180"/>
      <c r="AT149" s="175" t="s">
        <v>174</v>
      </c>
      <c r="AU149" s="175" t="s">
        <v>80</v>
      </c>
      <c r="AV149" s="13" t="s">
        <v>78</v>
      </c>
      <c r="AW149" s="13" t="s">
        <v>33</v>
      </c>
      <c r="AX149" s="13" t="s">
        <v>71</v>
      </c>
      <c r="AY149" s="175" t="s">
        <v>163</v>
      </c>
    </row>
    <row r="150" spans="2:51" s="14" customFormat="1" ht="12">
      <c r="B150" s="181"/>
      <c r="D150" s="170" t="s">
        <v>174</v>
      </c>
      <c r="E150" s="182" t="s">
        <v>3</v>
      </c>
      <c r="F150" s="183" t="s">
        <v>78</v>
      </c>
      <c r="H150" s="184">
        <v>1</v>
      </c>
      <c r="I150" s="185"/>
      <c r="L150" s="181"/>
      <c r="M150" s="186"/>
      <c r="N150" s="187"/>
      <c r="O150" s="187"/>
      <c r="P150" s="187"/>
      <c r="Q150" s="187"/>
      <c r="R150" s="187"/>
      <c r="S150" s="187"/>
      <c r="T150" s="188"/>
      <c r="AT150" s="182" t="s">
        <v>174</v>
      </c>
      <c r="AU150" s="182" t="s">
        <v>80</v>
      </c>
      <c r="AV150" s="14" t="s">
        <v>80</v>
      </c>
      <c r="AW150" s="14" t="s">
        <v>33</v>
      </c>
      <c r="AX150" s="14" t="s">
        <v>71</v>
      </c>
      <c r="AY150" s="182" t="s">
        <v>163</v>
      </c>
    </row>
    <row r="151" spans="2:51" s="15" customFormat="1" ht="12">
      <c r="B151" s="189"/>
      <c r="D151" s="170" t="s">
        <v>174</v>
      </c>
      <c r="E151" s="190" t="s">
        <v>3</v>
      </c>
      <c r="F151" s="191" t="s">
        <v>188</v>
      </c>
      <c r="H151" s="192">
        <v>5</v>
      </c>
      <c r="I151" s="193"/>
      <c r="L151" s="189"/>
      <c r="M151" s="194"/>
      <c r="N151" s="195"/>
      <c r="O151" s="195"/>
      <c r="P151" s="195"/>
      <c r="Q151" s="195"/>
      <c r="R151" s="195"/>
      <c r="S151" s="195"/>
      <c r="T151" s="196"/>
      <c r="AT151" s="190" t="s">
        <v>174</v>
      </c>
      <c r="AU151" s="190" t="s">
        <v>80</v>
      </c>
      <c r="AV151" s="15" t="s">
        <v>170</v>
      </c>
      <c r="AW151" s="15" t="s">
        <v>33</v>
      </c>
      <c r="AX151" s="15" t="s">
        <v>78</v>
      </c>
      <c r="AY151" s="190" t="s">
        <v>163</v>
      </c>
    </row>
    <row r="152" spans="1:65" s="2" customFormat="1" ht="16.5" customHeight="1">
      <c r="A152" s="32"/>
      <c r="B152" s="156"/>
      <c r="C152" s="197" t="s">
        <v>235</v>
      </c>
      <c r="D152" s="197" t="s">
        <v>342</v>
      </c>
      <c r="E152" s="198" t="s">
        <v>1148</v>
      </c>
      <c r="F152" s="199" t="s">
        <v>1149</v>
      </c>
      <c r="G152" s="200" t="s">
        <v>632</v>
      </c>
      <c r="H152" s="201">
        <v>1</v>
      </c>
      <c r="I152" s="202"/>
      <c r="J152" s="203">
        <f>ROUND(I152*H152,2)</f>
        <v>0</v>
      </c>
      <c r="K152" s="199" t="s">
        <v>593</v>
      </c>
      <c r="L152" s="204"/>
      <c r="M152" s="205" t="s">
        <v>3</v>
      </c>
      <c r="N152" s="206" t="s">
        <v>42</v>
      </c>
      <c r="O152" s="53"/>
      <c r="P152" s="166">
        <f>O152*H152</f>
        <v>0</v>
      </c>
      <c r="Q152" s="166">
        <v>0.185</v>
      </c>
      <c r="R152" s="166">
        <f>Q152*H152</f>
        <v>0.185</v>
      </c>
      <c r="S152" s="166">
        <v>0</v>
      </c>
      <c r="T152" s="167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8" t="s">
        <v>205</v>
      </c>
      <c r="AT152" s="168" t="s">
        <v>342</v>
      </c>
      <c r="AU152" s="168" t="s">
        <v>80</v>
      </c>
      <c r="AY152" s="17" t="s">
        <v>163</v>
      </c>
      <c r="BE152" s="169">
        <f>IF(N152="základní",J152,0)</f>
        <v>0</v>
      </c>
      <c r="BF152" s="169">
        <f>IF(N152="snížená",J152,0)</f>
        <v>0</v>
      </c>
      <c r="BG152" s="169">
        <f>IF(N152="zákl. přenesená",J152,0)</f>
        <v>0</v>
      </c>
      <c r="BH152" s="169">
        <f>IF(N152="sníž. přenesená",J152,0)</f>
        <v>0</v>
      </c>
      <c r="BI152" s="169">
        <f>IF(N152="nulová",J152,0)</f>
        <v>0</v>
      </c>
      <c r="BJ152" s="17" t="s">
        <v>78</v>
      </c>
      <c r="BK152" s="169">
        <f>ROUND(I152*H152,2)</f>
        <v>0</v>
      </c>
      <c r="BL152" s="17" t="s">
        <v>170</v>
      </c>
      <c r="BM152" s="168" t="s">
        <v>1150</v>
      </c>
    </row>
    <row r="153" spans="1:47" s="2" customFormat="1" ht="39">
      <c r="A153" s="32"/>
      <c r="B153" s="33"/>
      <c r="C153" s="32"/>
      <c r="D153" s="170" t="s">
        <v>172</v>
      </c>
      <c r="E153" s="32"/>
      <c r="F153" s="171" t="s">
        <v>1151</v>
      </c>
      <c r="G153" s="32"/>
      <c r="H153" s="32"/>
      <c r="I153" s="96"/>
      <c r="J153" s="32"/>
      <c r="K153" s="32"/>
      <c r="L153" s="33"/>
      <c r="M153" s="172"/>
      <c r="N153" s="173"/>
      <c r="O153" s="53"/>
      <c r="P153" s="53"/>
      <c r="Q153" s="53"/>
      <c r="R153" s="53"/>
      <c r="S153" s="53"/>
      <c r="T153" s="54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T153" s="17" t="s">
        <v>172</v>
      </c>
      <c r="AU153" s="17" t="s">
        <v>80</v>
      </c>
    </row>
    <row r="154" spans="1:65" s="2" customFormat="1" ht="16.5" customHeight="1">
      <c r="A154" s="32"/>
      <c r="B154" s="156"/>
      <c r="C154" s="197" t="s">
        <v>9</v>
      </c>
      <c r="D154" s="197" t="s">
        <v>342</v>
      </c>
      <c r="E154" s="198" t="s">
        <v>1152</v>
      </c>
      <c r="F154" s="199" t="s">
        <v>1153</v>
      </c>
      <c r="G154" s="200" t="s">
        <v>632</v>
      </c>
      <c r="H154" s="201">
        <v>2</v>
      </c>
      <c r="I154" s="202"/>
      <c r="J154" s="203">
        <f>ROUND(I154*H154,2)</f>
        <v>0</v>
      </c>
      <c r="K154" s="199" t="s">
        <v>593</v>
      </c>
      <c r="L154" s="204"/>
      <c r="M154" s="205" t="s">
        <v>3</v>
      </c>
      <c r="N154" s="206" t="s">
        <v>42</v>
      </c>
      <c r="O154" s="53"/>
      <c r="P154" s="166">
        <f>O154*H154</f>
        <v>0</v>
      </c>
      <c r="Q154" s="166">
        <v>0.185</v>
      </c>
      <c r="R154" s="166">
        <f>Q154*H154</f>
        <v>0.37</v>
      </c>
      <c r="S154" s="166">
        <v>0</v>
      </c>
      <c r="T154" s="167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8" t="s">
        <v>205</v>
      </c>
      <c r="AT154" s="168" t="s">
        <v>342</v>
      </c>
      <c r="AU154" s="168" t="s">
        <v>80</v>
      </c>
      <c r="AY154" s="17" t="s">
        <v>163</v>
      </c>
      <c r="BE154" s="169">
        <f>IF(N154="základní",J154,0)</f>
        <v>0</v>
      </c>
      <c r="BF154" s="169">
        <f>IF(N154="snížená",J154,0)</f>
        <v>0</v>
      </c>
      <c r="BG154" s="169">
        <f>IF(N154="zákl. přenesená",J154,0)</f>
        <v>0</v>
      </c>
      <c r="BH154" s="169">
        <f>IF(N154="sníž. přenesená",J154,0)</f>
        <v>0</v>
      </c>
      <c r="BI154" s="169">
        <f>IF(N154="nulová",J154,0)</f>
        <v>0</v>
      </c>
      <c r="BJ154" s="17" t="s">
        <v>78</v>
      </c>
      <c r="BK154" s="169">
        <f>ROUND(I154*H154,2)</f>
        <v>0</v>
      </c>
      <c r="BL154" s="17" t="s">
        <v>170</v>
      </c>
      <c r="BM154" s="168" t="s">
        <v>1154</v>
      </c>
    </row>
    <row r="155" spans="1:47" s="2" customFormat="1" ht="58.5">
      <c r="A155" s="32"/>
      <c r="B155" s="33"/>
      <c r="C155" s="32"/>
      <c r="D155" s="170" t="s">
        <v>172</v>
      </c>
      <c r="E155" s="32"/>
      <c r="F155" s="171" t="s">
        <v>1155</v>
      </c>
      <c r="G155" s="32"/>
      <c r="H155" s="32"/>
      <c r="I155" s="96"/>
      <c r="J155" s="32"/>
      <c r="K155" s="32"/>
      <c r="L155" s="33"/>
      <c r="M155" s="172"/>
      <c r="N155" s="173"/>
      <c r="O155" s="53"/>
      <c r="P155" s="53"/>
      <c r="Q155" s="53"/>
      <c r="R155" s="53"/>
      <c r="S155" s="53"/>
      <c r="T155" s="54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T155" s="17" t="s">
        <v>172</v>
      </c>
      <c r="AU155" s="17" t="s">
        <v>80</v>
      </c>
    </row>
    <row r="156" spans="1:65" s="2" customFormat="1" ht="16.5" customHeight="1">
      <c r="A156" s="32"/>
      <c r="B156" s="156"/>
      <c r="C156" s="197" t="s">
        <v>247</v>
      </c>
      <c r="D156" s="197" t="s">
        <v>342</v>
      </c>
      <c r="E156" s="198" t="s">
        <v>1156</v>
      </c>
      <c r="F156" s="199" t="s">
        <v>1157</v>
      </c>
      <c r="G156" s="200" t="s">
        <v>632</v>
      </c>
      <c r="H156" s="201">
        <v>1</v>
      </c>
      <c r="I156" s="202"/>
      <c r="J156" s="203">
        <f>ROUND(I156*H156,2)</f>
        <v>0</v>
      </c>
      <c r="K156" s="199" t="s">
        <v>593</v>
      </c>
      <c r="L156" s="204"/>
      <c r="M156" s="205" t="s">
        <v>3</v>
      </c>
      <c r="N156" s="206" t="s">
        <v>42</v>
      </c>
      <c r="O156" s="53"/>
      <c r="P156" s="166">
        <f>O156*H156</f>
        <v>0</v>
      </c>
      <c r="Q156" s="166">
        <v>0.185</v>
      </c>
      <c r="R156" s="166">
        <f>Q156*H156</f>
        <v>0.185</v>
      </c>
      <c r="S156" s="166">
        <v>0</v>
      </c>
      <c r="T156" s="167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8" t="s">
        <v>205</v>
      </c>
      <c r="AT156" s="168" t="s">
        <v>342</v>
      </c>
      <c r="AU156" s="168" t="s">
        <v>80</v>
      </c>
      <c r="AY156" s="17" t="s">
        <v>163</v>
      </c>
      <c r="BE156" s="169">
        <f>IF(N156="základní",J156,0)</f>
        <v>0</v>
      </c>
      <c r="BF156" s="169">
        <f>IF(N156="snížená",J156,0)</f>
        <v>0</v>
      </c>
      <c r="BG156" s="169">
        <f>IF(N156="zákl. přenesená",J156,0)</f>
        <v>0</v>
      </c>
      <c r="BH156" s="169">
        <f>IF(N156="sníž. přenesená",J156,0)</f>
        <v>0</v>
      </c>
      <c r="BI156" s="169">
        <f>IF(N156="nulová",J156,0)</f>
        <v>0</v>
      </c>
      <c r="BJ156" s="17" t="s">
        <v>78</v>
      </c>
      <c r="BK156" s="169">
        <f>ROUND(I156*H156,2)</f>
        <v>0</v>
      </c>
      <c r="BL156" s="17" t="s">
        <v>170</v>
      </c>
      <c r="BM156" s="168" t="s">
        <v>1158</v>
      </c>
    </row>
    <row r="157" spans="1:47" s="2" customFormat="1" ht="58.5">
      <c r="A157" s="32"/>
      <c r="B157" s="33"/>
      <c r="C157" s="32"/>
      <c r="D157" s="170" t="s">
        <v>172</v>
      </c>
      <c r="E157" s="32"/>
      <c r="F157" s="171" t="s">
        <v>1159</v>
      </c>
      <c r="G157" s="32"/>
      <c r="H157" s="32"/>
      <c r="I157" s="96"/>
      <c r="J157" s="32"/>
      <c r="K157" s="32"/>
      <c r="L157" s="33"/>
      <c r="M157" s="172"/>
      <c r="N157" s="173"/>
      <c r="O157" s="53"/>
      <c r="P157" s="53"/>
      <c r="Q157" s="53"/>
      <c r="R157" s="53"/>
      <c r="S157" s="53"/>
      <c r="T157" s="54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T157" s="17" t="s">
        <v>172</v>
      </c>
      <c r="AU157" s="17" t="s">
        <v>80</v>
      </c>
    </row>
    <row r="158" spans="1:65" s="2" customFormat="1" ht="33" customHeight="1">
      <c r="A158" s="32"/>
      <c r="B158" s="156"/>
      <c r="C158" s="197" t="s">
        <v>253</v>
      </c>
      <c r="D158" s="197" t="s">
        <v>342</v>
      </c>
      <c r="E158" s="198" t="s">
        <v>1160</v>
      </c>
      <c r="F158" s="199" t="s">
        <v>1161</v>
      </c>
      <c r="G158" s="200" t="s">
        <v>632</v>
      </c>
      <c r="H158" s="201">
        <v>1</v>
      </c>
      <c r="I158" s="202"/>
      <c r="J158" s="203">
        <f>ROUND(I158*H158,2)</f>
        <v>0</v>
      </c>
      <c r="K158" s="199" t="s">
        <v>593</v>
      </c>
      <c r="L158" s="204"/>
      <c r="M158" s="205" t="s">
        <v>3</v>
      </c>
      <c r="N158" s="206" t="s">
        <v>42</v>
      </c>
      <c r="O158" s="53"/>
      <c r="P158" s="166">
        <f>O158*H158</f>
        <v>0</v>
      </c>
      <c r="Q158" s="166">
        <v>0.185</v>
      </c>
      <c r="R158" s="166">
        <f>Q158*H158</f>
        <v>0.185</v>
      </c>
      <c r="S158" s="166">
        <v>0</v>
      </c>
      <c r="T158" s="167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8" t="s">
        <v>205</v>
      </c>
      <c r="AT158" s="168" t="s">
        <v>342</v>
      </c>
      <c r="AU158" s="168" t="s">
        <v>80</v>
      </c>
      <c r="AY158" s="17" t="s">
        <v>163</v>
      </c>
      <c r="BE158" s="169">
        <f>IF(N158="základní",J158,0)</f>
        <v>0</v>
      </c>
      <c r="BF158" s="169">
        <f>IF(N158="snížená",J158,0)</f>
        <v>0</v>
      </c>
      <c r="BG158" s="169">
        <f>IF(N158="zákl. přenesená",J158,0)</f>
        <v>0</v>
      </c>
      <c r="BH158" s="169">
        <f>IF(N158="sníž. přenesená",J158,0)</f>
        <v>0</v>
      </c>
      <c r="BI158" s="169">
        <f>IF(N158="nulová",J158,0)</f>
        <v>0</v>
      </c>
      <c r="BJ158" s="17" t="s">
        <v>78</v>
      </c>
      <c r="BK158" s="169">
        <f>ROUND(I158*H158,2)</f>
        <v>0</v>
      </c>
      <c r="BL158" s="17" t="s">
        <v>170</v>
      </c>
      <c r="BM158" s="168" t="s">
        <v>1162</v>
      </c>
    </row>
    <row r="159" spans="1:65" s="2" customFormat="1" ht="16.5" customHeight="1">
      <c r="A159" s="32"/>
      <c r="B159" s="156"/>
      <c r="C159" s="157" t="s">
        <v>259</v>
      </c>
      <c r="D159" s="157" t="s">
        <v>165</v>
      </c>
      <c r="E159" s="158" t="s">
        <v>1163</v>
      </c>
      <c r="F159" s="159" t="s">
        <v>1164</v>
      </c>
      <c r="G159" s="160" t="s">
        <v>632</v>
      </c>
      <c r="H159" s="161">
        <v>17</v>
      </c>
      <c r="I159" s="162"/>
      <c r="J159" s="163">
        <f>ROUND(I159*H159,2)</f>
        <v>0</v>
      </c>
      <c r="K159" s="159" t="s">
        <v>169</v>
      </c>
      <c r="L159" s="33"/>
      <c r="M159" s="164" t="s">
        <v>3</v>
      </c>
      <c r="N159" s="165" t="s">
        <v>42</v>
      </c>
      <c r="O159" s="53"/>
      <c r="P159" s="166">
        <f>O159*H159</f>
        <v>0</v>
      </c>
      <c r="Q159" s="166">
        <v>0.07287</v>
      </c>
      <c r="R159" s="166">
        <f>Q159*H159</f>
        <v>1.23879</v>
      </c>
      <c r="S159" s="166">
        <v>0</v>
      </c>
      <c r="T159" s="167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8" t="s">
        <v>170</v>
      </c>
      <c r="AT159" s="168" t="s">
        <v>165</v>
      </c>
      <c r="AU159" s="168" t="s">
        <v>80</v>
      </c>
      <c r="AY159" s="17" t="s">
        <v>163</v>
      </c>
      <c r="BE159" s="169">
        <f>IF(N159="základní",J159,0)</f>
        <v>0</v>
      </c>
      <c r="BF159" s="169">
        <f>IF(N159="snížená",J159,0)</f>
        <v>0</v>
      </c>
      <c r="BG159" s="169">
        <f>IF(N159="zákl. přenesená",J159,0)</f>
        <v>0</v>
      </c>
      <c r="BH159" s="169">
        <f>IF(N159="sníž. přenesená",J159,0)</f>
        <v>0</v>
      </c>
      <c r="BI159" s="169">
        <f>IF(N159="nulová",J159,0)</f>
        <v>0</v>
      </c>
      <c r="BJ159" s="17" t="s">
        <v>78</v>
      </c>
      <c r="BK159" s="169">
        <f>ROUND(I159*H159,2)</f>
        <v>0</v>
      </c>
      <c r="BL159" s="17" t="s">
        <v>170</v>
      </c>
      <c r="BM159" s="168" t="s">
        <v>1165</v>
      </c>
    </row>
    <row r="160" spans="1:65" s="2" customFormat="1" ht="21.75" customHeight="1">
      <c r="A160" s="32"/>
      <c r="B160" s="156"/>
      <c r="C160" s="197" t="s">
        <v>265</v>
      </c>
      <c r="D160" s="197" t="s">
        <v>342</v>
      </c>
      <c r="E160" s="198" t="s">
        <v>1166</v>
      </c>
      <c r="F160" s="199" t="s">
        <v>1167</v>
      </c>
      <c r="G160" s="200" t="s">
        <v>632</v>
      </c>
      <c r="H160" s="201">
        <v>17</v>
      </c>
      <c r="I160" s="202"/>
      <c r="J160" s="203">
        <f>ROUND(I160*H160,2)</f>
        <v>0</v>
      </c>
      <c r="K160" s="199" t="s">
        <v>593</v>
      </c>
      <c r="L160" s="204"/>
      <c r="M160" s="205" t="s">
        <v>3</v>
      </c>
      <c r="N160" s="206" t="s">
        <v>42</v>
      </c>
      <c r="O160" s="53"/>
      <c r="P160" s="166">
        <f>O160*H160</f>
        <v>0</v>
      </c>
      <c r="Q160" s="166">
        <v>0.006</v>
      </c>
      <c r="R160" s="166">
        <f>Q160*H160</f>
        <v>0.10200000000000001</v>
      </c>
      <c r="S160" s="166">
        <v>0</v>
      </c>
      <c r="T160" s="167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8" t="s">
        <v>205</v>
      </c>
      <c r="AT160" s="168" t="s">
        <v>342</v>
      </c>
      <c r="AU160" s="168" t="s">
        <v>80</v>
      </c>
      <c r="AY160" s="17" t="s">
        <v>163</v>
      </c>
      <c r="BE160" s="169">
        <f>IF(N160="základní",J160,0)</f>
        <v>0</v>
      </c>
      <c r="BF160" s="169">
        <f>IF(N160="snížená",J160,0)</f>
        <v>0</v>
      </c>
      <c r="BG160" s="169">
        <f>IF(N160="zákl. přenesená",J160,0)</f>
        <v>0</v>
      </c>
      <c r="BH160" s="169">
        <f>IF(N160="sníž. přenesená",J160,0)</f>
        <v>0</v>
      </c>
      <c r="BI160" s="169">
        <f>IF(N160="nulová",J160,0)</f>
        <v>0</v>
      </c>
      <c r="BJ160" s="17" t="s">
        <v>78</v>
      </c>
      <c r="BK160" s="169">
        <f>ROUND(I160*H160,2)</f>
        <v>0</v>
      </c>
      <c r="BL160" s="17" t="s">
        <v>170</v>
      </c>
      <c r="BM160" s="168" t="s">
        <v>1168</v>
      </c>
    </row>
    <row r="161" spans="1:65" s="2" customFormat="1" ht="16.5" customHeight="1">
      <c r="A161" s="32"/>
      <c r="B161" s="156"/>
      <c r="C161" s="157" t="s">
        <v>271</v>
      </c>
      <c r="D161" s="157" t="s">
        <v>165</v>
      </c>
      <c r="E161" s="158" t="s">
        <v>1169</v>
      </c>
      <c r="F161" s="159" t="s">
        <v>1170</v>
      </c>
      <c r="G161" s="160" t="s">
        <v>632</v>
      </c>
      <c r="H161" s="161">
        <v>26</v>
      </c>
      <c r="I161" s="162"/>
      <c r="J161" s="163">
        <f>ROUND(I161*H161,2)</f>
        <v>0</v>
      </c>
      <c r="K161" s="159" t="s">
        <v>169</v>
      </c>
      <c r="L161" s="33"/>
      <c r="M161" s="164" t="s">
        <v>3</v>
      </c>
      <c r="N161" s="165" t="s">
        <v>42</v>
      </c>
      <c r="O161" s="53"/>
      <c r="P161" s="166">
        <f>O161*H161</f>
        <v>0</v>
      </c>
      <c r="Q161" s="166">
        <v>0.35744</v>
      </c>
      <c r="R161" s="166">
        <f>Q161*H161</f>
        <v>9.29344</v>
      </c>
      <c r="S161" s="166">
        <v>0</v>
      </c>
      <c r="T161" s="167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8" t="s">
        <v>170</v>
      </c>
      <c r="AT161" s="168" t="s">
        <v>165</v>
      </c>
      <c r="AU161" s="168" t="s">
        <v>80</v>
      </c>
      <c r="AY161" s="17" t="s">
        <v>163</v>
      </c>
      <c r="BE161" s="169">
        <f>IF(N161="základní",J161,0)</f>
        <v>0</v>
      </c>
      <c r="BF161" s="169">
        <f>IF(N161="snížená",J161,0)</f>
        <v>0</v>
      </c>
      <c r="BG161" s="169">
        <f>IF(N161="zákl. přenesená",J161,0)</f>
        <v>0</v>
      </c>
      <c r="BH161" s="169">
        <f>IF(N161="sníž. přenesená",J161,0)</f>
        <v>0</v>
      </c>
      <c r="BI161" s="169">
        <f>IF(N161="nulová",J161,0)</f>
        <v>0</v>
      </c>
      <c r="BJ161" s="17" t="s">
        <v>78</v>
      </c>
      <c r="BK161" s="169">
        <f>ROUND(I161*H161,2)</f>
        <v>0</v>
      </c>
      <c r="BL161" s="17" t="s">
        <v>170</v>
      </c>
      <c r="BM161" s="168" t="s">
        <v>1171</v>
      </c>
    </row>
    <row r="162" spans="2:51" s="14" customFormat="1" ht="12">
      <c r="B162" s="181"/>
      <c r="D162" s="170" t="s">
        <v>174</v>
      </c>
      <c r="E162" s="182" t="s">
        <v>3</v>
      </c>
      <c r="F162" s="183" t="s">
        <v>1172</v>
      </c>
      <c r="H162" s="184">
        <v>26</v>
      </c>
      <c r="I162" s="185"/>
      <c r="L162" s="181"/>
      <c r="M162" s="186"/>
      <c r="N162" s="187"/>
      <c r="O162" s="187"/>
      <c r="P162" s="187"/>
      <c r="Q162" s="187"/>
      <c r="R162" s="187"/>
      <c r="S162" s="187"/>
      <c r="T162" s="188"/>
      <c r="AT162" s="182" t="s">
        <v>174</v>
      </c>
      <c r="AU162" s="182" t="s">
        <v>80</v>
      </c>
      <c r="AV162" s="14" t="s">
        <v>80</v>
      </c>
      <c r="AW162" s="14" t="s">
        <v>33</v>
      </c>
      <c r="AX162" s="14" t="s">
        <v>78</v>
      </c>
      <c r="AY162" s="182" t="s">
        <v>163</v>
      </c>
    </row>
    <row r="163" spans="1:65" s="2" customFormat="1" ht="21.75" customHeight="1">
      <c r="A163" s="32"/>
      <c r="B163" s="156"/>
      <c r="C163" s="197" t="s">
        <v>8</v>
      </c>
      <c r="D163" s="197" t="s">
        <v>342</v>
      </c>
      <c r="E163" s="198" t="s">
        <v>1173</v>
      </c>
      <c r="F163" s="199" t="s">
        <v>1174</v>
      </c>
      <c r="G163" s="200" t="s">
        <v>632</v>
      </c>
      <c r="H163" s="201">
        <v>13</v>
      </c>
      <c r="I163" s="202"/>
      <c r="J163" s="203">
        <f>ROUND(I163*H163,2)</f>
        <v>0</v>
      </c>
      <c r="K163" s="199" t="s">
        <v>593</v>
      </c>
      <c r="L163" s="204"/>
      <c r="M163" s="205" t="s">
        <v>3</v>
      </c>
      <c r="N163" s="206" t="s">
        <v>42</v>
      </c>
      <c r="O163" s="53"/>
      <c r="P163" s="166">
        <f>O163*H163</f>
        <v>0</v>
      </c>
      <c r="Q163" s="166">
        <v>0.07</v>
      </c>
      <c r="R163" s="166">
        <f>Q163*H163</f>
        <v>0.9100000000000001</v>
      </c>
      <c r="S163" s="166">
        <v>0</v>
      </c>
      <c r="T163" s="167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8" t="s">
        <v>205</v>
      </c>
      <c r="AT163" s="168" t="s">
        <v>342</v>
      </c>
      <c r="AU163" s="168" t="s">
        <v>80</v>
      </c>
      <c r="AY163" s="17" t="s">
        <v>163</v>
      </c>
      <c r="BE163" s="169">
        <f>IF(N163="základní",J163,0)</f>
        <v>0</v>
      </c>
      <c r="BF163" s="169">
        <f>IF(N163="snížená",J163,0)</f>
        <v>0</v>
      </c>
      <c r="BG163" s="169">
        <f>IF(N163="zákl. přenesená",J163,0)</f>
        <v>0</v>
      </c>
      <c r="BH163" s="169">
        <f>IF(N163="sníž. přenesená",J163,0)</f>
        <v>0</v>
      </c>
      <c r="BI163" s="169">
        <f>IF(N163="nulová",J163,0)</f>
        <v>0</v>
      </c>
      <c r="BJ163" s="17" t="s">
        <v>78</v>
      </c>
      <c r="BK163" s="169">
        <f>ROUND(I163*H163,2)</f>
        <v>0</v>
      </c>
      <c r="BL163" s="17" t="s">
        <v>170</v>
      </c>
      <c r="BM163" s="168" t="s">
        <v>1175</v>
      </c>
    </row>
    <row r="164" spans="1:65" s="2" customFormat="1" ht="21.75" customHeight="1">
      <c r="A164" s="32"/>
      <c r="B164" s="156"/>
      <c r="C164" s="197" t="s">
        <v>287</v>
      </c>
      <c r="D164" s="197" t="s">
        <v>342</v>
      </c>
      <c r="E164" s="198" t="s">
        <v>1176</v>
      </c>
      <c r="F164" s="199" t="s">
        <v>1177</v>
      </c>
      <c r="G164" s="200" t="s">
        <v>632</v>
      </c>
      <c r="H164" s="201">
        <v>13</v>
      </c>
      <c r="I164" s="202"/>
      <c r="J164" s="203">
        <f>ROUND(I164*H164,2)</f>
        <v>0</v>
      </c>
      <c r="K164" s="199" t="s">
        <v>593</v>
      </c>
      <c r="L164" s="204"/>
      <c r="M164" s="205" t="s">
        <v>3</v>
      </c>
      <c r="N164" s="206" t="s">
        <v>42</v>
      </c>
      <c r="O164" s="53"/>
      <c r="P164" s="166">
        <f>O164*H164</f>
        <v>0</v>
      </c>
      <c r="Q164" s="166">
        <v>0.345</v>
      </c>
      <c r="R164" s="166">
        <f>Q164*H164</f>
        <v>4.484999999999999</v>
      </c>
      <c r="S164" s="166">
        <v>0</v>
      </c>
      <c r="T164" s="167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8" t="s">
        <v>205</v>
      </c>
      <c r="AT164" s="168" t="s">
        <v>342</v>
      </c>
      <c r="AU164" s="168" t="s">
        <v>80</v>
      </c>
      <c r="AY164" s="17" t="s">
        <v>163</v>
      </c>
      <c r="BE164" s="169">
        <f>IF(N164="základní",J164,0)</f>
        <v>0</v>
      </c>
      <c r="BF164" s="169">
        <f>IF(N164="snížená",J164,0)</f>
        <v>0</v>
      </c>
      <c r="BG164" s="169">
        <f>IF(N164="zákl. přenesená",J164,0)</f>
        <v>0</v>
      </c>
      <c r="BH164" s="169">
        <f>IF(N164="sníž. přenesená",J164,0)</f>
        <v>0</v>
      </c>
      <c r="BI164" s="169">
        <f>IF(N164="nulová",J164,0)</f>
        <v>0</v>
      </c>
      <c r="BJ164" s="17" t="s">
        <v>78</v>
      </c>
      <c r="BK164" s="169">
        <f>ROUND(I164*H164,2)</f>
        <v>0</v>
      </c>
      <c r="BL164" s="17" t="s">
        <v>170</v>
      </c>
      <c r="BM164" s="168" t="s">
        <v>1178</v>
      </c>
    </row>
    <row r="165" spans="1:65" s="2" customFormat="1" ht="21.75" customHeight="1">
      <c r="A165" s="32"/>
      <c r="B165" s="156"/>
      <c r="C165" s="157" t="s">
        <v>294</v>
      </c>
      <c r="D165" s="157" t="s">
        <v>165</v>
      </c>
      <c r="E165" s="158" t="s">
        <v>1179</v>
      </c>
      <c r="F165" s="159" t="s">
        <v>1180</v>
      </c>
      <c r="G165" s="160" t="s">
        <v>632</v>
      </c>
      <c r="H165" s="161">
        <v>9</v>
      </c>
      <c r="I165" s="162"/>
      <c r="J165" s="163">
        <f>ROUND(I165*H165,2)</f>
        <v>0</v>
      </c>
      <c r="K165" s="159" t="s">
        <v>169</v>
      </c>
      <c r="L165" s="33"/>
      <c r="M165" s="164" t="s">
        <v>3</v>
      </c>
      <c r="N165" s="165" t="s">
        <v>42</v>
      </c>
      <c r="O165" s="53"/>
      <c r="P165" s="166">
        <f>O165*H165</f>
        <v>0</v>
      </c>
      <c r="Q165" s="166">
        <v>0.0012</v>
      </c>
      <c r="R165" s="166">
        <f>Q165*H165</f>
        <v>0.010799999999999999</v>
      </c>
      <c r="S165" s="166">
        <v>0</v>
      </c>
      <c r="T165" s="167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8" t="s">
        <v>170</v>
      </c>
      <c r="AT165" s="168" t="s">
        <v>165</v>
      </c>
      <c r="AU165" s="168" t="s">
        <v>80</v>
      </c>
      <c r="AY165" s="17" t="s">
        <v>163</v>
      </c>
      <c r="BE165" s="169">
        <f>IF(N165="základní",J165,0)</f>
        <v>0</v>
      </c>
      <c r="BF165" s="169">
        <f>IF(N165="snížená",J165,0)</f>
        <v>0</v>
      </c>
      <c r="BG165" s="169">
        <f>IF(N165="zákl. přenesená",J165,0)</f>
        <v>0</v>
      </c>
      <c r="BH165" s="169">
        <f>IF(N165="sníž. přenesená",J165,0)</f>
        <v>0</v>
      </c>
      <c r="BI165" s="169">
        <f>IF(N165="nulová",J165,0)</f>
        <v>0</v>
      </c>
      <c r="BJ165" s="17" t="s">
        <v>78</v>
      </c>
      <c r="BK165" s="169">
        <f>ROUND(I165*H165,2)</f>
        <v>0</v>
      </c>
      <c r="BL165" s="17" t="s">
        <v>170</v>
      </c>
      <c r="BM165" s="168" t="s">
        <v>1181</v>
      </c>
    </row>
    <row r="166" spans="1:65" s="2" customFormat="1" ht="16.5" customHeight="1">
      <c r="A166" s="32"/>
      <c r="B166" s="156"/>
      <c r="C166" s="197" t="s">
        <v>298</v>
      </c>
      <c r="D166" s="197" t="s">
        <v>342</v>
      </c>
      <c r="E166" s="198" t="s">
        <v>1182</v>
      </c>
      <c r="F166" s="199" t="s">
        <v>1183</v>
      </c>
      <c r="G166" s="200" t="s">
        <v>632</v>
      </c>
      <c r="H166" s="201">
        <v>9</v>
      </c>
      <c r="I166" s="202"/>
      <c r="J166" s="203">
        <f>ROUND(I166*H166,2)</f>
        <v>0</v>
      </c>
      <c r="K166" s="199" t="s">
        <v>593</v>
      </c>
      <c r="L166" s="204"/>
      <c r="M166" s="205" t="s">
        <v>3</v>
      </c>
      <c r="N166" s="206" t="s">
        <v>42</v>
      </c>
      <c r="O166" s="53"/>
      <c r="P166" s="166">
        <f>O166*H166</f>
        <v>0</v>
      </c>
      <c r="Q166" s="166">
        <v>0.02</v>
      </c>
      <c r="R166" s="166">
        <f>Q166*H166</f>
        <v>0.18</v>
      </c>
      <c r="S166" s="166">
        <v>0</v>
      </c>
      <c r="T166" s="167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8" t="s">
        <v>205</v>
      </c>
      <c r="AT166" s="168" t="s">
        <v>342</v>
      </c>
      <c r="AU166" s="168" t="s">
        <v>80</v>
      </c>
      <c r="AY166" s="17" t="s">
        <v>163</v>
      </c>
      <c r="BE166" s="169">
        <f>IF(N166="základní",J166,0)</f>
        <v>0</v>
      </c>
      <c r="BF166" s="169">
        <f>IF(N166="snížená",J166,0)</f>
        <v>0</v>
      </c>
      <c r="BG166" s="169">
        <f>IF(N166="zákl. přenesená",J166,0)</f>
        <v>0</v>
      </c>
      <c r="BH166" s="169">
        <f>IF(N166="sníž. přenesená",J166,0)</f>
        <v>0</v>
      </c>
      <c r="BI166" s="169">
        <f>IF(N166="nulová",J166,0)</f>
        <v>0</v>
      </c>
      <c r="BJ166" s="17" t="s">
        <v>78</v>
      </c>
      <c r="BK166" s="169">
        <f>ROUND(I166*H166,2)</f>
        <v>0</v>
      </c>
      <c r="BL166" s="17" t="s">
        <v>170</v>
      </c>
      <c r="BM166" s="168" t="s">
        <v>1184</v>
      </c>
    </row>
    <row r="167" spans="2:63" s="12" customFormat="1" ht="22.9" customHeight="1">
      <c r="B167" s="143"/>
      <c r="D167" s="144" t="s">
        <v>70</v>
      </c>
      <c r="E167" s="154" t="s">
        <v>874</v>
      </c>
      <c r="F167" s="154" t="s">
        <v>875</v>
      </c>
      <c r="I167" s="146"/>
      <c r="J167" s="155">
        <f>BK167</f>
        <v>0</v>
      </c>
      <c r="L167" s="143"/>
      <c r="M167" s="148"/>
      <c r="N167" s="149"/>
      <c r="O167" s="149"/>
      <c r="P167" s="150">
        <f>P168</f>
        <v>0</v>
      </c>
      <c r="Q167" s="149"/>
      <c r="R167" s="150">
        <f>R168</f>
        <v>0</v>
      </c>
      <c r="S167" s="149"/>
      <c r="T167" s="151">
        <f>T168</f>
        <v>0</v>
      </c>
      <c r="AR167" s="144" t="s">
        <v>78</v>
      </c>
      <c r="AT167" s="152" t="s">
        <v>70</v>
      </c>
      <c r="AU167" s="152" t="s">
        <v>78</v>
      </c>
      <c r="AY167" s="144" t="s">
        <v>163</v>
      </c>
      <c r="BK167" s="153">
        <f>BK168</f>
        <v>0</v>
      </c>
    </row>
    <row r="168" spans="1:65" s="2" customFormat="1" ht="44.25" customHeight="1">
      <c r="A168" s="32"/>
      <c r="B168" s="156"/>
      <c r="C168" s="157" t="s">
        <v>305</v>
      </c>
      <c r="D168" s="157" t="s">
        <v>165</v>
      </c>
      <c r="E168" s="158" t="s">
        <v>1185</v>
      </c>
      <c r="F168" s="159" t="s">
        <v>1186</v>
      </c>
      <c r="G168" s="160" t="s">
        <v>331</v>
      </c>
      <c r="H168" s="161">
        <v>183.247</v>
      </c>
      <c r="I168" s="162"/>
      <c r="J168" s="163">
        <f>ROUND(I168*H168,2)</f>
        <v>0</v>
      </c>
      <c r="K168" s="159" t="s">
        <v>169</v>
      </c>
      <c r="L168" s="33"/>
      <c r="M168" s="164" t="s">
        <v>3</v>
      </c>
      <c r="N168" s="165" t="s">
        <v>42</v>
      </c>
      <c r="O168" s="53"/>
      <c r="P168" s="166">
        <f>O168*H168</f>
        <v>0</v>
      </c>
      <c r="Q168" s="166">
        <v>0</v>
      </c>
      <c r="R168" s="166">
        <f>Q168*H168</f>
        <v>0</v>
      </c>
      <c r="S168" s="166">
        <v>0</v>
      </c>
      <c r="T168" s="167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8" t="s">
        <v>170</v>
      </c>
      <c r="AT168" s="168" t="s">
        <v>165</v>
      </c>
      <c r="AU168" s="168" t="s">
        <v>80</v>
      </c>
      <c r="AY168" s="17" t="s">
        <v>163</v>
      </c>
      <c r="BE168" s="169">
        <f>IF(N168="základní",J168,0)</f>
        <v>0</v>
      </c>
      <c r="BF168" s="169">
        <f>IF(N168="snížená",J168,0)</f>
        <v>0</v>
      </c>
      <c r="BG168" s="169">
        <f>IF(N168="zákl. přenesená",J168,0)</f>
        <v>0</v>
      </c>
      <c r="BH168" s="169">
        <f>IF(N168="sníž. přenesená",J168,0)</f>
        <v>0</v>
      </c>
      <c r="BI168" s="169">
        <f>IF(N168="nulová",J168,0)</f>
        <v>0</v>
      </c>
      <c r="BJ168" s="17" t="s">
        <v>78</v>
      </c>
      <c r="BK168" s="169">
        <f>ROUND(I168*H168,2)</f>
        <v>0</v>
      </c>
      <c r="BL168" s="17" t="s">
        <v>170</v>
      </c>
      <c r="BM168" s="168" t="s">
        <v>1187</v>
      </c>
    </row>
    <row r="169" spans="2:63" s="12" customFormat="1" ht="25.9" customHeight="1">
      <c r="B169" s="143"/>
      <c r="D169" s="144" t="s">
        <v>70</v>
      </c>
      <c r="E169" s="145" t="s">
        <v>880</v>
      </c>
      <c r="F169" s="145" t="s">
        <v>881</v>
      </c>
      <c r="I169" s="146"/>
      <c r="J169" s="147">
        <f>BK169</f>
        <v>0</v>
      </c>
      <c r="L169" s="143"/>
      <c r="M169" s="148"/>
      <c r="N169" s="149"/>
      <c r="O169" s="149"/>
      <c r="P169" s="150">
        <f>P170</f>
        <v>0</v>
      </c>
      <c r="Q169" s="149"/>
      <c r="R169" s="150">
        <f>R170</f>
        <v>20.086962000000003</v>
      </c>
      <c r="S169" s="149"/>
      <c r="T169" s="151">
        <f>T170</f>
        <v>0</v>
      </c>
      <c r="AR169" s="144" t="s">
        <v>80</v>
      </c>
      <c r="AT169" s="152" t="s">
        <v>70</v>
      </c>
      <c r="AU169" s="152" t="s">
        <v>71</v>
      </c>
      <c r="AY169" s="144" t="s">
        <v>163</v>
      </c>
      <c r="BK169" s="153">
        <f>BK170</f>
        <v>0</v>
      </c>
    </row>
    <row r="170" spans="2:63" s="12" customFormat="1" ht="22.9" customHeight="1">
      <c r="B170" s="143"/>
      <c r="D170" s="144" t="s">
        <v>70</v>
      </c>
      <c r="E170" s="154" t="s">
        <v>1188</v>
      </c>
      <c r="F170" s="154" t="s">
        <v>1189</v>
      </c>
      <c r="I170" s="146"/>
      <c r="J170" s="155">
        <f>BK170</f>
        <v>0</v>
      </c>
      <c r="L170" s="143"/>
      <c r="M170" s="148"/>
      <c r="N170" s="149"/>
      <c r="O170" s="149"/>
      <c r="P170" s="150">
        <f>SUM(P171:P178)</f>
        <v>0</v>
      </c>
      <c r="Q170" s="149"/>
      <c r="R170" s="150">
        <f>SUM(R171:R178)</f>
        <v>20.086962000000003</v>
      </c>
      <c r="S170" s="149"/>
      <c r="T170" s="151">
        <f>SUM(T171:T178)</f>
        <v>0</v>
      </c>
      <c r="AR170" s="144" t="s">
        <v>80</v>
      </c>
      <c r="AT170" s="152" t="s">
        <v>70</v>
      </c>
      <c r="AU170" s="152" t="s">
        <v>78</v>
      </c>
      <c r="AY170" s="144" t="s">
        <v>163</v>
      </c>
      <c r="BK170" s="153">
        <f>SUM(BK171:BK178)</f>
        <v>0</v>
      </c>
    </row>
    <row r="171" spans="1:65" s="2" customFormat="1" ht="33" customHeight="1">
      <c r="A171" s="32"/>
      <c r="B171" s="156"/>
      <c r="C171" s="157" t="s">
        <v>309</v>
      </c>
      <c r="D171" s="157" t="s">
        <v>165</v>
      </c>
      <c r="E171" s="158" t="s">
        <v>1190</v>
      </c>
      <c r="F171" s="159" t="s">
        <v>1191</v>
      </c>
      <c r="G171" s="160" t="s">
        <v>212</v>
      </c>
      <c r="H171" s="161">
        <v>165.2</v>
      </c>
      <c r="I171" s="162"/>
      <c r="J171" s="163">
        <f>ROUND(I171*H171,2)</f>
        <v>0</v>
      </c>
      <c r="K171" s="159" t="s">
        <v>169</v>
      </c>
      <c r="L171" s="33"/>
      <c r="M171" s="164" t="s">
        <v>3</v>
      </c>
      <c r="N171" s="165" t="s">
        <v>42</v>
      </c>
      <c r="O171" s="53"/>
      <c r="P171" s="166">
        <f>O171*H171</f>
        <v>0</v>
      </c>
      <c r="Q171" s="166">
        <v>0</v>
      </c>
      <c r="R171" s="166">
        <f>Q171*H171</f>
        <v>0</v>
      </c>
      <c r="S171" s="166">
        <v>0</v>
      </c>
      <c r="T171" s="167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8" t="s">
        <v>247</v>
      </c>
      <c r="AT171" s="168" t="s">
        <v>165</v>
      </c>
      <c r="AU171" s="168" t="s">
        <v>80</v>
      </c>
      <c r="AY171" s="17" t="s">
        <v>163</v>
      </c>
      <c r="BE171" s="169">
        <f>IF(N171="základní",J171,0)</f>
        <v>0</v>
      </c>
      <c r="BF171" s="169">
        <f>IF(N171="snížená",J171,0)</f>
        <v>0</v>
      </c>
      <c r="BG171" s="169">
        <f>IF(N171="zákl. přenesená",J171,0)</f>
        <v>0</v>
      </c>
      <c r="BH171" s="169">
        <f>IF(N171="sníž. přenesená",J171,0)</f>
        <v>0</v>
      </c>
      <c r="BI171" s="169">
        <f>IF(N171="nulová",J171,0)</f>
        <v>0</v>
      </c>
      <c r="BJ171" s="17" t="s">
        <v>78</v>
      </c>
      <c r="BK171" s="169">
        <f>ROUND(I171*H171,2)</f>
        <v>0</v>
      </c>
      <c r="BL171" s="17" t="s">
        <v>247</v>
      </c>
      <c r="BM171" s="168" t="s">
        <v>1192</v>
      </c>
    </row>
    <row r="172" spans="2:51" s="13" customFormat="1" ht="12">
      <c r="B172" s="174"/>
      <c r="D172" s="170" t="s">
        <v>174</v>
      </c>
      <c r="E172" s="175" t="s">
        <v>3</v>
      </c>
      <c r="F172" s="176" t="s">
        <v>1193</v>
      </c>
      <c r="H172" s="175" t="s">
        <v>3</v>
      </c>
      <c r="I172" s="177"/>
      <c r="L172" s="174"/>
      <c r="M172" s="178"/>
      <c r="N172" s="179"/>
      <c r="O172" s="179"/>
      <c r="P172" s="179"/>
      <c r="Q172" s="179"/>
      <c r="R172" s="179"/>
      <c r="S172" s="179"/>
      <c r="T172" s="180"/>
      <c r="AT172" s="175" t="s">
        <v>174</v>
      </c>
      <c r="AU172" s="175" t="s">
        <v>80</v>
      </c>
      <c r="AV172" s="13" t="s">
        <v>78</v>
      </c>
      <c r="AW172" s="13" t="s">
        <v>33</v>
      </c>
      <c r="AX172" s="13" t="s">
        <v>71</v>
      </c>
      <c r="AY172" s="175" t="s">
        <v>163</v>
      </c>
    </row>
    <row r="173" spans="2:51" s="14" customFormat="1" ht="12">
      <c r="B173" s="181"/>
      <c r="D173" s="170" t="s">
        <v>174</v>
      </c>
      <c r="E173" s="182" t="s">
        <v>3</v>
      </c>
      <c r="F173" s="183" t="s">
        <v>1194</v>
      </c>
      <c r="H173" s="184">
        <v>122.4</v>
      </c>
      <c r="I173" s="185"/>
      <c r="L173" s="181"/>
      <c r="M173" s="186"/>
      <c r="N173" s="187"/>
      <c r="O173" s="187"/>
      <c r="P173" s="187"/>
      <c r="Q173" s="187"/>
      <c r="R173" s="187"/>
      <c r="S173" s="187"/>
      <c r="T173" s="188"/>
      <c r="AT173" s="182" t="s">
        <v>174</v>
      </c>
      <c r="AU173" s="182" t="s">
        <v>80</v>
      </c>
      <c r="AV173" s="14" t="s">
        <v>80</v>
      </c>
      <c r="AW173" s="14" t="s">
        <v>33</v>
      </c>
      <c r="AX173" s="14" t="s">
        <v>71</v>
      </c>
      <c r="AY173" s="182" t="s">
        <v>163</v>
      </c>
    </row>
    <row r="174" spans="2:51" s="14" customFormat="1" ht="12">
      <c r="B174" s="181"/>
      <c r="D174" s="170" t="s">
        <v>174</v>
      </c>
      <c r="E174" s="182" t="s">
        <v>3</v>
      </c>
      <c r="F174" s="183" t="s">
        <v>1195</v>
      </c>
      <c r="H174" s="184">
        <v>42.8</v>
      </c>
      <c r="I174" s="185"/>
      <c r="L174" s="181"/>
      <c r="M174" s="186"/>
      <c r="N174" s="187"/>
      <c r="O174" s="187"/>
      <c r="P174" s="187"/>
      <c r="Q174" s="187"/>
      <c r="R174" s="187"/>
      <c r="S174" s="187"/>
      <c r="T174" s="188"/>
      <c r="AT174" s="182" t="s">
        <v>174</v>
      </c>
      <c r="AU174" s="182" t="s">
        <v>80</v>
      </c>
      <c r="AV174" s="14" t="s">
        <v>80</v>
      </c>
      <c r="AW174" s="14" t="s">
        <v>33</v>
      </c>
      <c r="AX174" s="14" t="s">
        <v>71</v>
      </c>
      <c r="AY174" s="182" t="s">
        <v>163</v>
      </c>
    </row>
    <row r="175" spans="2:51" s="15" customFormat="1" ht="12">
      <c r="B175" s="189"/>
      <c r="D175" s="170" t="s">
        <v>174</v>
      </c>
      <c r="E175" s="190" t="s">
        <v>3</v>
      </c>
      <c r="F175" s="191" t="s">
        <v>188</v>
      </c>
      <c r="H175" s="192">
        <v>165.2</v>
      </c>
      <c r="I175" s="193"/>
      <c r="L175" s="189"/>
      <c r="M175" s="194"/>
      <c r="N175" s="195"/>
      <c r="O175" s="195"/>
      <c r="P175" s="195"/>
      <c r="Q175" s="195"/>
      <c r="R175" s="195"/>
      <c r="S175" s="195"/>
      <c r="T175" s="196"/>
      <c r="AT175" s="190" t="s">
        <v>174</v>
      </c>
      <c r="AU175" s="190" t="s">
        <v>80</v>
      </c>
      <c r="AV175" s="15" t="s">
        <v>170</v>
      </c>
      <c r="AW175" s="15" t="s">
        <v>33</v>
      </c>
      <c r="AX175" s="15" t="s">
        <v>78</v>
      </c>
      <c r="AY175" s="190" t="s">
        <v>163</v>
      </c>
    </row>
    <row r="176" spans="1:65" s="2" customFormat="1" ht="16.5" customHeight="1">
      <c r="A176" s="32"/>
      <c r="B176" s="156"/>
      <c r="C176" s="197" t="s">
        <v>314</v>
      </c>
      <c r="D176" s="197" t="s">
        <v>342</v>
      </c>
      <c r="E176" s="198" t="s">
        <v>1196</v>
      </c>
      <c r="F176" s="199" t="s">
        <v>1197</v>
      </c>
      <c r="G176" s="200" t="s">
        <v>242</v>
      </c>
      <c r="H176" s="201">
        <v>35.7</v>
      </c>
      <c r="I176" s="202"/>
      <c r="J176" s="203">
        <f>ROUND(I176*H176,2)</f>
        <v>0</v>
      </c>
      <c r="K176" s="199" t="s">
        <v>593</v>
      </c>
      <c r="L176" s="204"/>
      <c r="M176" s="205" t="s">
        <v>3</v>
      </c>
      <c r="N176" s="206" t="s">
        <v>42</v>
      </c>
      <c r="O176" s="53"/>
      <c r="P176" s="166">
        <f>O176*H176</f>
        <v>0</v>
      </c>
      <c r="Q176" s="166">
        <v>0.55</v>
      </c>
      <c r="R176" s="166">
        <f>Q176*H176</f>
        <v>19.635</v>
      </c>
      <c r="S176" s="166">
        <v>0</v>
      </c>
      <c r="T176" s="167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68" t="s">
        <v>341</v>
      </c>
      <c r="AT176" s="168" t="s">
        <v>342</v>
      </c>
      <c r="AU176" s="168" t="s">
        <v>80</v>
      </c>
      <c r="AY176" s="17" t="s">
        <v>163</v>
      </c>
      <c r="BE176" s="169">
        <f>IF(N176="základní",J176,0)</f>
        <v>0</v>
      </c>
      <c r="BF176" s="169">
        <f>IF(N176="snížená",J176,0)</f>
        <v>0</v>
      </c>
      <c r="BG176" s="169">
        <f>IF(N176="zákl. přenesená",J176,0)</f>
        <v>0</v>
      </c>
      <c r="BH176" s="169">
        <f>IF(N176="sníž. přenesená",J176,0)</f>
        <v>0</v>
      </c>
      <c r="BI176" s="169">
        <f>IF(N176="nulová",J176,0)</f>
        <v>0</v>
      </c>
      <c r="BJ176" s="17" t="s">
        <v>78</v>
      </c>
      <c r="BK176" s="169">
        <f>ROUND(I176*H176,2)</f>
        <v>0</v>
      </c>
      <c r="BL176" s="17" t="s">
        <v>247</v>
      </c>
      <c r="BM176" s="168" t="s">
        <v>1198</v>
      </c>
    </row>
    <row r="177" spans="2:51" s="14" customFormat="1" ht="12">
      <c r="B177" s="181"/>
      <c r="D177" s="170" t="s">
        <v>174</v>
      </c>
      <c r="E177" s="182" t="s">
        <v>3</v>
      </c>
      <c r="F177" s="183" t="s">
        <v>1199</v>
      </c>
      <c r="H177" s="184">
        <v>35.7</v>
      </c>
      <c r="I177" s="185"/>
      <c r="L177" s="181"/>
      <c r="M177" s="186"/>
      <c r="N177" s="187"/>
      <c r="O177" s="187"/>
      <c r="P177" s="187"/>
      <c r="Q177" s="187"/>
      <c r="R177" s="187"/>
      <c r="S177" s="187"/>
      <c r="T177" s="188"/>
      <c r="AT177" s="182" t="s">
        <v>174</v>
      </c>
      <c r="AU177" s="182" t="s">
        <v>80</v>
      </c>
      <c r="AV177" s="14" t="s">
        <v>80</v>
      </c>
      <c r="AW177" s="14" t="s">
        <v>33</v>
      </c>
      <c r="AX177" s="14" t="s">
        <v>78</v>
      </c>
      <c r="AY177" s="182" t="s">
        <v>163</v>
      </c>
    </row>
    <row r="178" spans="1:65" s="2" customFormat="1" ht="21.75" customHeight="1">
      <c r="A178" s="32"/>
      <c r="B178" s="156"/>
      <c r="C178" s="157" t="s">
        <v>320</v>
      </c>
      <c r="D178" s="157" t="s">
        <v>165</v>
      </c>
      <c r="E178" s="158" t="s">
        <v>1200</v>
      </c>
      <c r="F178" s="159" t="s">
        <v>1201</v>
      </c>
      <c r="G178" s="160" t="s">
        <v>242</v>
      </c>
      <c r="H178" s="161">
        <v>35.7</v>
      </c>
      <c r="I178" s="162"/>
      <c r="J178" s="163">
        <f>ROUND(I178*H178,2)</f>
        <v>0</v>
      </c>
      <c r="K178" s="159" t="s">
        <v>169</v>
      </c>
      <c r="L178" s="33"/>
      <c r="M178" s="214" t="s">
        <v>3</v>
      </c>
      <c r="N178" s="215" t="s">
        <v>42</v>
      </c>
      <c r="O178" s="209"/>
      <c r="P178" s="216">
        <f>O178*H178</f>
        <v>0</v>
      </c>
      <c r="Q178" s="216">
        <v>0.01266</v>
      </c>
      <c r="R178" s="216">
        <f>Q178*H178</f>
        <v>0.45196200000000003</v>
      </c>
      <c r="S178" s="216">
        <v>0</v>
      </c>
      <c r="T178" s="217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68" t="s">
        <v>247</v>
      </c>
      <c r="AT178" s="168" t="s">
        <v>165</v>
      </c>
      <c r="AU178" s="168" t="s">
        <v>80</v>
      </c>
      <c r="AY178" s="17" t="s">
        <v>163</v>
      </c>
      <c r="BE178" s="169">
        <f>IF(N178="základní",J178,0)</f>
        <v>0</v>
      </c>
      <c r="BF178" s="169">
        <f>IF(N178="snížená",J178,0)</f>
        <v>0</v>
      </c>
      <c r="BG178" s="169">
        <f>IF(N178="zákl. přenesená",J178,0)</f>
        <v>0</v>
      </c>
      <c r="BH178" s="169">
        <f>IF(N178="sníž. přenesená",J178,0)</f>
        <v>0</v>
      </c>
      <c r="BI178" s="169">
        <f>IF(N178="nulová",J178,0)</f>
        <v>0</v>
      </c>
      <c r="BJ178" s="17" t="s">
        <v>78</v>
      </c>
      <c r="BK178" s="169">
        <f>ROUND(I178*H178,2)</f>
        <v>0</v>
      </c>
      <c r="BL178" s="17" t="s">
        <v>247</v>
      </c>
      <c r="BM178" s="168" t="s">
        <v>1202</v>
      </c>
    </row>
    <row r="179" spans="1:31" s="2" customFormat="1" ht="6.95" customHeight="1">
      <c r="A179" s="32"/>
      <c r="B179" s="42"/>
      <c r="C179" s="43"/>
      <c r="D179" s="43"/>
      <c r="E179" s="43"/>
      <c r="F179" s="43"/>
      <c r="G179" s="43"/>
      <c r="H179" s="43"/>
      <c r="I179" s="116"/>
      <c r="J179" s="43"/>
      <c r="K179" s="43"/>
      <c r="L179" s="33"/>
      <c r="M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</row>
  </sheetData>
  <autoFilter ref="C92:K178"/>
  <mergeCells count="12">
    <mergeCell ref="E85:H85"/>
    <mergeCell ref="L2:V2"/>
    <mergeCell ref="E50:H50"/>
    <mergeCell ref="E52:H52"/>
    <mergeCell ref="E54:H54"/>
    <mergeCell ref="E81:H81"/>
    <mergeCell ref="E83:H83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3"/>
  <sheetViews>
    <sheetView showGridLines="0" workbookViewId="0" topLeftCell="A82">
      <selection activeCell="I93" sqref="I93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3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3"/>
      <c r="L2" s="361" t="s">
        <v>6</v>
      </c>
      <c r="M2" s="362"/>
      <c r="N2" s="362"/>
      <c r="O2" s="362"/>
      <c r="P2" s="362"/>
      <c r="Q2" s="362"/>
      <c r="R2" s="362"/>
      <c r="S2" s="362"/>
      <c r="T2" s="362"/>
      <c r="U2" s="362"/>
      <c r="V2" s="362"/>
      <c r="AT2" s="17" t="s">
        <v>100</v>
      </c>
    </row>
    <row r="3" spans="2:46" s="1" customFormat="1" ht="6.95" customHeight="1" hidden="1">
      <c r="B3" s="18"/>
      <c r="C3" s="19"/>
      <c r="D3" s="19"/>
      <c r="E3" s="19"/>
      <c r="F3" s="19"/>
      <c r="G3" s="19"/>
      <c r="H3" s="19"/>
      <c r="I3" s="94"/>
      <c r="J3" s="19"/>
      <c r="K3" s="19"/>
      <c r="L3" s="20"/>
      <c r="AT3" s="17" t="s">
        <v>80</v>
      </c>
    </row>
    <row r="4" spans="2:46" s="1" customFormat="1" ht="24.95" customHeight="1" hidden="1">
      <c r="B4" s="20"/>
      <c r="D4" s="21" t="s">
        <v>122</v>
      </c>
      <c r="I4" s="93"/>
      <c r="L4" s="20"/>
      <c r="M4" s="95" t="s">
        <v>11</v>
      </c>
      <c r="AT4" s="17" t="s">
        <v>4</v>
      </c>
    </row>
    <row r="5" spans="2:12" s="1" customFormat="1" ht="6.95" customHeight="1" hidden="1">
      <c r="B5" s="20"/>
      <c r="I5" s="93"/>
      <c r="L5" s="20"/>
    </row>
    <row r="6" spans="2:12" s="1" customFormat="1" ht="12" customHeight="1" hidden="1">
      <c r="B6" s="20"/>
      <c r="D6" s="27" t="s">
        <v>17</v>
      </c>
      <c r="I6" s="93"/>
      <c r="L6" s="20"/>
    </row>
    <row r="7" spans="2:12" s="1" customFormat="1" ht="16.5" customHeight="1" hidden="1">
      <c r="B7" s="20"/>
      <c r="E7" s="401" t="str">
        <f>'Rekapitulace stavby'!K6</f>
        <v>Dopravní terminál v Bohumíně – Přednádražní prostor</v>
      </c>
      <c r="F7" s="402"/>
      <c r="G7" s="402"/>
      <c r="H7" s="402"/>
      <c r="I7" s="93"/>
      <c r="L7" s="20"/>
    </row>
    <row r="8" spans="2:12" s="1" customFormat="1" ht="12" customHeight="1" hidden="1">
      <c r="B8" s="20"/>
      <c r="D8" s="27" t="s">
        <v>123</v>
      </c>
      <c r="I8" s="93"/>
      <c r="L8" s="20"/>
    </row>
    <row r="9" spans="1:31" s="2" customFormat="1" ht="16.5" customHeight="1" hidden="1">
      <c r="A9" s="32"/>
      <c r="B9" s="33"/>
      <c r="C9" s="32"/>
      <c r="D9" s="32"/>
      <c r="E9" s="401" t="s">
        <v>124</v>
      </c>
      <c r="F9" s="400"/>
      <c r="G9" s="400"/>
      <c r="H9" s="400"/>
      <c r="I9" s="96"/>
      <c r="J9" s="32"/>
      <c r="K9" s="32"/>
      <c r="L9" s="97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 hidden="1">
      <c r="A10" s="32"/>
      <c r="B10" s="33"/>
      <c r="C10" s="32"/>
      <c r="D10" s="27" t="s">
        <v>125</v>
      </c>
      <c r="E10" s="32"/>
      <c r="F10" s="32"/>
      <c r="G10" s="32"/>
      <c r="H10" s="32"/>
      <c r="I10" s="96"/>
      <c r="J10" s="32"/>
      <c r="K10" s="32"/>
      <c r="L10" s="97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6.5" customHeight="1" hidden="1">
      <c r="A11" s="32"/>
      <c r="B11" s="33"/>
      <c r="C11" s="32"/>
      <c r="D11" s="32"/>
      <c r="E11" s="396" t="s">
        <v>1203</v>
      </c>
      <c r="F11" s="400"/>
      <c r="G11" s="400"/>
      <c r="H11" s="400"/>
      <c r="I11" s="96"/>
      <c r="J11" s="32"/>
      <c r="K11" s="32"/>
      <c r="L11" s="97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hidden="1">
      <c r="A12" s="32"/>
      <c r="B12" s="33"/>
      <c r="C12" s="32"/>
      <c r="D12" s="32"/>
      <c r="E12" s="32"/>
      <c r="F12" s="32"/>
      <c r="G12" s="32"/>
      <c r="H12" s="32"/>
      <c r="I12" s="96"/>
      <c r="J12" s="32"/>
      <c r="K12" s="32"/>
      <c r="L12" s="97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2" customHeight="1" hidden="1">
      <c r="A13" s="32"/>
      <c r="B13" s="33"/>
      <c r="C13" s="32"/>
      <c r="D13" s="27" t="s">
        <v>19</v>
      </c>
      <c r="E13" s="32"/>
      <c r="F13" s="25" t="s">
        <v>3</v>
      </c>
      <c r="G13" s="32"/>
      <c r="H13" s="32"/>
      <c r="I13" s="98" t="s">
        <v>20</v>
      </c>
      <c r="J13" s="25" t="s">
        <v>3</v>
      </c>
      <c r="K13" s="32"/>
      <c r="L13" s="97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 hidden="1">
      <c r="A14" s="32"/>
      <c r="B14" s="33"/>
      <c r="C14" s="32"/>
      <c r="D14" s="27" t="s">
        <v>21</v>
      </c>
      <c r="E14" s="32"/>
      <c r="F14" s="25" t="s">
        <v>22</v>
      </c>
      <c r="G14" s="32"/>
      <c r="H14" s="32"/>
      <c r="I14" s="98" t="s">
        <v>23</v>
      </c>
      <c r="J14" s="50" t="str">
        <f>'Rekapitulace stavby'!AN8</f>
        <v>26. 11. 2019</v>
      </c>
      <c r="K14" s="32"/>
      <c r="L14" s="97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0.9" customHeight="1" hidden="1">
      <c r="A15" s="32"/>
      <c r="B15" s="33"/>
      <c r="C15" s="32"/>
      <c r="D15" s="32"/>
      <c r="E15" s="32"/>
      <c r="F15" s="32"/>
      <c r="G15" s="32"/>
      <c r="H15" s="32"/>
      <c r="I15" s="96"/>
      <c r="J15" s="32"/>
      <c r="K15" s="32"/>
      <c r="L15" s="97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2" customHeight="1" hidden="1">
      <c r="A16" s="32"/>
      <c r="B16" s="33"/>
      <c r="C16" s="32"/>
      <c r="D16" s="27" t="s">
        <v>25</v>
      </c>
      <c r="E16" s="32"/>
      <c r="F16" s="32"/>
      <c r="G16" s="32"/>
      <c r="H16" s="32"/>
      <c r="I16" s="98" t="s">
        <v>26</v>
      </c>
      <c r="J16" s="25" t="s">
        <v>3</v>
      </c>
      <c r="K16" s="32"/>
      <c r="L16" s="97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 hidden="1">
      <c r="A17" s="32"/>
      <c r="B17" s="33"/>
      <c r="C17" s="32"/>
      <c r="D17" s="32"/>
      <c r="E17" s="25" t="s">
        <v>27</v>
      </c>
      <c r="F17" s="32"/>
      <c r="G17" s="32"/>
      <c r="H17" s="32"/>
      <c r="I17" s="98" t="s">
        <v>28</v>
      </c>
      <c r="J17" s="25" t="s">
        <v>3</v>
      </c>
      <c r="K17" s="32"/>
      <c r="L17" s="97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 hidden="1">
      <c r="A18" s="32"/>
      <c r="B18" s="33"/>
      <c r="C18" s="32"/>
      <c r="D18" s="32"/>
      <c r="E18" s="32"/>
      <c r="F18" s="32"/>
      <c r="G18" s="32"/>
      <c r="H18" s="32"/>
      <c r="I18" s="96"/>
      <c r="J18" s="32"/>
      <c r="K18" s="32"/>
      <c r="L18" s="97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 hidden="1">
      <c r="A19" s="32"/>
      <c r="B19" s="33"/>
      <c r="C19" s="32"/>
      <c r="D19" s="27" t="s">
        <v>29</v>
      </c>
      <c r="E19" s="32"/>
      <c r="F19" s="32"/>
      <c r="G19" s="32"/>
      <c r="H19" s="32"/>
      <c r="I19" s="98" t="s">
        <v>26</v>
      </c>
      <c r="J19" s="28" t="str">
        <f>'Rekapitulace stavby'!AN13</f>
        <v>Vyplň údaj</v>
      </c>
      <c r="K19" s="32"/>
      <c r="L19" s="97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 hidden="1">
      <c r="A20" s="32"/>
      <c r="B20" s="33"/>
      <c r="C20" s="32"/>
      <c r="D20" s="32"/>
      <c r="E20" s="403" t="str">
        <f>'Rekapitulace stavby'!E14</f>
        <v>Vyplň údaj</v>
      </c>
      <c r="F20" s="385"/>
      <c r="G20" s="385"/>
      <c r="H20" s="385"/>
      <c r="I20" s="98" t="s">
        <v>28</v>
      </c>
      <c r="J20" s="28" t="str">
        <f>'Rekapitulace stavby'!AN14</f>
        <v>Vyplň údaj</v>
      </c>
      <c r="K20" s="32"/>
      <c r="L20" s="97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 hidden="1">
      <c r="A21" s="32"/>
      <c r="B21" s="33"/>
      <c r="C21" s="32"/>
      <c r="D21" s="32"/>
      <c r="E21" s="32"/>
      <c r="F21" s="32"/>
      <c r="G21" s="32"/>
      <c r="H21" s="32"/>
      <c r="I21" s="96"/>
      <c r="J21" s="32"/>
      <c r="K21" s="32"/>
      <c r="L21" s="97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 hidden="1">
      <c r="A22" s="32"/>
      <c r="B22" s="33"/>
      <c r="C22" s="32"/>
      <c r="D22" s="27" t="s">
        <v>31</v>
      </c>
      <c r="E22" s="32"/>
      <c r="F22" s="32"/>
      <c r="G22" s="32"/>
      <c r="H22" s="32"/>
      <c r="I22" s="98" t="s">
        <v>26</v>
      </c>
      <c r="J22" s="25" t="s">
        <v>3</v>
      </c>
      <c r="K22" s="32"/>
      <c r="L22" s="97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 hidden="1">
      <c r="A23" s="32"/>
      <c r="B23" s="33"/>
      <c r="C23" s="32"/>
      <c r="D23" s="32"/>
      <c r="E23" s="25" t="s">
        <v>32</v>
      </c>
      <c r="F23" s="32"/>
      <c r="G23" s="32"/>
      <c r="H23" s="32"/>
      <c r="I23" s="98" t="s">
        <v>28</v>
      </c>
      <c r="J23" s="25" t="s">
        <v>3</v>
      </c>
      <c r="K23" s="32"/>
      <c r="L23" s="97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 hidden="1">
      <c r="A24" s="32"/>
      <c r="B24" s="33"/>
      <c r="C24" s="32"/>
      <c r="D24" s="32"/>
      <c r="E24" s="32"/>
      <c r="F24" s="32"/>
      <c r="G24" s="32"/>
      <c r="H24" s="32"/>
      <c r="I24" s="96"/>
      <c r="J24" s="32"/>
      <c r="K24" s="32"/>
      <c r="L24" s="97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 hidden="1">
      <c r="A25" s="32"/>
      <c r="B25" s="33"/>
      <c r="C25" s="32"/>
      <c r="D25" s="27" t="s">
        <v>34</v>
      </c>
      <c r="E25" s="32"/>
      <c r="F25" s="32"/>
      <c r="G25" s="32"/>
      <c r="H25" s="32"/>
      <c r="I25" s="98" t="s">
        <v>26</v>
      </c>
      <c r="J25" s="25" t="s">
        <v>3</v>
      </c>
      <c r="K25" s="32"/>
      <c r="L25" s="97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 hidden="1">
      <c r="A26" s="32"/>
      <c r="B26" s="33"/>
      <c r="C26" s="32"/>
      <c r="D26" s="32"/>
      <c r="E26" s="25" t="s">
        <v>32</v>
      </c>
      <c r="F26" s="32"/>
      <c r="G26" s="32"/>
      <c r="H26" s="32"/>
      <c r="I26" s="98" t="s">
        <v>28</v>
      </c>
      <c r="J26" s="25" t="s">
        <v>3</v>
      </c>
      <c r="K26" s="32"/>
      <c r="L26" s="97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 hidden="1">
      <c r="A27" s="32"/>
      <c r="B27" s="33"/>
      <c r="C27" s="32"/>
      <c r="D27" s="32"/>
      <c r="E27" s="32"/>
      <c r="F27" s="32"/>
      <c r="G27" s="32"/>
      <c r="H27" s="32"/>
      <c r="I27" s="96"/>
      <c r="J27" s="32"/>
      <c r="K27" s="32"/>
      <c r="L27" s="97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 hidden="1">
      <c r="A28" s="32"/>
      <c r="B28" s="33"/>
      <c r="C28" s="32"/>
      <c r="D28" s="27" t="s">
        <v>35</v>
      </c>
      <c r="E28" s="32"/>
      <c r="F28" s="32"/>
      <c r="G28" s="32"/>
      <c r="H28" s="32"/>
      <c r="I28" s="96"/>
      <c r="J28" s="32"/>
      <c r="K28" s="32"/>
      <c r="L28" s="97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 hidden="1">
      <c r="A29" s="99"/>
      <c r="B29" s="100"/>
      <c r="C29" s="99"/>
      <c r="D29" s="99"/>
      <c r="E29" s="389" t="s">
        <v>3</v>
      </c>
      <c r="F29" s="389"/>
      <c r="G29" s="389"/>
      <c r="H29" s="389"/>
      <c r="I29" s="101"/>
      <c r="J29" s="99"/>
      <c r="K29" s="99"/>
      <c r="L29" s="102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 hidden="1">
      <c r="A30" s="32"/>
      <c r="B30" s="33"/>
      <c r="C30" s="32"/>
      <c r="D30" s="32"/>
      <c r="E30" s="32"/>
      <c r="F30" s="32"/>
      <c r="G30" s="32"/>
      <c r="H30" s="32"/>
      <c r="I30" s="96"/>
      <c r="J30" s="32"/>
      <c r="K30" s="32"/>
      <c r="L30" s="97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 hidden="1">
      <c r="A31" s="32"/>
      <c r="B31" s="33"/>
      <c r="C31" s="32"/>
      <c r="D31" s="61"/>
      <c r="E31" s="61"/>
      <c r="F31" s="61"/>
      <c r="G31" s="61"/>
      <c r="H31" s="61"/>
      <c r="I31" s="103"/>
      <c r="J31" s="61"/>
      <c r="K31" s="61"/>
      <c r="L31" s="97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 hidden="1">
      <c r="A32" s="32"/>
      <c r="B32" s="33"/>
      <c r="C32" s="32"/>
      <c r="D32" s="104" t="s">
        <v>37</v>
      </c>
      <c r="E32" s="32"/>
      <c r="F32" s="32"/>
      <c r="G32" s="32"/>
      <c r="H32" s="32"/>
      <c r="I32" s="96"/>
      <c r="J32" s="66">
        <f>ROUND(J90,2)</f>
        <v>0</v>
      </c>
      <c r="K32" s="32"/>
      <c r="L32" s="97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 hidden="1">
      <c r="A33" s="32"/>
      <c r="B33" s="33"/>
      <c r="C33" s="32"/>
      <c r="D33" s="61"/>
      <c r="E33" s="61"/>
      <c r="F33" s="61"/>
      <c r="G33" s="61"/>
      <c r="H33" s="61"/>
      <c r="I33" s="103"/>
      <c r="J33" s="61"/>
      <c r="K33" s="61"/>
      <c r="L33" s="97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 hidden="1">
      <c r="A34" s="32"/>
      <c r="B34" s="33"/>
      <c r="C34" s="32"/>
      <c r="D34" s="32"/>
      <c r="E34" s="32"/>
      <c r="F34" s="36" t="s">
        <v>39</v>
      </c>
      <c r="G34" s="32"/>
      <c r="H34" s="32"/>
      <c r="I34" s="105" t="s">
        <v>38</v>
      </c>
      <c r="J34" s="36" t="s">
        <v>40</v>
      </c>
      <c r="K34" s="32"/>
      <c r="L34" s="97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106" t="s">
        <v>41</v>
      </c>
      <c r="E35" s="27" t="s">
        <v>42</v>
      </c>
      <c r="F35" s="107">
        <f>ROUND((SUM(BE90:BE152)),2)</f>
        <v>0</v>
      </c>
      <c r="G35" s="32"/>
      <c r="H35" s="32"/>
      <c r="I35" s="108">
        <v>0.21</v>
      </c>
      <c r="J35" s="107">
        <f>ROUND(((SUM(BE90:BE152))*I35),2)</f>
        <v>0</v>
      </c>
      <c r="K35" s="32"/>
      <c r="L35" s="97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43</v>
      </c>
      <c r="F36" s="107">
        <f>ROUND((SUM(BF90:BF152)),2)</f>
        <v>0</v>
      </c>
      <c r="G36" s="32"/>
      <c r="H36" s="32"/>
      <c r="I36" s="108">
        <v>0.15</v>
      </c>
      <c r="J36" s="107">
        <f>ROUND(((SUM(BF90:BF152))*I36),2)</f>
        <v>0</v>
      </c>
      <c r="K36" s="32"/>
      <c r="L36" s="97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44</v>
      </c>
      <c r="F37" s="107">
        <f>ROUND((SUM(BG90:BG152)),2)</f>
        <v>0</v>
      </c>
      <c r="G37" s="32"/>
      <c r="H37" s="32"/>
      <c r="I37" s="108">
        <v>0.21</v>
      </c>
      <c r="J37" s="107">
        <f>0</f>
        <v>0</v>
      </c>
      <c r="K37" s="32"/>
      <c r="L37" s="97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3"/>
      <c r="C38" s="32"/>
      <c r="D38" s="32"/>
      <c r="E38" s="27" t="s">
        <v>45</v>
      </c>
      <c r="F38" s="107">
        <f>ROUND((SUM(BH90:BH152)),2)</f>
        <v>0</v>
      </c>
      <c r="G38" s="32"/>
      <c r="H38" s="32"/>
      <c r="I38" s="108">
        <v>0.15</v>
      </c>
      <c r="J38" s="107">
        <f>0</f>
        <v>0</v>
      </c>
      <c r="K38" s="32"/>
      <c r="L38" s="97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3"/>
      <c r="C39" s="32"/>
      <c r="D39" s="32"/>
      <c r="E39" s="27" t="s">
        <v>46</v>
      </c>
      <c r="F39" s="107">
        <f>ROUND((SUM(BI90:BI152)),2)</f>
        <v>0</v>
      </c>
      <c r="G39" s="32"/>
      <c r="H39" s="32"/>
      <c r="I39" s="108">
        <v>0</v>
      </c>
      <c r="J39" s="107">
        <f>0</f>
        <v>0</v>
      </c>
      <c r="K39" s="32"/>
      <c r="L39" s="97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 hidden="1">
      <c r="A40" s="32"/>
      <c r="B40" s="33"/>
      <c r="C40" s="32"/>
      <c r="D40" s="32"/>
      <c r="E40" s="32"/>
      <c r="F40" s="32"/>
      <c r="G40" s="32"/>
      <c r="H40" s="32"/>
      <c r="I40" s="96"/>
      <c r="J40" s="32"/>
      <c r="K40" s="32"/>
      <c r="L40" s="97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 hidden="1">
      <c r="A41" s="32"/>
      <c r="B41" s="33"/>
      <c r="C41" s="109"/>
      <c r="D41" s="110" t="s">
        <v>47</v>
      </c>
      <c r="E41" s="55"/>
      <c r="F41" s="55"/>
      <c r="G41" s="111" t="s">
        <v>48</v>
      </c>
      <c r="H41" s="112" t="s">
        <v>49</v>
      </c>
      <c r="I41" s="113"/>
      <c r="J41" s="114">
        <f>SUM(J32:J39)</f>
        <v>0</v>
      </c>
      <c r="K41" s="115"/>
      <c r="L41" s="97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 hidden="1">
      <c r="A42" s="32"/>
      <c r="B42" s="42"/>
      <c r="C42" s="43"/>
      <c r="D42" s="43"/>
      <c r="E42" s="43"/>
      <c r="F42" s="43"/>
      <c r="G42" s="43"/>
      <c r="H42" s="43"/>
      <c r="I42" s="116"/>
      <c r="J42" s="43"/>
      <c r="K42" s="43"/>
      <c r="L42" s="97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ht="12" hidden="1"/>
    <row r="44" ht="12" hidden="1"/>
    <row r="45" ht="12" hidden="1"/>
    <row r="46" spans="1:31" s="2" customFormat="1" ht="6.95" customHeight="1">
      <c r="A46" s="32"/>
      <c r="B46" s="44"/>
      <c r="C46" s="45"/>
      <c r="D46" s="45"/>
      <c r="E46" s="45"/>
      <c r="F46" s="45"/>
      <c r="G46" s="45"/>
      <c r="H46" s="45"/>
      <c r="I46" s="117"/>
      <c r="J46" s="45"/>
      <c r="K46" s="45"/>
      <c r="L46" s="97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 s="2" customFormat="1" ht="24.95" customHeight="1">
      <c r="A47" s="32"/>
      <c r="B47" s="33"/>
      <c r="C47" s="21" t="s">
        <v>127</v>
      </c>
      <c r="D47" s="32"/>
      <c r="E47" s="32"/>
      <c r="F47" s="32"/>
      <c r="G47" s="32"/>
      <c r="H47" s="32"/>
      <c r="I47" s="96"/>
      <c r="J47" s="32"/>
      <c r="K47" s="32"/>
      <c r="L47" s="97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</row>
    <row r="48" spans="1:31" s="2" customFormat="1" ht="6.95" customHeight="1">
      <c r="A48" s="32"/>
      <c r="B48" s="33"/>
      <c r="C48" s="32"/>
      <c r="D48" s="32"/>
      <c r="E48" s="32"/>
      <c r="F48" s="32"/>
      <c r="G48" s="32"/>
      <c r="H48" s="32"/>
      <c r="I48" s="96"/>
      <c r="J48" s="32"/>
      <c r="K48" s="32"/>
      <c r="L48" s="97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</row>
    <row r="49" spans="1:31" s="2" customFormat="1" ht="12" customHeight="1">
      <c r="A49" s="32"/>
      <c r="B49" s="33"/>
      <c r="C49" s="27" t="s">
        <v>17</v>
      </c>
      <c r="D49" s="32"/>
      <c r="E49" s="32"/>
      <c r="F49" s="32"/>
      <c r="G49" s="32"/>
      <c r="H49" s="32"/>
      <c r="I49" s="96"/>
      <c r="J49" s="32"/>
      <c r="K49" s="32"/>
      <c r="L49" s="97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</row>
    <row r="50" spans="1:31" s="2" customFormat="1" ht="16.5" customHeight="1">
      <c r="A50" s="32"/>
      <c r="B50" s="33"/>
      <c r="C50" s="32"/>
      <c r="D50" s="32"/>
      <c r="E50" s="401" t="str">
        <f>E7</f>
        <v>Dopravní terminál v Bohumíně – Přednádražní prostor</v>
      </c>
      <c r="F50" s="402"/>
      <c r="G50" s="402"/>
      <c r="H50" s="402"/>
      <c r="I50" s="96"/>
      <c r="J50" s="32"/>
      <c r="K50" s="32"/>
      <c r="L50" s="97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</row>
    <row r="51" spans="2:12" s="1" customFormat="1" ht="12" customHeight="1">
      <c r="B51" s="20"/>
      <c r="C51" s="27" t="s">
        <v>123</v>
      </c>
      <c r="I51" s="93"/>
      <c r="L51" s="20"/>
    </row>
    <row r="52" spans="1:31" s="2" customFormat="1" ht="16.5" customHeight="1">
      <c r="A52" s="32"/>
      <c r="B52" s="33"/>
      <c r="C52" s="32"/>
      <c r="D52" s="32"/>
      <c r="E52" s="401" t="s">
        <v>124</v>
      </c>
      <c r="F52" s="400"/>
      <c r="G52" s="400"/>
      <c r="H52" s="400"/>
      <c r="I52" s="96"/>
      <c r="J52" s="32"/>
      <c r="K52" s="32"/>
      <c r="L52" s="97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</row>
    <row r="53" spans="1:31" s="2" customFormat="1" ht="12" customHeight="1">
      <c r="A53" s="32"/>
      <c r="B53" s="33"/>
      <c r="C53" s="27" t="s">
        <v>125</v>
      </c>
      <c r="D53" s="32"/>
      <c r="E53" s="32"/>
      <c r="F53" s="32"/>
      <c r="G53" s="32"/>
      <c r="H53" s="32"/>
      <c r="I53" s="96"/>
      <c r="J53" s="32"/>
      <c r="K53" s="32"/>
      <c r="L53" s="97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</row>
    <row r="54" spans="1:31" s="2" customFormat="1" ht="16.5" customHeight="1">
      <c r="A54" s="32"/>
      <c r="B54" s="33"/>
      <c r="C54" s="32"/>
      <c r="D54" s="32"/>
      <c r="E54" s="396" t="str">
        <f>E11</f>
        <v>SO 101.5 - Ochrana stávajících inženýrských sítí</v>
      </c>
      <c r="F54" s="400"/>
      <c r="G54" s="400"/>
      <c r="H54" s="400"/>
      <c r="I54" s="96"/>
      <c r="J54" s="32"/>
      <c r="K54" s="32"/>
      <c r="L54" s="97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</row>
    <row r="55" spans="1:31" s="2" customFormat="1" ht="6.95" customHeight="1">
      <c r="A55" s="32"/>
      <c r="B55" s="33"/>
      <c r="C55" s="32"/>
      <c r="D55" s="32"/>
      <c r="E55" s="32"/>
      <c r="F55" s="32"/>
      <c r="G55" s="32"/>
      <c r="H55" s="32"/>
      <c r="I55" s="96"/>
      <c r="J55" s="32"/>
      <c r="K55" s="32"/>
      <c r="L55" s="97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</row>
    <row r="56" spans="1:31" s="2" customFormat="1" ht="12" customHeight="1">
      <c r="A56" s="32"/>
      <c r="B56" s="33"/>
      <c r="C56" s="27" t="s">
        <v>21</v>
      </c>
      <c r="D56" s="32"/>
      <c r="E56" s="32"/>
      <c r="F56" s="25" t="str">
        <f>F14</f>
        <v>Bohumín</v>
      </c>
      <c r="G56" s="32"/>
      <c r="H56" s="32"/>
      <c r="I56" s="98" t="s">
        <v>23</v>
      </c>
      <c r="J56" s="50" t="str">
        <f>IF(J14="","",J14)</f>
        <v>26. 11. 2019</v>
      </c>
      <c r="K56" s="32"/>
      <c r="L56" s="97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</row>
    <row r="57" spans="1:31" s="2" customFormat="1" ht="6.95" customHeight="1">
      <c r="A57" s="32"/>
      <c r="B57" s="33"/>
      <c r="C57" s="32"/>
      <c r="D57" s="32"/>
      <c r="E57" s="32"/>
      <c r="F57" s="32"/>
      <c r="G57" s="32"/>
      <c r="H57" s="32"/>
      <c r="I57" s="96"/>
      <c r="J57" s="32"/>
      <c r="K57" s="32"/>
      <c r="L57" s="97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</row>
    <row r="58" spans="1:31" s="2" customFormat="1" ht="40.15" customHeight="1">
      <c r="A58" s="32"/>
      <c r="B58" s="33"/>
      <c r="C58" s="27" t="s">
        <v>25</v>
      </c>
      <c r="D58" s="32"/>
      <c r="E58" s="32"/>
      <c r="F58" s="25" t="str">
        <f>E17</f>
        <v>Město Bohumín, Masarykova 158, 735 81 Bohumín</v>
      </c>
      <c r="G58" s="32"/>
      <c r="H58" s="32"/>
      <c r="I58" s="98" t="s">
        <v>31</v>
      </c>
      <c r="J58" s="30" t="str">
        <f>E23</f>
        <v>HaskoningDHV Czech Republic, spol. s r.o.</v>
      </c>
      <c r="K58" s="32"/>
      <c r="L58" s="97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</row>
    <row r="59" spans="1:31" s="2" customFormat="1" ht="40.15" customHeight="1">
      <c r="A59" s="32"/>
      <c r="B59" s="33"/>
      <c r="C59" s="27" t="s">
        <v>29</v>
      </c>
      <c r="D59" s="32"/>
      <c r="E59" s="32"/>
      <c r="F59" s="25" t="str">
        <f>IF(E20="","",E20)</f>
        <v>Vyplň údaj</v>
      </c>
      <c r="G59" s="32"/>
      <c r="H59" s="32"/>
      <c r="I59" s="98" t="s">
        <v>34</v>
      </c>
      <c r="J59" s="30" t="str">
        <f>E26</f>
        <v>HaskoningDHV Czech Republic, spol. s r.o.</v>
      </c>
      <c r="K59" s="32"/>
      <c r="L59" s="97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</row>
    <row r="60" spans="1:31" s="2" customFormat="1" ht="10.35" customHeight="1">
      <c r="A60" s="32"/>
      <c r="B60" s="33"/>
      <c r="C60" s="32"/>
      <c r="D60" s="32"/>
      <c r="E60" s="32"/>
      <c r="F60" s="32"/>
      <c r="G60" s="32"/>
      <c r="H60" s="32"/>
      <c r="I60" s="96"/>
      <c r="J60" s="32"/>
      <c r="K60" s="32"/>
      <c r="L60" s="97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</row>
    <row r="61" spans="1:31" s="2" customFormat="1" ht="29.25" customHeight="1">
      <c r="A61" s="32"/>
      <c r="B61" s="33"/>
      <c r="C61" s="118" t="s">
        <v>128</v>
      </c>
      <c r="D61" s="109"/>
      <c r="E61" s="109"/>
      <c r="F61" s="109"/>
      <c r="G61" s="109"/>
      <c r="H61" s="109"/>
      <c r="I61" s="119"/>
      <c r="J61" s="120" t="s">
        <v>129</v>
      </c>
      <c r="K61" s="109"/>
      <c r="L61" s="97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s="2" customFormat="1" ht="10.35" customHeight="1">
      <c r="A62" s="32"/>
      <c r="B62" s="33"/>
      <c r="C62" s="32"/>
      <c r="D62" s="32"/>
      <c r="E62" s="32"/>
      <c r="F62" s="32"/>
      <c r="G62" s="32"/>
      <c r="H62" s="32"/>
      <c r="I62" s="96"/>
      <c r="J62" s="32"/>
      <c r="K62" s="32"/>
      <c r="L62" s="97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</row>
    <row r="63" spans="1:47" s="2" customFormat="1" ht="22.9" customHeight="1">
      <c r="A63" s="32"/>
      <c r="B63" s="33"/>
      <c r="C63" s="121" t="s">
        <v>69</v>
      </c>
      <c r="D63" s="32"/>
      <c r="E63" s="32"/>
      <c r="F63" s="32"/>
      <c r="G63" s="32"/>
      <c r="H63" s="32"/>
      <c r="I63" s="96"/>
      <c r="J63" s="66">
        <f>J90</f>
        <v>0</v>
      </c>
      <c r="K63" s="32"/>
      <c r="L63" s="97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U63" s="17" t="s">
        <v>130</v>
      </c>
    </row>
    <row r="64" spans="2:12" s="9" customFormat="1" ht="24.95" customHeight="1">
      <c r="B64" s="122"/>
      <c r="D64" s="123" t="s">
        <v>131</v>
      </c>
      <c r="E64" s="124"/>
      <c r="F64" s="124"/>
      <c r="G64" s="124"/>
      <c r="H64" s="124"/>
      <c r="I64" s="125"/>
      <c r="J64" s="126">
        <f>J91</f>
        <v>0</v>
      </c>
      <c r="L64" s="122"/>
    </row>
    <row r="65" spans="2:12" s="10" customFormat="1" ht="19.9" customHeight="1">
      <c r="B65" s="127"/>
      <c r="D65" s="128" t="s">
        <v>132</v>
      </c>
      <c r="E65" s="129"/>
      <c r="F65" s="129"/>
      <c r="G65" s="129"/>
      <c r="H65" s="129"/>
      <c r="I65" s="130"/>
      <c r="J65" s="131">
        <f>J92</f>
        <v>0</v>
      </c>
      <c r="L65" s="127"/>
    </row>
    <row r="66" spans="2:12" s="9" customFormat="1" ht="24.95" customHeight="1">
      <c r="B66" s="122"/>
      <c r="D66" s="123" t="s">
        <v>144</v>
      </c>
      <c r="E66" s="124"/>
      <c r="F66" s="124"/>
      <c r="G66" s="124"/>
      <c r="H66" s="124"/>
      <c r="I66" s="125"/>
      <c r="J66" s="126">
        <f>J116</f>
        <v>0</v>
      </c>
      <c r="L66" s="122"/>
    </row>
    <row r="67" spans="2:12" s="10" customFormat="1" ht="19.9" customHeight="1">
      <c r="B67" s="127"/>
      <c r="D67" s="128" t="s">
        <v>1204</v>
      </c>
      <c r="E67" s="129"/>
      <c r="F67" s="129"/>
      <c r="G67" s="129"/>
      <c r="H67" s="129"/>
      <c r="I67" s="130"/>
      <c r="J67" s="131">
        <f>J117</f>
        <v>0</v>
      </c>
      <c r="L67" s="127"/>
    </row>
    <row r="68" spans="2:12" s="10" customFormat="1" ht="19.9" customHeight="1">
      <c r="B68" s="127"/>
      <c r="D68" s="128" t="s">
        <v>145</v>
      </c>
      <c r="E68" s="129"/>
      <c r="F68" s="129"/>
      <c r="G68" s="129"/>
      <c r="H68" s="129"/>
      <c r="I68" s="130"/>
      <c r="J68" s="131">
        <f>J121</f>
        <v>0</v>
      </c>
      <c r="L68" s="127"/>
    </row>
    <row r="69" spans="1:31" s="2" customFormat="1" ht="21.75" customHeight="1">
      <c r="A69" s="32"/>
      <c r="B69" s="33"/>
      <c r="C69" s="32"/>
      <c r="D69" s="32"/>
      <c r="E69" s="32"/>
      <c r="F69" s="32"/>
      <c r="G69" s="32"/>
      <c r="H69" s="32"/>
      <c r="I69" s="96"/>
      <c r="J69" s="32"/>
      <c r="K69" s="32"/>
      <c r="L69" s="97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</row>
    <row r="70" spans="1:31" s="2" customFormat="1" ht="6.95" customHeight="1">
      <c r="A70" s="32"/>
      <c r="B70" s="42"/>
      <c r="C70" s="43"/>
      <c r="D70" s="43"/>
      <c r="E70" s="43"/>
      <c r="F70" s="43"/>
      <c r="G70" s="43"/>
      <c r="H70" s="43"/>
      <c r="I70" s="116"/>
      <c r="J70" s="43"/>
      <c r="K70" s="43"/>
      <c r="L70" s="97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</row>
    <row r="74" spans="1:31" s="2" customFormat="1" ht="6.95" customHeight="1">
      <c r="A74" s="32"/>
      <c r="B74" s="44"/>
      <c r="C74" s="45"/>
      <c r="D74" s="45"/>
      <c r="E74" s="45"/>
      <c r="F74" s="45"/>
      <c r="G74" s="45"/>
      <c r="H74" s="45"/>
      <c r="I74" s="117"/>
      <c r="J74" s="45"/>
      <c r="K74" s="45"/>
      <c r="L74" s="97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</row>
    <row r="75" spans="1:31" s="2" customFormat="1" ht="24.95" customHeight="1">
      <c r="A75" s="32"/>
      <c r="B75" s="33"/>
      <c r="C75" s="21" t="s">
        <v>148</v>
      </c>
      <c r="D75" s="32"/>
      <c r="E75" s="32"/>
      <c r="F75" s="32"/>
      <c r="G75" s="32"/>
      <c r="H75" s="32"/>
      <c r="I75" s="96"/>
      <c r="J75" s="32"/>
      <c r="K75" s="32"/>
      <c r="L75" s="97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</row>
    <row r="76" spans="1:31" s="2" customFormat="1" ht="6.95" customHeight="1">
      <c r="A76" s="32"/>
      <c r="B76" s="33"/>
      <c r="C76" s="32"/>
      <c r="D76" s="32"/>
      <c r="E76" s="32"/>
      <c r="F76" s="32"/>
      <c r="G76" s="32"/>
      <c r="H76" s="32"/>
      <c r="I76" s="96"/>
      <c r="J76" s="32"/>
      <c r="K76" s="32"/>
      <c r="L76" s="97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2" customHeight="1">
      <c r="A77" s="32"/>
      <c r="B77" s="33"/>
      <c r="C77" s="27" t="s">
        <v>17</v>
      </c>
      <c r="D77" s="32"/>
      <c r="E77" s="32"/>
      <c r="F77" s="32"/>
      <c r="G77" s="32"/>
      <c r="H77" s="32"/>
      <c r="I77" s="96"/>
      <c r="J77" s="32"/>
      <c r="K77" s="32"/>
      <c r="L77" s="97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 s="2" customFormat="1" ht="16.5" customHeight="1">
      <c r="A78" s="32"/>
      <c r="B78" s="33"/>
      <c r="C78" s="32"/>
      <c r="D78" s="32"/>
      <c r="E78" s="401" t="str">
        <f>E7</f>
        <v>Dopravní terminál v Bohumíně – Přednádražní prostor</v>
      </c>
      <c r="F78" s="402"/>
      <c r="G78" s="402"/>
      <c r="H78" s="402"/>
      <c r="I78" s="96"/>
      <c r="J78" s="32"/>
      <c r="K78" s="32"/>
      <c r="L78" s="97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</row>
    <row r="79" spans="2:12" s="1" customFormat="1" ht="12" customHeight="1">
      <c r="B79" s="20"/>
      <c r="C79" s="27" t="s">
        <v>123</v>
      </c>
      <c r="I79" s="93"/>
      <c r="L79" s="20"/>
    </row>
    <row r="80" spans="1:31" s="2" customFormat="1" ht="16.5" customHeight="1">
      <c r="A80" s="32"/>
      <c r="B80" s="33"/>
      <c r="C80" s="32"/>
      <c r="D80" s="32"/>
      <c r="E80" s="401" t="s">
        <v>124</v>
      </c>
      <c r="F80" s="400"/>
      <c r="G80" s="400"/>
      <c r="H80" s="400"/>
      <c r="I80" s="96"/>
      <c r="J80" s="32"/>
      <c r="K80" s="32"/>
      <c r="L80" s="97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</row>
    <row r="81" spans="1:31" s="2" customFormat="1" ht="12" customHeight="1">
      <c r="A81" s="32"/>
      <c r="B81" s="33"/>
      <c r="C81" s="27" t="s">
        <v>125</v>
      </c>
      <c r="D81" s="32"/>
      <c r="E81" s="32"/>
      <c r="F81" s="32"/>
      <c r="G81" s="32"/>
      <c r="H81" s="32"/>
      <c r="I81" s="96"/>
      <c r="J81" s="32"/>
      <c r="K81" s="32"/>
      <c r="L81" s="97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16.5" customHeight="1">
      <c r="A82" s="32"/>
      <c r="B82" s="33"/>
      <c r="C82" s="32"/>
      <c r="D82" s="32"/>
      <c r="E82" s="396" t="str">
        <f>E11</f>
        <v>SO 101.5 - Ochrana stávajících inženýrských sítí</v>
      </c>
      <c r="F82" s="400"/>
      <c r="G82" s="400"/>
      <c r="H82" s="400"/>
      <c r="I82" s="96"/>
      <c r="J82" s="32"/>
      <c r="K82" s="32"/>
      <c r="L82" s="97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6"/>
      <c r="J83" s="32"/>
      <c r="K83" s="32"/>
      <c r="L83" s="97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21</v>
      </c>
      <c r="D84" s="32"/>
      <c r="E84" s="32"/>
      <c r="F84" s="25" t="str">
        <f>F14</f>
        <v>Bohumín</v>
      </c>
      <c r="G84" s="32"/>
      <c r="H84" s="32"/>
      <c r="I84" s="98" t="s">
        <v>23</v>
      </c>
      <c r="J84" s="50" t="str">
        <f>IF(J14="","",J14)</f>
        <v>26. 11. 2019</v>
      </c>
      <c r="K84" s="32"/>
      <c r="L84" s="97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6.95" customHeight="1">
      <c r="A85" s="32"/>
      <c r="B85" s="33"/>
      <c r="C85" s="32"/>
      <c r="D85" s="32"/>
      <c r="E85" s="32"/>
      <c r="F85" s="32"/>
      <c r="G85" s="32"/>
      <c r="H85" s="32"/>
      <c r="I85" s="96"/>
      <c r="J85" s="32"/>
      <c r="K85" s="32"/>
      <c r="L85" s="97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40.15" customHeight="1">
      <c r="A86" s="32"/>
      <c r="B86" s="33"/>
      <c r="C86" s="27" t="s">
        <v>25</v>
      </c>
      <c r="D86" s="32"/>
      <c r="E86" s="32"/>
      <c r="F86" s="25" t="str">
        <f>E17</f>
        <v>Město Bohumín, Masarykova 158, 735 81 Bohumín</v>
      </c>
      <c r="G86" s="32"/>
      <c r="H86" s="32"/>
      <c r="I86" s="98" t="s">
        <v>31</v>
      </c>
      <c r="J86" s="30" t="str">
        <f>E23</f>
        <v>HaskoningDHV Czech Republic, spol. s r.o.</v>
      </c>
      <c r="K86" s="32"/>
      <c r="L86" s="97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40.15" customHeight="1">
      <c r="A87" s="32"/>
      <c r="B87" s="33"/>
      <c r="C87" s="27" t="s">
        <v>29</v>
      </c>
      <c r="D87" s="32"/>
      <c r="E87" s="32"/>
      <c r="F87" s="25" t="str">
        <f>IF(E20="","",E20)</f>
        <v>Vyplň údaj</v>
      </c>
      <c r="G87" s="32"/>
      <c r="H87" s="32"/>
      <c r="I87" s="98" t="s">
        <v>34</v>
      </c>
      <c r="J87" s="30" t="str">
        <f>E26</f>
        <v>HaskoningDHV Czech Republic, spol. s r.o.</v>
      </c>
      <c r="K87" s="32"/>
      <c r="L87" s="97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0.35" customHeight="1">
      <c r="A88" s="32"/>
      <c r="B88" s="33"/>
      <c r="C88" s="32"/>
      <c r="D88" s="32"/>
      <c r="E88" s="32"/>
      <c r="F88" s="32"/>
      <c r="G88" s="32"/>
      <c r="H88" s="32"/>
      <c r="I88" s="96"/>
      <c r="J88" s="32"/>
      <c r="K88" s="32"/>
      <c r="L88" s="97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11" customFormat="1" ht="29.25" customHeight="1">
      <c r="A89" s="132"/>
      <c r="B89" s="133"/>
      <c r="C89" s="134" t="s">
        <v>149</v>
      </c>
      <c r="D89" s="135" t="s">
        <v>56</v>
      </c>
      <c r="E89" s="135" t="s">
        <v>52</v>
      </c>
      <c r="F89" s="135" t="s">
        <v>53</v>
      </c>
      <c r="G89" s="135" t="s">
        <v>150</v>
      </c>
      <c r="H89" s="135" t="s">
        <v>151</v>
      </c>
      <c r="I89" s="136" t="s">
        <v>152</v>
      </c>
      <c r="J89" s="135" t="s">
        <v>129</v>
      </c>
      <c r="K89" s="137" t="s">
        <v>153</v>
      </c>
      <c r="L89" s="138"/>
      <c r="M89" s="57" t="s">
        <v>3</v>
      </c>
      <c r="N89" s="58" t="s">
        <v>41</v>
      </c>
      <c r="O89" s="58" t="s">
        <v>154</v>
      </c>
      <c r="P89" s="58" t="s">
        <v>155</v>
      </c>
      <c r="Q89" s="58" t="s">
        <v>156</v>
      </c>
      <c r="R89" s="58" t="s">
        <v>157</v>
      </c>
      <c r="S89" s="58" t="s">
        <v>158</v>
      </c>
      <c r="T89" s="59" t="s">
        <v>159</v>
      </c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  <c r="AE89" s="132"/>
    </row>
    <row r="90" spans="1:63" s="2" customFormat="1" ht="22.9" customHeight="1">
      <c r="A90" s="32"/>
      <c r="B90" s="33"/>
      <c r="C90" s="64" t="s">
        <v>160</v>
      </c>
      <c r="D90" s="32"/>
      <c r="E90" s="32"/>
      <c r="F90" s="32"/>
      <c r="G90" s="32"/>
      <c r="H90" s="32"/>
      <c r="I90" s="96"/>
      <c r="J90" s="139">
        <f>BK90</f>
        <v>0</v>
      </c>
      <c r="K90" s="32"/>
      <c r="L90" s="33"/>
      <c r="M90" s="60"/>
      <c r="N90" s="51"/>
      <c r="O90" s="61"/>
      <c r="P90" s="140">
        <f>P91+P116</f>
        <v>0</v>
      </c>
      <c r="Q90" s="61"/>
      <c r="R90" s="140">
        <f>R91+R116</f>
        <v>47.79944168</v>
      </c>
      <c r="S90" s="61"/>
      <c r="T90" s="141">
        <f>T91+T116</f>
        <v>0</v>
      </c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T90" s="17" t="s">
        <v>70</v>
      </c>
      <c r="AU90" s="17" t="s">
        <v>130</v>
      </c>
      <c r="BK90" s="142">
        <f>BK91+BK116</f>
        <v>0</v>
      </c>
    </row>
    <row r="91" spans="2:63" s="12" customFormat="1" ht="25.9" customHeight="1">
      <c r="B91" s="143"/>
      <c r="D91" s="144" t="s">
        <v>70</v>
      </c>
      <c r="E91" s="145" t="s">
        <v>161</v>
      </c>
      <c r="F91" s="145" t="s">
        <v>162</v>
      </c>
      <c r="I91" s="146"/>
      <c r="J91" s="147">
        <f>BK91</f>
        <v>0</v>
      </c>
      <c r="L91" s="143"/>
      <c r="M91" s="148"/>
      <c r="N91" s="149"/>
      <c r="O91" s="149"/>
      <c r="P91" s="150">
        <f>P92</f>
        <v>0</v>
      </c>
      <c r="Q91" s="149"/>
      <c r="R91" s="150">
        <f>R92</f>
        <v>0</v>
      </c>
      <c r="S91" s="149"/>
      <c r="T91" s="151">
        <f>T92</f>
        <v>0</v>
      </c>
      <c r="AR91" s="144" t="s">
        <v>78</v>
      </c>
      <c r="AT91" s="152" t="s">
        <v>70</v>
      </c>
      <c r="AU91" s="152" t="s">
        <v>71</v>
      </c>
      <c r="AY91" s="144" t="s">
        <v>163</v>
      </c>
      <c r="BK91" s="153">
        <f>BK92</f>
        <v>0</v>
      </c>
    </row>
    <row r="92" spans="2:63" s="12" customFormat="1" ht="22.9" customHeight="1">
      <c r="B92" s="143"/>
      <c r="D92" s="144" t="s">
        <v>70</v>
      </c>
      <c r="E92" s="154" t="s">
        <v>78</v>
      </c>
      <c r="F92" s="154" t="s">
        <v>164</v>
      </c>
      <c r="I92" s="146"/>
      <c r="J92" s="155">
        <f>BK92</f>
        <v>0</v>
      </c>
      <c r="L92" s="143"/>
      <c r="M92" s="148"/>
      <c r="N92" s="149"/>
      <c r="O92" s="149"/>
      <c r="P92" s="150">
        <f>SUM(P93:P115)</f>
        <v>0</v>
      </c>
      <c r="Q92" s="149"/>
      <c r="R92" s="150">
        <f>SUM(R93:R115)</f>
        <v>0</v>
      </c>
      <c r="S92" s="149"/>
      <c r="T92" s="151">
        <f>SUM(T93:T115)</f>
        <v>0</v>
      </c>
      <c r="AR92" s="144" t="s">
        <v>78</v>
      </c>
      <c r="AT92" s="152" t="s">
        <v>70</v>
      </c>
      <c r="AU92" s="152" t="s">
        <v>78</v>
      </c>
      <c r="AY92" s="144" t="s">
        <v>163</v>
      </c>
      <c r="BK92" s="153">
        <f>SUM(BK93:BK115)</f>
        <v>0</v>
      </c>
    </row>
    <row r="93" spans="1:65" s="2" customFormat="1" ht="33" customHeight="1">
      <c r="A93" s="32"/>
      <c r="B93" s="156"/>
      <c r="C93" s="157" t="s">
        <v>78</v>
      </c>
      <c r="D93" s="157" t="s">
        <v>165</v>
      </c>
      <c r="E93" s="158" t="s">
        <v>272</v>
      </c>
      <c r="F93" s="159" t="s">
        <v>273</v>
      </c>
      <c r="G93" s="160" t="s">
        <v>242</v>
      </c>
      <c r="H93" s="161">
        <v>150.15</v>
      </c>
      <c r="I93" s="162"/>
      <c r="J93" s="163">
        <f>ROUND(I93*H93,2)</f>
        <v>0</v>
      </c>
      <c r="K93" s="159" t="s">
        <v>169</v>
      </c>
      <c r="L93" s="33"/>
      <c r="M93" s="164" t="s">
        <v>3</v>
      </c>
      <c r="N93" s="165" t="s">
        <v>42</v>
      </c>
      <c r="O93" s="53"/>
      <c r="P93" s="166">
        <f>O93*H93</f>
        <v>0</v>
      </c>
      <c r="Q93" s="166">
        <v>0</v>
      </c>
      <c r="R93" s="166">
        <f>Q93*H93</f>
        <v>0</v>
      </c>
      <c r="S93" s="166">
        <v>0</v>
      </c>
      <c r="T93" s="167">
        <f>S93*H93</f>
        <v>0</v>
      </c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R93" s="168" t="s">
        <v>170</v>
      </c>
      <c r="AT93" s="168" t="s">
        <v>165</v>
      </c>
      <c r="AU93" s="168" t="s">
        <v>80</v>
      </c>
      <c r="AY93" s="17" t="s">
        <v>163</v>
      </c>
      <c r="BE93" s="169">
        <f>IF(N93="základní",J93,0)</f>
        <v>0</v>
      </c>
      <c r="BF93" s="169">
        <f>IF(N93="snížená",J93,0)</f>
        <v>0</v>
      </c>
      <c r="BG93" s="169">
        <f>IF(N93="zákl. přenesená",J93,0)</f>
        <v>0</v>
      </c>
      <c r="BH93" s="169">
        <f>IF(N93="sníž. přenesená",J93,0)</f>
        <v>0</v>
      </c>
      <c r="BI93" s="169">
        <f>IF(N93="nulová",J93,0)</f>
        <v>0</v>
      </c>
      <c r="BJ93" s="17" t="s">
        <v>78</v>
      </c>
      <c r="BK93" s="169">
        <f>ROUND(I93*H93,2)</f>
        <v>0</v>
      </c>
      <c r="BL93" s="17" t="s">
        <v>170</v>
      </c>
      <c r="BM93" s="168" t="s">
        <v>1205</v>
      </c>
    </row>
    <row r="94" spans="1:47" s="2" customFormat="1" ht="19.5">
      <c r="A94" s="32"/>
      <c r="B94" s="33"/>
      <c r="C94" s="32"/>
      <c r="D94" s="170" t="s">
        <v>172</v>
      </c>
      <c r="E94" s="32"/>
      <c r="F94" s="171" t="s">
        <v>173</v>
      </c>
      <c r="G94" s="32"/>
      <c r="H94" s="32"/>
      <c r="I94" s="96"/>
      <c r="J94" s="32"/>
      <c r="K94" s="32"/>
      <c r="L94" s="33"/>
      <c r="M94" s="172"/>
      <c r="N94" s="173"/>
      <c r="O94" s="53"/>
      <c r="P94" s="53"/>
      <c r="Q94" s="53"/>
      <c r="R94" s="53"/>
      <c r="S94" s="53"/>
      <c r="T94" s="54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T94" s="17" t="s">
        <v>172</v>
      </c>
      <c r="AU94" s="17" t="s">
        <v>80</v>
      </c>
    </row>
    <row r="95" spans="2:51" s="13" customFormat="1" ht="12">
      <c r="B95" s="174"/>
      <c r="D95" s="170" t="s">
        <v>174</v>
      </c>
      <c r="E95" s="175" t="s">
        <v>3</v>
      </c>
      <c r="F95" s="176" t="s">
        <v>1206</v>
      </c>
      <c r="H95" s="175" t="s">
        <v>3</v>
      </c>
      <c r="I95" s="177"/>
      <c r="L95" s="174"/>
      <c r="M95" s="178"/>
      <c r="N95" s="179"/>
      <c r="O95" s="179"/>
      <c r="P95" s="179"/>
      <c r="Q95" s="179"/>
      <c r="R95" s="179"/>
      <c r="S95" s="179"/>
      <c r="T95" s="180"/>
      <c r="AT95" s="175" t="s">
        <v>174</v>
      </c>
      <c r="AU95" s="175" t="s">
        <v>80</v>
      </c>
      <c r="AV95" s="13" t="s">
        <v>78</v>
      </c>
      <c r="AW95" s="13" t="s">
        <v>33</v>
      </c>
      <c r="AX95" s="13" t="s">
        <v>71</v>
      </c>
      <c r="AY95" s="175" t="s">
        <v>163</v>
      </c>
    </row>
    <row r="96" spans="2:51" s="14" customFormat="1" ht="12">
      <c r="B96" s="181"/>
      <c r="D96" s="170" t="s">
        <v>174</v>
      </c>
      <c r="E96" s="182" t="s">
        <v>3</v>
      </c>
      <c r="F96" s="183" t="s">
        <v>1207</v>
      </c>
      <c r="H96" s="184">
        <v>76.65</v>
      </c>
      <c r="I96" s="185"/>
      <c r="L96" s="181"/>
      <c r="M96" s="186"/>
      <c r="N96" s="187"/>
      <c r="O96" s="187"/>
      <c r="P96" s="187"/>
      <c r="Q96" s="187"/>
      <c r="R96" s="187"/>
      <c r="S96" s="187"/>
      <c r="T96" s="188"/>
      <c r="AT96" s="182" t="s">
        <v>174</v>
      </c>
      <c r="AU96" s="182" t="s">
        <v>80</v>
      </c>
      <c r="AV96" s="14" t="s">
        <v>80</v>
      </c>
      <c r="AW96" s="14" t="s">
        <v>33</v>
      </c>
      <c r="AX96" s="14" t="s">
        <v>71</v>
      </c>
      <c r="AY96" s="182" t="s">
        <v>163</v>
      </c>
    </row>
    <row r="97" spans="2:51" s="13" customFormat="1" ht="12">
      <c r="B97" s="174"/>
      <c r="D97" s="170" t="s">
        <v>174</v>
      </c>
      <c r="E97" s="175" t="s">
        <v>3</v>
      </c>
      <c r="F97" s="176" t="s">
        <v>1208</v>
      </c>
      <c r="H97" s="175" t="s">
        <v>3</v>
      </c>
      <c r="I97" s="177"/>
      <c r="L97" s="174"/>
      <c r="M97" s="178"/>
      <c r="N97" s="179"/>
      <c r="O97" s="179"/>
      <c r="P97" s="179"/>
      <c r="Q97" s="179"/>
      <c r="R97" s="179"/>
      <c r="S97" s="179"/>
      <c r="T97" s="180"/>
      <c r="AT97" s="175" t="s">
        <v>174</v>
      </c>
      <c r="AU97" s="175" t="s">
        <v>80</v>
      </c>
      <c r="AV97" s="13" t="s">
        <v>78</v>
      </c>
      <c r="AW97" s="13" t="s">
        <v>33</v>
      </c>
      <c r="AX97" s="13" t="s">
        <v>71</v>
      </c>
      <c r="AY97" s="175" t="s">
        <v>163</v>
      </c>
    </row>
    <row r="98" spans="2:51" s="14" customFormat="1" ht="12">
      <c r="B98" s="181"/>
      <c r="D98" s="170" t="s">
        <v>174</v>
      </c>
      <c r="E98" s="182" t="s">
        <v>3</v>
      </c>
      <c r="F98" s="183" t="s">
        <v>1209</v>
      </c>
      <c r="H98" s="184">
        <v>73.5</v>
      </c>
      <c r="I98" s="185"/>
      <c r="L98" s="181"/>
      <c r="M98" s="186"/>
      <c r="N98" s="187"/>
      <c r="O98" s="187"/>
      <c r="P98" s="187"/>
      <c r="Q98" s="187"/>
      <c r="R98" s="187"/>
      <c r="S98" s="187"/>
      <c r="T98" s="188"/>
      <c r="AT98" s="182" t="s">
        <v>174</v>
      </c>
      <c r="AU98" s="182" t="s">
        <v>80</v>
      </c>
      <c r="AV98" s="14" t="s">
        <v>80</v>
      </c>
      <c r="AW98" s="14" t="s">
        <v>33</v>
      </c>
      <c r="AX98" s="14" t="s">
        <v>71</v>
      </c>
      <c r="AY98" s="182" t="s">
        <v>163</v>
      </c>
    </row>
    <row r="99" spans="2:51" s="15" customFormat="1" ht="12">
      <c r="B99" s="189"/>
      <c r="D99" s="170" t="s">
        <v>174</v>
      </c>
      <c r="E99" s="190" t="s">
        <v>3</v>
      </c>
      <c r="F99" s="191" t="s">
        <v>188</v>
      </c>
      <c r="H99" s="192">
        <v>150.15</v>
      </c>
      <c r="I99" s="193"/>
      <c r="L99" s="189"/>
      <c r="M99" s="194"/>
      <c r="N99" s="195"/>
      <c r="O99" s="195"/>
      <c r="P99" s="195"/>
      <c r="Q99" s="195"/>
      <c r="R99" s="195"/>
      <c r="S99" s="195"/>
      <c r="T99" s="196"/>
      <c r="AT99" s="190" t="s">
        <v>174</v>
      </c>
      <c r="AU99" s="190" t="s">
        <v>80</v>
      </c>
      <c r="AV99" s="15" t="s">
        <v>170</v>
      </c>
      <c r="AW99" s="15" t="s">
        <v>33</v>
      </c>
      <c r="AX99" s="15" t="s">
        <v>78</v>
      </c>
      <c r="AY99" s="190" t="s">
        <v>163</v>
      </c>
    </row>
    <row r="100" spans="1:65" s="2" customFormat="1" ht="44.25" customHeight="1">
      <c r="A100" s="32"/>
      <c r="B100" s="156"/>
      <c r="C100" s="157" t="s">
        <v>80</v>
      </c>
      <c r="D100" s="157" t="s">
        <v>165</v>
      </c>
      <c r="E100" s="158" t="s">
        <v>283</v>
      </c>
      <c r="F100" s="159" t="s">
        <v>284</v>
      </c>
      <c r="G100" s="160" t="s">
        <v>242</v>
      </c>
      <c r="H100" s="161">
        <v>45.045</v>
      </c>
      <c r="I100" s="162"/>
      <c r="J100" s="163">
        <f>ROUND(I100*H100,2)</f>
        <v>0</v>
      </c>
      <c r="K100" s="159" t="s">
        <v>169</v>
      </c>
      <c r="L100" s="33"/>
      <c r="M100" s="164" t="s">
        <v>3</v>
      </c>
      <c r="N100" s="165" t="s">
        <v>42</v>
      </c>
      <c r="O100" s="53"/>
      <c r="P100" s="166">
        <f>O100*H100</f>
        <v>0</v>
      </c>
      <c r="Q100" s="166">
        <v>0</v>
      </c>
      <c r="R100" s="166">
        <f>Q100*H100</f>
        <v>0</v>
      </c>
      <c r="S100" s="166">
        <v>0</v>
      </c>
      <c r="T100" s="167">
        <f>S100*H100</f>
        <v>0</v>
      </c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R100" s="168" t="s">
        <v>170</v>
      </c>
      <c r="AT100" s="168" t="s">
        <v>165</v>
      </c>
      <c r="AU100" s="168" t="s">
        <v>80</v>
      </c>
      <c r="AY100" s="17" t="s">
        <v>163</v>
      </c>
      <c r="BE100" s="169">
        <f>IF(N100="základní",J100,0)</f>
        <v>0</v>
      </c>
      <c r="BF100" s="169">
        <f>IF(N100="snížená",J100,0)</f>
        <v>0</v>
      </c>
      <c r="BG100" s="169">
        <f>IF(N100="zákl. přenesená",J100,0)</f>
        <v>0</v>
      </c>
      <c r="BH100" s="169">
        <f>IF(N100="sníž. přenesená",J100,0)</f>
        <v>0</v>
      </c>
      <c r="BI100" s="169">
        <f>IF(N100="nulová",J100,0)</f>
        <v>0</v>
      </c>
      <c r="BJ100" s="17" t="s">
        <v>78</v>
      </c>
      <c r="BK100" s="169">
        <f>ROUND(I100*H100,2)</f>
        <v>0</v>
      </c>
      <c r="BL100" s="17" t="s">
        <v>170</v>
      </c>
      <c r="BM100" s="168" t="s">
        <v>1210</v>
      </c>
    </row>
    <row r="101" spans="1:47" s="2" customFormat="1" ht="19.5">
      <c r="A101" s="32"/>
      <c r="B101" s="33"/>
      <c r="C101" s="32"/>
      <c r="D101" s="170" t="s">
        <v>172</v>
      </c>
      <c r="E101" s="32"/>
      <c r="F101" s="171" t="s">
        <v>269</v>
      </c>
      <c r="G101" s="32"/>
      <c r="H101" s="32"/>
      <c r="I101" s="96"/>
      <c r="J101" s="32"/>
      <c r="K101" s="32"/>
      <c r="L101" s="33"/>
      <c r="M101" s="172"/>
      <c r="N101" s="173"/>
      <c r="O101" s="53"/>
      <c r="P101" s="53"/>
      <c r="Q101" s="53"/>
      <c r="R101" s="53"/>
      <c r="S101" s="53"/>
      <c r="T101" s="54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T101" s="17" t="s">
        <v>172</v>
      </c>
      <c r="AU101" s="17" t="s">
        <v>80</v>
      </c>
    </row>
    <row r="102" spans="2:51" s="14" customFormat="1" ht="12">
      <c r="B102" s="181"/>
      <c r="D102" s="170" t="s">
        <v>174</v>
      </c>
      <c r="F102" s="183" t="s">
        <v>1211</v>
      </c>
      <c r="H102" s="184">
        <v>45.045</v>
      </c>
      <c r="I102" s="185"/>
      <c r="L102" s="181"/>
      <c r="M102" s="186"/>
      <c r="N102" s="187"/>
      <c r="O102" s="187"/>
      <c r="P102" s="187"/>
      <c r="Q102" s="187"/>
      <c r="R102" s="187"/>
      <c r="S102" s="187"/>
      <c r="T102" s="188"/>
      <c r="AT102" s="182" t="s">
        <v>174</v>
      </c>
      <c r="AU102" s="182" t="s">
        <v>80</v>
      </c>
      <c r="AV102" s="14" t="s">
        <v>80</v>
      </c>
      <c r="AW102" s="14" t="s">
        <v>4</v>
      </c>
      <c r="AX102" s="14" t="s">
        <v>78</v>
      </c>
      <c r="AY102" s="182" t="s">
        <v>163</v>
      </c>
    </row>
    <row r="103" spans="1:65" s="2" customFormat="1" ht="44.25" customHeight="1">
      <c r="A103" s="32"/>
      <c r="B103" s="156"/>
      <c r="C103" s="157" t="s">
        <v>182</v>
      </c>
      <c r="D103" s="157" t="s">
        <v>165</v>
      </c>
      <c r="E103" s="158" t="s">
        <v>310</v>
      </c>
      <c r="F103" s="159" t="s">
        <v>311</v>
      </c>
      <c r="G103" s="160" t="s">
        <v>242</v>
      </c>
      <c r="H103" s="161">
        <v>150.15</v>
      </c>
      <c r="I103" s="162"/>
      <c r="J103" s="163">
        <f>ROUND(I103*H103,2)</f>
        <v>0</v>
      </c>
      <c r="K103" s="159" t="s">
        <v>169</v>
      </c>
      <c r="L103" s="33"/>
      <c r="M103" s="164" t="s">
        <v>3</v>
      </c>
      <c r="N103" s="165" t="s">
        <v>42</v>
      </c>
      <c r="O103" s="53"/>
      <c r="P103" s="166">
        <f>O103*H103</f>
        <v>0</v>
      </c>
      <c r="Q103" s="166">
        <v>0</v>
      </c>
      <c r="R103" s="166">
        <f>Q103*H103</f>
        <v>0</v>
      </c>
      <c r="S103" s="166">
        <v>0</v>
      </c>
      <c r="T103" s="167">
        <f>S103*H103</f>
        <v>0</v>
      </c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R103" s="168" t="s">
        <v>170</v>
      </c>
      <c r="AT103" s="168" t="s">
        <v>165</v>
      </c>
      <c r="AU103" s="168" t="s">
        <v>80</v>
      </c>
      <c r="AY103" s="17" t="s">
        <v>163</v>
      </c>
      <c r="BE103" s="169">
        <f>IF(N103="základní",J103,0)</f>
        <v>0</v>
      </c>
      <c r="BF103" s="169">
        <f>IF(N103="snížená",J103,0)</f>
        <v>0</v>
      </c>
      <c r="BG103" s="169">
        <f>IF(N103="zákl. přenesená",J103,0)</f>
        <v>0</v>
      </c>
      <c r="BH103" s="169">
        <f>IF(N103="sníž. přenesená",J103,0)</f>
        <v>0</v>
      </c>
      <c r="BI103" s="169">
        <f>IF(N103="nulová",J103,0)</f>
        <v>0</v>
      </c>
      <c r="BJ103" s="17" t="s">
        <v>78</v>
      </c>
      <c r="BK103" s="169">
        <f>ROUND(I103*H103,2)</f>
        <v>0</v>
      </c>
      <c r="BL103" s="17" t="s">
        <v>170</v>
      </c>
      <c r="BM103" s="168" t="s">
        <v>1212</v>
      </c>
    </row>
    <row r="104" spans="1:65" s="2" customFormat="1" ht="55.5" customHeight="1">
      <c r="A104" s="32"/>
      <c r="B104" s="156"/>
      <c r="C104" s="157" t="s">
        <v>170</v>
      </c>
      <c r="D104" s="157" t="s">
        <v>165</v>
      </c>
      <c r="E104" s="158" t="s">
        <v>315</v>
      </c>
      <c r="F104" s="159" t="s">
        <v>316</v>
      </c>
      <c r="G104" s="160" t="s">
        <v>242</v>
      </c>
      <c r="H104" s="161">
        <v>1501.5</v>
      </c>
      <c r="I104" s="162"/>
      <c r="J104" s="163">
        <f>ROUND(I104*H104,2)</f>
        <v>0</v>
      </c>
      <c r="K104" s="159" t="s">
        <v>169</v>
      </c>
      <c r="L104" s="33"/>
      <c r="M104" s="164" t="s">
        <v>3</v>
      </c>
      <c r="N104" s="165" t="s">
        <v>42</v>
      </c>
      <c r="O104" s="53"/>
      <c r="P104" s="166">
        <f>O104*H104</f>
        <v>0</v>
      </c>
      <c r="Q104" s="166">
        <v>0</v>
      </c>
      <c r="R104" s="166">
        <f>Q104*H104</f>
        <v>0</v>
      </c>
      <c r="S104" s="166">
        <v>0</v>
      </c>
      <c r="T104" s="167">
        <f>S104*H104</f>
        <v>0</v>
      </c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R104" s="168" t="s">
        <v>170</v>
      </c>
      <c r="AT104" s="168" t="s">
        <v>165</v>
      </c>
      <c r="AU104" s="168" t="s">
        <v>80</v>
      </c>
      <c r="AY104" s="17" t="s">
        <v>163</v>
      </c>
      <c r="BE104" s="169">
        <f>IF(N104="základní",J104,0)</f>
        <v>0</v>
      </c>
      <c r="BF104" s="169">
        <f>IF(N104="snížená",J104,0)</f>
        <v>0</v>
      </c>
      <c r="BG104" s="169">
        <f>IF(N104="zákl. přenesená",J104,0)</f>
        <v>0</v>
      </c>
      <c r="BH104" s="169">
        <f>IF(N104="sníž. přenesená",J104,0)</f>
        <v>0</v>
      </c>
      <c r="BI104" s="169">
        <f>IF(N104="nulová",J104,0)</f>
        <v>0</v>
      </c>
      <c r="BJ104" s="17" t="s">
        <v>78</v>
      </c>
      <c r="BK104" s="169">
        <f>ROUND(I104*H104,2)</f>
        <v>0</v>
      </c>
      <c r="BL104" s="17" t="s">
        <v>170</v>
      </c>
      <c r="BM104" s="168" t="s">
        <v>1213</v>
      </c>
    </row>
    <row r="105" spans="1:47" s="2" customFormat="1" ht="19.5">
      <c r="A105" s="32"/>
      <c r="B105" s="33"/>
      <c r="C105" s="32"/>
      <c r="D105" s="170" t="s">
        <v>172</v>
      </c>
      <c r="E105" s="32"/>
      <c r="F105" s="171" t="s">
        <v>318</v>
      </c>
      <c r="G105" s="32"/>
      <c r="H105" s="32"/>
      <c r="I105" s="96"/>
      <c r="J105" s="32"/>
      <c r="K105" s="32"/>
      <c r="L105" s="33"/>
      <c r="M105" s="172"/>
      <c r="N105" s="173"/>
      <c r="O105" s="53"/>
      <c r="P105" s="53"/>
      <c r="Q105" s="53"/>
      <c r="R105" s="53"/>
      <c r="S105" s="53"/>
      <c r="T105" s="54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T105" s="17" t="s">
        <v>172</v>
      </c>
      <c r="AU105" s="17" t="s">
        <v>80</v>
      </c>
    </row>
    <row r="106" spans="2:51" s="14" customFormat="1" ht="12">
      <c r="B106" s="181"/>
      <c r="D106" s="170" t="s">
        <v>174</v>
      </c>
      <c r="F106" s="183" t="s">
        <v>1214</v>
      </c>
      <c r="H106" s="184">
        <v>1501.5</v>
      </c>
      <c r="I106" s="185"/>
      <c r="L106" s="181"/>
      <c r="M106" s="186"/>
      <c r="N106" s="187"/>
      <c r="O106" s="187"/>
      <c r="P106" s="187"/>
      <c r="Q106" s="187"/>
      <c r="R106" s="187"/>
      <c r="S106" s="187"/>
      <c r="T106" s="188"/>
      <c r="AT106" s="182" t="s">
        <v>174</v>
      </c>
      <c r="AU106" s="182" t="s">
        <v>80</v>
      </c>
      <c r="AV106" s="14" t="s">
        <v>80</v>
      </c>
      <c r="AW106" s="14" t="s">
        <v>4</v>
      </c>
      <c r="AX106" s="14" t="s">
        <v>78</v>
      </c>
      <c r="AY106" s="182" t="s">
        <v>163</v>
      </c>
    </row>
    <row r="107" spans="1:65" s="2" customFormat="1" ht="33" customHeight="1">
      <c r="A107" s="32"/>
      <c r="B107" s="156"/>
      <c r="C107" s="157" t="s">
        <v>192</v>
      </c>
      <c r="D107" s="157" t="s">
        <v>165</v>
      </c>
      <c r="E107" s="158" t="s">
        <v>321</v>
      </c>
      <c r="F107" s="159" t="s">
        <v>322</v>
      </c>
      <c r="G107" s="160" t="s">
        <v>242</v>
      </c>
      <c r="H107" s="161">
        <v>150.15</v>
      </c>
      <c r="I107" s="162"/>
      <c r="J107" s="163">
        <f>ROUND(I107*H107,2)</f>
        <v>0</v>
      </c>
      <c r="K107" s="159" t="s">
        <v>169</v>
      </c>
      <c r="L107" s="33"/>
      <c r="M107" s="164" t="s">
        <v>3</v>
      </c>
      <c r="N107" s="165" t="s">
        <v>42</v>
      </c>
      <c r="O107" s="53"/>
      <c r="P107" s="166">
        <f>O107*H107</f>
        <v>0</v>
      </c>
      <c r="Q107" s="166">
        <v>0</v>
      </c>
      <c r="R107" s="166">
        <f>Q107*H107</f>
        <v>0</v>
      </c>
      <c r="S107" s="166">
        <v>0</v>
      </c>
      <c r="T107" s="167">
        <f>S107*H107</f>
        <v>0</v>
      </c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R107" s="168" t="s">
        <v>170</v>
      </c>
      <c r="AT107" s="168" t="s">
        <v>165</v>
      </c>
      <c r="AU107" s="168" t="s">
        <v>80</v>
      </c>
      <c r="AY107" s="17" t="s">
        <v>163</v>
      </c>
      <c r="BE107" s="169">
        <f>IF(N107="základní",J107,0)</f>
        <v>0</v>
      </c>
      <c r="BF107" s="169">
        <f>IF(N107="snížená",J107,0)</f>
        <v>0</v>
      </c>
      <c r="BG107" s="169">
        <f>IF(N107="zákl. přenesená",J107,0)</f>
        <v>0</v>
      </c>
      <c r="BH107" s="169">
        <f>IF(N107="sníž. přenesená",J107,0)</f>
        <v>0</v>
      </c>
      <c r="BI107" s="169">
        <f>IF(N107="nulová",J107,0)</f>
        <v>0</v>
      </c>
      <c r="BJ107" s="17" t="s">
        <v>78</v>
      </c>
      <c r="BK107" s="169">
        <f>ROUND(I107*H107,2)</f>
        <v>0</v>
      </c>
      <c r="BL107" s="17" t="s">
        <v>170</v>
      </c>
      <c r="BM107" s="168" t="s">
        <v>1215</v>
      </c>
    </row>
    <row r="108" spans="1:65" s="2" customFormat="1" ht="16.5" customHeight="1">
      <c r="A108" s="32"/>
      <c r="B108" s="156"/>
      <c r="C108" s="157" t="s">
        <v>197</v>
      </c>
      <c r="D108" s="157" t="s">
        <v>165</v>
      </c>
      <c r="E108" s="158" t="s">
        <v>325</v>
      </c>
      <c r="F108" s="159" t="s">
        <v>326</v>
      </c>
      <c r="G108" s="160" t="s">
        <v>242</v>
      </c>
      <c r="H108" s="161">
        <v>150.15</v>
      </c>
      <c r="I108" s="162"/>
      <c r="J108" s="163">
        <f>ROUND(I108*H108,2)</f>
        <v>0</v>
      </c>
      <c r="K108" s="159" t="s">
        <v>169</v>
      </c>
      <c r="L108" s="33"/>
      <c r="M108" s="164" t="s">
        <v>3</v>
      </c>
      <c r="N108" s="165" t="s">
        <v>42</v>
      </c>
      <c r="O108" s="53"/>
      <c r="P108" s="166">
        <f>O108*H108</f>
        <v>0</v>
      </c>
      <c r="Q108" s="166">
        <v>0</v>
      </c>
      <c r="R108" s="166">
        <f>Q108*H108</f>
        <v>0</v>
      </c>
      <c r="S108" s="166">
        <v>0</v>
      </c>
      <c r="T108" s="167">
        <f>S108*H108</f>
        <v>0</v>
      </c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R108" s="168" t="s">
        <v>170</v>
      </c>
      <c r="AT108" s="168" t="s">
        <v>165</v>
      </c>
      <c r="AU108" s="168" t="s">
        <v>80</v>
      </c>
      <c r="AY108" s="17" t="s">
        <v>163</v>
      </c>
      <c r="BE108" s="169">
        <f>IF(N108="základní",J108,0)</f>
        <v>0</v>
      </c>
      <c r="BF108" s="169">
        <f>IF(N108="snížená",J108,0)</f>
        <v>0</v>
      </c>
      <c r="BG108" s="169">
        <f>IF(N108="zákl. přenesená",J108,0)</f>
        <v>0</v>
      </c>
      <c r="BH108" s="169">
        <f>IF(N108="sníž. přenesená",J108,0)</f>
        <v>0</v>
      </c>
      <c r="BI108" s="169">
        <f>IF(N108="nulová",J108,0)</f>
        <v>0</v>
      </c>
      <c r="BJ108" s="17" t="s">
        <v>78</v>
      </c>
      <c r="BK108" s="169">
        <f>ROUND(I108*H108,2)</f>
        <v>0</v>
      </c>
      <c r="BL108" s="17" t="s">
        <v>170</v>
      </c>
      <c r="BM108" s="168" t="s">
        <v>1216</v>
      </c>
    </row>
    <row r="109" spans="1:65" s="2" customFormat="1" ht="33" customHeight="1">
      <c r="A109" s="32"/>
      <c r="B109" s="156"/>
      <c r="C109" s="157" t="s">
        <v>201</v>
      </c>
      <c r="D109" s="157" t="s">
        <v>165</v>
      </c>
      <c r="E109" s="158" t="s">
        <v>329</v>
      </c>
      <c r="F109" s="159" t="s">
        <v>330</v>
      </c>
      <c r="G109" s="160" t="s">
        <v>331</v>
      </c>
      <c r="H109" s="161">
        <v>296.546</v>
      </c>
      <c r="I109" s="162"/>
      <c r="J109" s="163">
        <f>ROUND(I109*H109,2)</f>
        <v>0</v>
      </c>
      <c r="K109" s="159" t="s">
        <v>169</v>
      </c>
      <c r="L109" s="33"/>
      <c r="M109" s="164" t="s">
        <v>3</v>
      </c>
      <c r="N109" s="165" t="s">
        <v>42</v>
      </c>
      <c r="O109" s="53"/>
      <c r="P109" s="166">
        <f>O109*H109</f>
        <v>0</v>
      </c>
      <c r="Q109" s="166">
        <v>0</v>
      </c>
      <c r="R109" s="166">
        <f>Q109*H109</f>
        <v>0</v>
      </c>
      <c r="S109" s="166">
        <v>0</v>
      </c>
      <c r="T109" s="167">
        <f>S109*H109</f>
        <v>0</v>
      </c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R109" s="168" t="s">
        <v>170</v>
      </c>
      <c r="AT109" s="168" t="s">
        <v>165</v>
      </c>
      <c r="AU109" s="168" t="s">
        <v>80</v>
      </c>
      <c r="AY109" s="17" t="s">
        <v>163</v>
      </c>
      <c r="BE109" s="169">
        <f>IF(N109="základní",J109,0)</f>
        <v>0</v>
      </c>
      <c r="BF109" s="169">
        <f>IF(N109="snížená",J109,0)</f>
        <v>0</v>
      </c>
      <c r="BG109" s="169">
        <f>IF(N109="zákl. přenesená",J109,0)</f>
        <v>0</v>
      </c>
      <c r="BH109" s="169">
        <f>IF(N109="sníž. přenesená",J109,0)</f>
        <v>0</v>
      </c>
      <c r="BI109" s="169">
        <f>IF(N109="nulová",J109,0)</f>
        <v>0</v>
      </c>
      <c r="BJ109" s="17" t="s">
        <v>78</v>
      </c>
      <c r="BK109" s="169">
        <f>ROUND(I109*H109,2)</f>
        <v>0</v>
      </c>
      <c r="BL109" s="17" t="s">
        <v>170</v>
      </c>
      <c r="BM109" s="168" t="s">
        <v>1217</v>
      </c>
    </row>
    <row r="110" spans="2:51" s="14" customFormat="1" ht="12">
      <c r="B110" s="181"/>
      <c r="D110" s="170" t="s">
        <v>174</v>
      </c>
      <c r="E110" s="182" t="s">
        <v>3</v>
      </c>
      <c r="F110" s="183" t="s">
        <v>1218</v>
      </c>
      <c r="H110" s="184">
        <v>296.546</v>
      </c>
      <c r="I110" s="185"/>
      <c r="L110" s="181"/>
      <c r="M110" s="186"/>
      <c r="N110" s="187"/>
      <c r="O110" s="187"/>
      <c r="P110" s="187"/>
      <c r="Q110" s="187"/>
      <c r="R110" s="187"/>
      <c r="S110" s="187"/>
      <c r="T110" s="188"/>
      <c r="AT110" s="182" t="s">
        <v>174</v>
      </c>
      <c r="AU110" s="182" t="s">
        <v>80</v>
      </c>
      <c r="AV110" s="14" t="s">
        <v>80</v>
      </c>
      <c r="AW110" s="14" t="s">
        <v>33</v>
      </c>
      <c r="AX110" s="14" t="s">
        <v>78</v>
      </c>
      <c r="AY110" s="182" t="s">
        <v>163</v>
      </c>
    </row>
    <row r="111" spans="1:65" s="2" customFormat="1" ht="33" customHeight="1">
      <c r="A111" s="32"/>
      <c r="B111" s="156"/>
      <c r="C111" s="157" t="s">
        <v>205</v>
      </c>
      <c r="D111" s="157" t="s">
        <v>165</v>
      </c>
      <c r="E111" s="158" t="s">
        <v>335</v>
      </c>
      <c r="F111" s="159" t="s">
        <v>336</v>
      </c>
      <c r="G111" s="160" t="s">
        <v>242</v>
      </c>
      <c r="H111" s="161">
        <v>150.15</v>
      </c>
      <c r="I111" s="162"/>
      <c r="J111" s="163">
        <f>ROUND(I111*H111,2)</f>
        <v>0</v>
      </c>
      <c r="K111" s="159" t="s">
        <v>169</v>
      </c>
      <c r="L111" s="33"/>
      <c r="M111" s="164" t="s">
        <v>3</v>
      </c>
      <c r="N111" s="165" t="s">
        <v>42</v>
      </c>
      <c r="O111" s="53"/>
      <c r="P111" s="166">
        <f>O111*H111</f>
        <v>0</v>
      </c>
      <c r="Q111" s="166">
        <v>0</v>
      </c>
      <c r="R111" s="166">
        <f>Q111*H111</f>
        <v>0</v>
      </c>
      <c r="S111" s="166">
        <v>0</v>
      </c>
      <c r="T111" s="167">
        <f>S111*H111</f>
        <v>0</v>
      </c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R111" s="168" t="s">
        <v>170</v>
      </c>
      <c r="AT111" s="168" t="s">
        <v>165</v>
      </c>
      <c r="AU111" s="168" t="s">
        <v>80</v>
      </c>
      <c r="AY111" s="17" t="s">
        <v>163</v>
      </c>
      <c r="BE111" s="169">
        <f>IF(N111="základní",J111,0)</f>
        <v>0</v>
      </c>
      <c r="BF111" s="169">
        <f>IF(N111="snížená",J111,0)</f>
        <v>0</v>
      </c>
      <c r="BG111" s="169">
        <f>IF(N111="zákl. přenesená",J111,0)</f>
        <v>0</v>
      </c>
      <c r="BH111" s="169">
        <f>IF(N111="sníž. přenesená",J111,0)</f>
        <v>0</v>
      </c>
      <c r="BI111" s="169">
        <f>IF(N111="nulová",J111,0)</f>
        <v>0</v>
      </c>
      <c r="BJ111" s="17" t="s">
        <v>78</v>
      </c>
      <c r="BK111" s="169">
        <f>ROUND(I111*H111,2)</f>
        <v>0</v>
      </c>
      <c r="BL111" s="17" t="s">
        <v>170</v>
      </c>
      <c r="BM111" s="168" t="s">
        <v>1219</v>
      </c>
    </row>
    <row r="112" spans="1:47" s="2" customFormat="1" ht="29.25">
      <c r="A112" s="32"/>
      <c r="B112" s="33"/>
      <c r="C112" s="32"/>
      <c r="D112" s="170" t="s">
        <v>172</v>
      </c>
      <c r="E112" s="32"/>
      <c r="F112" s="171" t="s">
        <v>352</v>
      </c>
      <c r="G112" s="32"/>
      <c r="H112" s="32"/>
      <c r="I112" s="96"/>
      <c r="J112" s="32"/>
      <c r="K112" s="32"/>
      <c r="L112" s="33"/>
      <c r="M112" s="172"/>
      <c r="N112" s="173"/>
      <c r="O112" s="53"/>
      <c r="P112" s="53"/>
      <c r="Q112" s="53"/>
      <c r="R112" s="53"/>
      <c r="S112" s="53"/>
      <c r="T112" s="54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T112" s="17" t="s">
        <v>172</v>
      </c>
      <c r="AU112" s="17" t="s">
        <v>80</v>
      </c>
    </row>
    <row r="113" spans="1:65" s="2" customFormat="1" ht="16.5" customHeight="1">
      <c r="A113" s="32"/>
      <c r="B113" s="156"/>
      <c r="C113" s="197" t="s">
        <v>209</v>
      </c>
      <c r="D113" s="197" t="s">
        <v>342</v>
      </c>
      <c r="E113" s="198" t="s">
        <v>343</v>
      </c>
      <c r="F113" s="199" t="s">
        <v>344</v>
      </c>
      <c r="G113" s="200" t="s">
        <v>331</v>
      </c>
      <c r="H113" s="201">
        <v>285.285</v>
      </c>
      <c r="I113" s="202"/>
      <c r="J113" s="203">
        <f>ROUND(I113*H113,2)</f>
        <v>0</v>
      </c>
      <c r="K113" s="199" t="s">
        <v>169</v>
      </c>
      <c r="L113" s="204"/>
      <c r="M113" s="205" t="s">
        <v>3</v>
      </c>
      <c r="N113" s="206" t="s">
        <v>42</v>
      </c>
      <c r="O113" s="53"/>
      <c r="P113" s="166">
        <f>O113*H113</f>
        <v>0</v>
      </c>
      <c r="Q113" s="166">
        <v>0</v>
      </c>
      <c r="R113" s="166">
        <f>Q113*H113</f>
        <v>0</v>
      </c>
      <c r="S113" s="166">
        <v>0</v>
      </c>
      <c r="T113" s="167">
        <f>S113*H113</f>
        <v>0</v>
      </c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R113" s="168" t="s">
        <v>205</v>
      </c>
      <c r="AT113" s="168" t="s">
        <v>342</v>
      </c>
      <c r="AU113" s="168" t="s">
        <v>80</v>
      </c>
      <c r="AY113" s="17" t="s">
        <v>163</v>
      </c>
      <c r="BE113" s="169">
        <f>IF(N113="základní",J113,0)</f>
        <v>0</v>
      </c>
      <c r="BF113" s="169">
        <f>IF(N113="snížená",J113,0)</f>
        <v>0</v>
      </c>
      <c r="BG113" s="169">
        <f>IF(N113="zákl. přenesená",J113,0)</f>
        <v>0</v>
      </c>
      <c r="BH113" s="169">
        <f>IF(N113="sníž. přenesená",J113,0)</f>
        <v>0</v>
      </c>
      <c r="BI113" s="169">
        <f>IF(N113="nulová",J113,0)</f>
        <v>0</v>
      </c>
      <c r="BJ113" s="17" t="s">
        <v>78</v>
      </c>
      <c r="BK113" s="169">
        <f>ROUND(I113*H113,2)</f>
        <v>0</v>
      </c>
      <c r="BL113" s="17" t="s">
        <v>170</v>
      </c>
      <c r="BM113" s="168" t="s">
        <v>1220</v>
      </c>
    </row>
    <row r="114" spans="1:47" s="2" customFormat="1" ht="29.25">
      <c r="A114" s="32"/>
      <c r="B114" s="33"/>
      <c r="C114" s="32"/>
      <c r="D114" s="170" t="s">
        <v>172</v>
      </c>
      <c r="E114" s="32"/>
      <c r="F114" s="171" t="s">
        <v>346</v>
      </c>
      <c r="G114" s="32"/>
      <c r="H114" s="32"/>
      <c r="I114" s="96"/>
      <c r="J114" s="32"/>
      <c r="K114" s="32"/>
      <c r="L114" s="33"/>
      <c r="M114" s="172"/>
      <c r="N114" s="173"/>
      <c r="O114" s="53"/>
      <c r="P114" s="53"/>
      <c r="Q114" s="53"/>
      <c r="R114" s="53"/>
      <c r="S114" s="53"/>
      <c r="T114" s="54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T114" s="17" t="s">
        <v>172</v>
      </c>
      <c r="AU114" s="17" t="s">
        <v>80</v>
      </c>
    </row>
    <row r="115" spans="2:51" s="14" customFormat="1" ht="12">
      <c r="B115" s="181"/>
      <c r="D115" s="170" t="s">
        <v>174</v>
      </c>
      <c r="E115" s="182" t="s">
        <v>3</v>
      </c>
      <c r="F115" s="183" t="s">
        <v>1221</v>
      </c>
      <c r="H115" s="184">
        <v>285.285</v>
      </c>
      <c r="I115" s="185"/>
      <c r="L115" s="181"/>
      <c r="M115" s="186"/>
      <c r="N115" s="187"/>
      <c r="O115" s="187"/>
      <c r="P115" s="187"/>
      <c r="Q115" s="187"/>
      <c r="R115" s="187"/>
      <c r="S115" s="187"/>
      <c r="T115" s="188"/>
      <c r="AT115" s="182" t="s">
        <v>174</v>
      </c>
      <c r="AU115" s="182" t="s">
        <v>80</v>
      </c>
      <c r="AV115" s="14" t="s">
        <v>80</v>
      </c>
      <c r="AW115" s="14" t="s">
        <v>33</v>
      </c>
      <c r="AX115" s="14" t="s">
        <v>78</v>
      </c>
      <c r="AY115" s="182" t="s">
        <v>163</v>
      </c>
    </row>
    <row r="116" spans="2:63" s="12" customFormat="1" ht="25.9" customHeight="1">
      <c r="B116" s="143"/>
      <c r="D116" s="144" t="s">
        <v>70</v>
      </c>
      <c r="E116" s="145" t="s">
        <v>342</v>
      </c>
      <c r="F116" s="145" t="s">
        <v>927</v>
      </c>
      <c r="I116" s="146"/>
      <c r="J116" s="147">
        <f>BK116</f>
        <v>0</v>
      </c>
      <c r="L116" s="143"/>
      <c r="M116" s="148"/>
      <c r="N116" s="149"/>
      <c r="O116" s="149"/>
      <c r="P116" s="150">
        <f>P117+P121</f>
        <v>0</v>
      </c>
      <c r="Q116" s="149"/>
      <c r="R116" s="150">
        <f>R117+R121</f>
        <v>47.79944168</v>
      </c>
      <c r="S116" s="149"/>
      <c r="T116" s="151">
        <f>T117+T121</f>
        <v>0</v>
      </c>
      <c r="AR116" s="144" t="s">
        <v>182</v>
      </c>
      <c r="AT116" s="152" t="s">
        <v>70</v>
      </c>
      <c r="AU116" s="152" t="s">
        <v>71</v>
      </c>
      <c r="AY116" s="144" t="s">
        <v>163</v>
      </c>
      <c r="BK116" s="153">
        <f>BK117+BK121</f>
        <v>0</v>
      </c>
    </row>
    <row r="117" spans="2:63" s="12" customFormat="1" ht="22.9" customHeight="1">
      <c r="B117" s="143"/>
      <c r="D117" s="144" t="s">
        <v>70</v>
      </c>
      <c r="E117" s="154" t="s">
        <v>1222</v>
      </c>
      <c r="F117" s="154" t="s">
        <v>1223</v>
      </c>
      <c r="I117" s="146"/>
      <c r="J117" s="155">
        <f>BK117</f>
        <v>0</v>
      </c>
      <c r="L117" s="143"/>
      <c r="M117" s="148"/>
      <c r="N117" s="149"/>
      <c r="O117" s="149"/>
      <c r="P117" s="150">
        <f>SUM(P118:P120)</f>
        <v>0</v>
      </c>
      <c r="Q117" s="149"/>
      <c r="R117" s="150">
        <f>SUM(R118:R120)</f>
        <v>0</v>
      </c>
      <c r="S117" s="149"/>
      <c r="T117" s="151">
        <f>SUM(T118:T120)</f>
        <v>0</v>
      </c>
      <c r="AR117" s="144" t="s">
        <v>182</v>
      </c>
      <c r="AT117" s="152" t="s">
        <v>70</v>
      </c>
      <c r="AU117" s="152" t="s">
        <v>78</v>
      </c>
      <c r="AY117" s="144" t="s">
        <v>163</v>
      </c>
      <c r="BK117" s="153">
        <f>SUM(BK118:BK120)</f>
        <v>0</v>
      </c>
    </row>
    <row r="118" spans="1:65" s="2" customFormat="1" ht="21.75" customHeight="1">
      <c r="A118" s="32"/>
      <c r="B118" s="156"/>
      <c r="C118" s="157" t="s">
        <v>214</v>
      </c>
      <c r="D118" s="157" t="s">
        <v>165</v>
      </c>
      <c r="E118" s="158" t="s">
        <v>1224</v>
      </c>
      <c r="F118" s="159" t="s">
        <v>1225</v>
      </c>
      <c r="G118" s="160" t="s">
        <v>212</v>
      </c>
      <c r="H118" s="161">
        <v>73</v>
      </c>
      <c r="I118" s="162"/>
      <c r="J118" s="163">
        <f>ROUND(I118*H118,2)</f>
        <v>0</v>
      </c>
      <c r="K118" s="159" t="s">
        <v>169</v>
      </c>
      <c r="L118" s="33"/>
      <c r="M118" s="164" t="s">
        <v>3</v>
      </c>
      <c r="N118" s="165" t="s">
        <v>42</v>
      </c>
      <c r="O118" s="53"/>
      <c r="P118" s="166">
        <f>O118*H118</f>
        <v>0</v>
      </c>
      <c r="Q118" s="166">
        <v>0</v>
      </c>
      <c r="R118" s="166">
        <f>Q118*H118</f>
        <v>0</v>
      </c>
      <c r="S118" s="166">
        <v>0</v>
      </c>
      <c r="T118" s="167">
        <f>S118*H118</f>
        <v>0</v>
      </c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R118" s="168" t="s">
        <v>536</v>
      </c>
      <c r="AT118" s="168" t="s">
        <v>165</v>
      </c>
      <c r="AU118" s="168" t="s">
        <v>80</v>
      </c>
      <c r="AY118" s="17" t="s">
        <v>163</v>
      </c>
      <c r="BE118" s="169">
        <f>IF(N118="základní",J118,0)</f>
        <v>0</v>
      </c>
      <c r="BF118" s="169">
        <f>IF(N118="snížená",J118,0)</f>
        <v>0</v>
      </c>
      <c r="BG118" s="169">
        <f>IF(N118="zákl. přenesená",J118,0)</f>
        <v>0</v>
      </c>
      <c r="BH118" s="169">
        <f>IF(N118="sníž. přenesená",J118,0)</f>
        <v>0</v>
      </c>
      <c r="BI118" s="169">
        <f>IF(N118="nulová",J118,0)</f>
        <v>0</v>
      </c>
      <c r="BJ118" s="17" t="s">
        <v>78</v>
      </c>
      <c r="BK118" s="169">
        <f>ROUND(I118*H118,2)</f>
        <v>0</v>
      </c>
      <c r="BL118" s="17" t="s">
        <v>536</v>
      </c>
      <c r="BM118" s="168" t="s">
        <v>1226</v>
      </c>
    </row>
    <row r="119" spans="2:51" s="13" customFormat="1" ht="12">
      <c r="B119" s="174"/>
      <c r="D119" s="170" t="s">
        <v>174</v>
      </c>
      <c r="E119" s="175" t="s">
        <v>3</v>
      </c>
      <c r="F119" s="176" t="s">
        <v>1227</v>
      </c>
      <c r="H119" s="175" t="s">
        <v>3</v>
      </c>
      <c r="I119" s="177"/>
      <c r="L119" s="174"/>
      <c r="M119" s="178"/>
      <c r="N119" s="179"/>
      <c r="O119" s="179"/>
      <c r="P119" s="179"/>
      <c r="Q119" s="179"/>
      <c r="R119" s="179"/>
      <c r="S119" s="179"/>
      <c r="T119" s="180"/>
      <c r="AT119" s="175" t="s">
        <v>174</v>
      </c>
      <c r="AU119" s="175" t="s">
        <v>80</v>
      </c>
      <c r="AV119" s="13" t="s">
        <v>78</v>
      </c>
      <c r="AW119" s="13" t="s">
        <v>33</v>
      </c>
      <c r="AX119" s="13" t="s">
        <v>71</v>
      </c>
      <c r="AY119" s="175" t="s">
        <v>163</v>
      </c>
    </row>
    <row r="120" spans="2:51" s="14" customFormat="1" ht="12">
      <c r="B120" s="181"/>
      <c r="D120" s="170" t="s">
        <v>174</v>
      </c>
      <c r="E120" s="182" t="s">
        <v>3</v>
      </c>
      <c r="F120" s="183" t="s">
        <v>596</v>
      </c>
      <c r="H120" s="184">
        <v>73</v>
      </c>
      <c r="I120" s="185"/>
      <c r="L120" s="181"/>
      <c r="M120" s="186"/>
      <c r="N120" s="187"/>
      <c r="O120" s="187"/>
      <c r="P120" s="187"/>
      <c r="Q120" s="187"/>
      <c r="R120" s="187"/>
      <c r="S120" s="187"/>
      <c r="T120" s="188"/>
      <c r="AT120" s="182" t="s">
        <v>174</v>
      </c>
      <c r="AU120" s="182" t="s">
        <v>80</v>
      </c>
      <c r="AV120" s="14" t="s">
        <v>80</v>
      </c>
      <c r="AW120" s="14" t="s">
        <v>33</v>
      </c>
      <c r="AX120" s="14" t="s">
        <v>78</v>
      </c>
      <c r="AY120" s="182" t="s">
        <v>163</v>
      </c>
    </row>
    <row r="121" spans="2:63" s="12" customFormat="1" ht="22.9" customHeight="1">
      <c r="B121" s="143"/>
      <c r="D121" s="144" t="s">
        <v>70</v>
      </c>
      <c r="E121" s="154" t="s">
        <v>928</v>
      </c>
      <c r="F121" s="154" t="s">
        <v>929</v>
      </c>
      <c r="I121" s="146"/>
      <c r="J121" s="155">
        <f>BK121</f>
        <v>0</v>
      </c>
      <c r="L121" s="143"/>
      <c r="M121" s="148"/>
      <c r="N121" s="149"/>
      <c r="O121" s="149"/>
      <c r="P121" s="150">
        <f>SUM(P122:P152)</f>
        <v>0</v>
      </c>
      <c r="Q121" s="149"/>
      <c r="R121" s="150">
        <f>SUM(R122:R152)</f>
        <v>47.79944168</v>
      </c>
      <c r="S121" s="149"/>
      <c r="T121" s="151">
        <f>SUM(T122:T152)</f>
        <v>0</v>
      </c>
      <c r="AR121" s="144" t="s">
        <v>182</v>
      </c>
      <c r="AT121" s="152" t="s">
        <v>70</v>
      </c>
      <c r="AU121" s="152" t="s">
        <v>78</v>
      </c>
      <c r="AY121" s="144" t="s">
        <v>163</v>
      </c>
      <c r="BK121" s="153">
        <f>SUM(BK122:BK152)</f>
        <v>0</v>
      </c>
    </row>
    <row r="122" spans="1:65" s="2" customFormat="1" ht="21.75" customHeight="1">
      <c r="A122" s="32"/>
      <c r="B122" s="156"/>
      <c r="C122" s="157" t="s">
        <v>220</v>
      </c>
      <c r="D122" s="157" t="s">
        <v>165</v>
      </c>
      <c r="E122" s="158" t="s">
        <v>1228</v>
      </c>
      <c r="F122" s="159" t="s">
        <v>1229</v>
      </c>
      <c r="G122" s="160" t="s">
        <v>933</v>
      </c>
      <c r="H122" s="161">
        <v>2.431</v>
      </c>
      <c r="I122" s="162"/>
      <c r="J122" s="163">
        <f>ROUND(I122*H122,2)</f>
        <v>0</v>
      </c>
      <c r="K122" s="159" t="s">
        <v>169</v>
      </c>
      <c r="L122" s="33"/>
      <c r="M122" s="164" t="s">
        <v>3</v>
      </c>
      <c r="N122" s="165" t="s">
        <v>42</v>
      </c>
      <c r="O122" s="53"/>
      <c r="P122" s="166">
        <f>O122*H122</f>
        <v>0</v>
      </c>
      <c r="Q122" s="166">
        <v>0.0088</v>
      </c>
      <c r="R122" s="166">
        <f>Q122*H122</f>
        <v>0.0213928</v>
      </c>
      <c r="S122" s="166">
        <v>0</v>
      </c>
      <c r="T122" s="167">
        <f>S122*H122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168" t="s">
        <v>536</v>
      </c>
      <c r="AT122" s="168" t="s">
        <v>165</v>
      </c>
      <c r="AU122" s="168" t="s">
        <v>80</v>
      </c>
      <c r="AY122" s="17" t="s">
        <v>163</v>
      </c>
      <c r="BE122" s="169">
        <f>IF(N122="základní",J122,0)</f>
        <v>0</v>
      </c>
      <c r="BF122" s="169">
        <f>IF(N122="snížená",J122,0)</f>
        <v>0</v>
      </c>
      <c r="BG122" s="169">
        <f>IF(N122="zákl. přenesená",J122,0)</f>
        <v>0</v>
      </c>
      <c r="BH122" s="169">
        <f>IF(N122="sníž. přenesená",J122,0)</f>
        <v>0</v>
      </c>
      <c r="BI122" s="169">
        <f>IF(N122="nulová",J122,0)</f>
        <v>0</v>
      </c>
      <c r="BJ122" s="17" t="s">
        <v>78</v>
      </c>
      <c r="BK122" s="169">
        <f>ROUND(I122*H122,2)</f>
        <v>0</v>
      </c>
      <c r="BL122" s="17" t="s">
        <v>536</v>
      </c>
      <c r="BM122" s="168" t="s">
        <v>1230</v>
      </c>
    </row>
    <row r="123" spans="2:51" s="13" customFormat="1" ht="12">
      <c r="B123" s="174"/>
      <c r="D123" s="170" t="s">
        <v>174</v>
      </c>
      <c r="E123" s="175" t="s">
        <v>3</v>
      </c>
      <c r="F123" s="176" t="s">
        <v>935</v>
      </c>
      <c r="H123" s="175" t="s">
        <v>3</v>
      </c>
      <c r="I123" s="177"/>
      <c r="L123" s="174"/>
      <c r="M123" s="178"/>
      <c r="N123" s="179"/>
      <c r="O123" s="179"/>
      <c r="P123" s="179"/>
      <c r="Q123" s="179"/>
      <c r="R123" s="179"/>
      <c r="S123" s="179"/>
      <c r="T123" s="180"/>
      <c r="AT123" s="175" t="s">
        <v>174</v>
      </c>
      <c r="AU123" s="175" t="s">
        <v>80</v>
      </c>
      <c r="AV123" s="13" t="s">
        <v>78</v>
      </c>
      <c r="AW123" s="13" t="s">
        <v>33</v>
      </c>
      <c r="AX123" s="13" t="s">
        <v>71</v>
      </c>
      <c r="AY123" s="175" t="s">
        <v>163</v>
      </c>
    </row>
    <row r="124" spans="2:51" s="14" customFormat="1" ht="12">
      <c r="B124" s="181"/>
      <c r="D124" s="170" t="s">
        <v>174</v>
      </c>
      <c r="E124" s="182" t="s">
        <v>3</v>
      </c>
      <c r="F124" s="183" t="s">
        <v>1231</v>
      </c>
      <c r="H124" s="184">
        <v>2.431</v>
      </c>
      <c r="I124" s="185"/>
      <c r="L124" s="181"/>
      <c r="M124" s="186"/>
      <c r="N124" s="187"/>
      <c r="O124" s="187"/>
      <c r="P124" s="187"/>
      <c r="Q124" s="187"/>
      <c r="R124" s="187"/>
      <c r="S124" s="187"/>
      <c r="T124" s="188"/>
      <c r="AT124" s="182" t="s">
        <v>174</v>
      </c>
      <c r="AU124" s="182" t="s">
        <v>80</v>
      </c>
      <c r="AV124" s="14" t="s">
        <v>80</v>
      </c>
      <c r="AW124" s="14" t="s">
        <v>33</v>
      </c>
      <c r="AX124" s="14" t="s">
        <v>78</v>
      </c>
      <c r="AY124" s="182" t="s">
        <v>163</v>
      </c>
    </row>
    <row r="125" spans="1:65" s="2" customFormat="1" ht="44.25" customHeight="1">
      <c r="A125" s="32"/>
      <c r="B125" s="156"/>
      <c r="C125" s="157" t="s">
        <v>225</v>
      </c>
      <c r="D125" s="157" t="s">
        <v>165</v>
      </c>
      <c r="E125" s="158" t="s">
        <v>1232</v>
      </c>
      <c r="F125" s="159" t="s">
        <v>1233</v>
      </c>
      <c r="G125" s="160" t="s">
        <v>212</v>
      </c>
      <c r="H125" s="161">
        <v>143</v>
      </c>
      <c r="I125" s="162"/>
      <c r="J125" s="163">
        <f>ROUND(I125*H125,2)</f>
        <v>0</v>
      </c>
      <c r="K125" s="159" t="s">
        <v>169</v>
      </c>
      <c r="L125" s="33"/>
      <c r="M125" s="164" t="s">
        <v>3</v>
      </c>
      <c r="N125" s="165" t="s">
        <v>42</v>
      </c>
      <c r="O125" s="53"/>
      <c r="P125" s="166">
        <f>O125*H125</f>
        <v>0</v>
      </c>
      <c r="Q125" s="166">
        <v>0.15614</v>
      </c>
      <c r="R125" s="166">
        <f>Q125*H125</f>
        <v>22.32802</v>
      </c>
      <c r="S125" s="166">
        <v>0</v>
      </c>
      <c r="T125" s="167">
        <f>S125*H125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68" t="s">
        <v>536</v>
      </c>
      <c r="AT125" s="168" t="s">
        <v>165</v>
      </c>
      <c r="AU125" s="168" t="s">
        <v>80</v>
      </c>
      <c r="AY125" s="17" t="s">
        <v>163</v>
      </c>
      <c r="BE125" s="169">
        <f>IF(N125="základní",J125,0)</f>
        <v>0</v>
      </c>
      <c r="BF125" s="169">
        <f>IF(N125="snížená",J125,0)</f>
        <v>0</v>
      </c>
      <c r="BG125" s="169">
        <f>IF(N125="zákl. přenesená",J125,0)</f>
        <v>0</v>
      </c>
      <c r="BH125" s="169">
        <f>IF(N125="sníž. přenesená",J125,0)</f>
        <v>0</v>
      </c>
      <c r="BI125" s="169">
        <f>IF(N125="nulová",J125,0)</f>
        <v>0</v>
      </c>
      <c r="BJ125" s="17" t="s">
        <v>78</v>
      </c>
      <c r="BK125" s="169">
        <f>ROUND(I125*H125,2)</f>
        <v>0</v>
      </c>
      <c r="BL125" s="17" t="s">
        <v>536</v>
      </c>
      <c r="BM125" s="168" t="s">
        <v>1234</v>
      </c>
    </row>
    <row r="126" spans="2:51" s="13" customFormat="1" ht="12">
      <c r="B126" s="174"/>
      <c r="D126" s="170" t="s">
        <v>174</v>
      </c>
      <c r="E126" s="175" t="s">
        <v>3</v>
      </c>
      <c r="F126" s="176" t="s">
        <v>1227</v>
      </c>
      <c r="H126" s="175" t="s">
        <v>3</v>
      </c>
      <c r="I126" s="177"/>
      <c r="L126" s="174"/>
      <c r="M126" s="178"/>
      <c r="N126" s="179"/>
      <c r="O126" s="179"/>
      <c r="P126" s="179"/>
      <c r="Q126" s="179"/>
      <c r="R126" s="179"/>
      <c r="S126" s="179"/>
      <c r="T126" s="180"/>
      <c r="AT126" s="175" t="s">
        <v>174</v>
      </c>
      <c r="AU126" s="175" t="s">
        <v>80</v>
      </c>
      <c r="AV126" s="13" t="s">
        <v>78</v>
      </c>
      <c r="AW126" s="13" t="s">
        <v>33</v>
      </c>
      <c r="AX126" s="13" t="s">
        <v>71</v>
      </c>
      <c r="AY126" s="175" t="s">
        <v>163</v>
      </c>
    </row>
    <row r="127" spans="2:51" s="14" customFormat="1" ht="12">
      <c r="B127" s="181"/>
      <c r="D127" s="170" t="s">
        <v>174</v>
      </c>
      <c r="E127" s="182" t="s">
        <v>3</v>
      </c>
      <c r="F127" s="183" t="s">
        <v>596</v>
      </c>
      <c r="H127" s="184">
        <v>73</v>
      </c>
      <c r="I127" s="185"/>
      <c r="L127" s="181"/>
      <c r="M127" s="186"/>
      <c r="N127" s="187"/>
      <c r="O127" s="187"/>
      <c r="P127" s="187"/>
      <c r="Q127" s="187"/>
      <c r="R127" s="187"/>
      <c r="S127" s="187"/>
      <c r="T127" s="188"/>
      <c r="AT127" s="182" t="s">
        <v>174</v>
      </c>
      <c r="AU127" s="182" t="s">
        <v>80</v>
      </c>
      <c r="AV127" s="14" t="s">
        <v>80</v>
      </c>
      <c r="AW127" s="14" t="s">
        <v>33</v>
      </c>
      <c r="AX127" s="14" t="s">
        <v>71</v>
      </c>
      <c r="AY127" s="182" t="s">
        <v>163</v>
      </c>
    </row>
    <row r="128" spans="2:51" s="13" customFormat="1" ht="12">
      <c r="B128" s="174"/>
      <c r="D128" s="170" t="s">
        <v>174</v>
      </c>
      <c r="E128" s="175" t="s">
        <v>3</v>
      </c>
      <c r="F128" s="176" t="s">
        <v>1208</v>
      </c>
      <c r="H128" s="175" t="s">
        <v>3</v>
      </c>
      <c r="I128" s="177"/>
      <c r="L128" s="174"/>
      <c r="M128" s="178"/>
      <c r="N128" s="179"/>
      <c r="O128" s="179"/>
      <c r="P128" s="179"/>
      <c r="Q128" s="179"/>
      <c r="R128" s="179"/>
      <c r="S128" s="179"/>
      <c r="T128" s="180"/>
      <c r="AT128" s="175" t="s">
        <v>174</v>
      </c>
      <c r="AU128" s="175" t="s">
        <v>80</v>
      </c>
      <c r="AV128" s="13" t="s">
        <v>78</v>
      </c>
      <c r="AW128" s="13" t="s">
        <v>33</v>
      </c>
      <c r="AX128" s="13" t="s">
        <v>71</v>
      </c>
      <c r="AY128" s="175" t="s">
        <v>163</v>
      </c>
    </row>
    <row r="129" spans="2:51" s="14" customFormat="1" ht="12">
      <c r="B129" s="181"/>
      <c r="D129" s="170" t="s">
        <v>174</v>
      </c>
      <c r="E129" s="182" t="s">
        <v>3</v>
      </c>
      <c r="F129" s="183" t="s">
        <v>577</v>
      </c>
      <c r="H129" s="184">
        <v>70</v>
      </c>
      <c r="I129" s="185"/>
      <c r="L129" s="181"/>
      <c r="M129" s="186"/>
      <c r="N129" s="187"/>
      <c r="O129" s="187"/>
      <c r="P129" s="187"/>
      <c r="Q129" s="187"/>
      <c r="R129" s="187"/>
      <c r="S129" s="187"/>
      <c r="T129" s="188"/>
      <c r="AT129" s="182" t="s">
        <v>174</v>
      </c>
      <c r="AU129" s="182" t="s">
        <v>80</v>
      </c>
      <c r="AV129" s="14" t="s">
        <v>80</v>
      </c>
      <c r="AW129" s="14" t="s">
        <v>33</v>
      </c>
      <c r="AX129" s="14" t="s">
        <v>71</v>
      </c>
      <c r="AY129" s="182" t="s">
        <v>163</v>
      </c>
    </row>
    <row r="130" spans="2:51" s="15" customFormat="1" ht="12">
      <c r="B130" s="189"/>
      <c r="D130" s="170" t="s">
        <v>174</v>
      </c>
      <c r="E130" s="190" t="s">
        <v>3</v>
      </c>
      <c r="F130" s="191" t="s">
        <v>188</v>
      </c>
      <c r="H130" s="192">
        <v>143</v>
      </c>
      <c r="I130" s="193"/>
      <c r="L130" s="189"/>
      <c r="M130" s="194"/>
      <c r="N130" s="195"/>
      <c r="O130" s="195"/>
      <c r="P130" s="195"/>
      <c r="Q130" s="195"/>
      <c r="R130" s="195"/>
      <c r="S130" s="195"/>
      <c r="T130" s="196"/>
      <c r="AT130" s="190" t="s">
        <v>174</v>
      </c>
      <c r="AU130" s="190" t="s">
        <v>80</v>
      </c>
      <c r="AV130" s="15" t="s">
        <v>170</v>
      </c>
      <c r="AW130" s="15" t="s">
        <v>33</v>
      </c>
      <c r="AX130" s="15" t="s">
        <v>78</v>
      </c>
      <c r="AY130" s="190" t="s">
        <v>163</v>
      </c>
    </row>
    <row r="131" spans="1:65" s="2" customFormat="1" ht="33" customHeight="1">
      <c r="A131" s="32"/>
      <c r="B131" s="156"/>
      <c r="C131" s="157" t="s">
        <v>230</v>
      </c>
      <c r="D131" s="157" t="s">
        <v>165</v>
      </c>
      <c r="E131" s="158" t="s">
        <v>1235</v>
      </c>
      <c r="F131" s="159" t="s">
        <v>1236</v>
      </c>
      <c r="G131" s="160" t="s">
        <v>212</v>
      </c>
      <c r="H131" s="161">
        <v>216</v>
      </c>
      <c r="I131" s="162"/>
      <c r="J131" s="163">
        <f>ROUND(I131*H131,2)</f>
        <v>0</v>
      </c>
      <c r="K131" s="159" t="s">
        <v>169</v>
      </c>
      <c r="L131" s="33"/>
      <c r="M131" s="164" t="s">
        <v>3</v>
      </c>
      <c r="N131" s="165" t="s">
        <v>42</v>
      </c>
      <c r="O131" s="53"/>
      <c r="P131" s="166">
        <f>O131*H131</f>
        <v>0</v>
      </c>
      <c r="Q131" s="166">
        <v>0</v>
      </c>
      <c r="R131" s="166">
        <f>Q131*H131</f>
        <v>0</v>
      </c>
      <c r="S131" s="166">
        <v>0</v>
      </c>
      <c r="T131" s="167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8" t="s">
        <v>536</v>
      </c>
      <c r="AT131" s="168" t="s">
        <v>165</v>
      </c>
      <c r="AU131" s="168" t="s">
        <v>80</v>
      </c>
      <c r="AY131" s="17" t="s">
        <v>163</v>
      </c>
      <c r="BE131" s="169">
        <f>IF(N131="základní",J131,0)</f>
        <v>0</v>
      </c>
      <c r="BF131" s="169">
        <f>IF(N131="snížená",J131,0)</f>
        <v>0</v>
      </c>
      <c r="BG131" s="169">
        <f>IF(N131="zákl. přenesená",J131,0)</f>
        <v>0</v>
      </c>
      <c r="BH131" s="169">
        <f>IF(N131="sníž. přenesená",J131,0)</f>
        <v>0</v>
      </c>
      <c r="BI131" s="169">
        <f>IF(N131="nulová",J131,0)</f>
        <v>0</v>
      </c>
      <c r="BJ131" s="17" t="s">
        <v>78</v>
      </c>
      <c r="BK131" s="169">
        <f>ROUND(I131*H131,2)</f>
        <v>0</v>
      </c>
      <c r="BL131" s="17" t="s">
        <v>536</v>
      </c>
      <c r="BM131" s="168" t="s">
        <v>1237</v>
      </c>
    </row>
    <row r="132" spans="2:51" s="13" customFormat="1" ht="12">
      <c r="B132" s="174"/>
      <c r="D132" s="170" t="s">
        <v>174</v>
      </c>
      <c r="E132" s="175" t="s">
        <v>3</v>
      </c>
      <c r="F132" s="176" t="s">
        <v>1227</v>
      </c>
      <c r="H132" s="175" t="s">
        <v>3</v>
      </c>
      <c r="I132" s="177"/>
      <c r="L132" s="174"/>
      <c r="M132" s="178"/>
      <c r="N132" s="179"/>
      <c r="O132" s="179"/>
      <c r="P132" s="179"/>
      <c r="Q132" s="179"/>
      <c r="R132" s="179"/>
      <c r="S132" s="179"/>
      <c r="T132" s="180"/>
      <c r="AT132" s="175" t="s">
        <v>174</v>
      </c>
      <c r="AU132" s="175" t="s">
        <v>80</v>
      </c>
      <c r="AV132" s="13" t="s">
        <v>78</v>
      </c>
      <c r="AW132" s="13" t="s">
        <v>33</v>
      </c>
      <c r="AX132" s="13" t="s">
        <v>71</v>
      </c>
      <c r="AY132" s="175" t="s">
        <v>163</v>
      </c>
    </row>
    <row r="133" spans="2:51" s="14" customFormat="1" ht="12">
      <c r="B133" s="181"/>
      <c r="D133" s="170" t="s">
        <v>174</v>
      </c>
      <c r="E133" s="182" t="s">
        <v>3</v>
      </c>
      <c r="F133" s="183" t="s">
        <v>1238</v>
      </c>
      <c r="H133" s="184">
        <v>146</v>
      </c>
      <c r="I133" s="185"/>
      <c r="L133" s="181"/>
      <c r="M133" s="186"/>
      <c r="N133" s="187"/>
      <c r="O133" s="187"/>
      <c r="P133" s="187"/>
      <c r="Q133" s="187"/>
      <c r="R133" s="187"/>
      <c r="S133" s="187"/>
      <c r="T133" s="188"/>
      <c r="AT133" s="182" t="s">
        <v>174</v>
      </c>
      <c r="AU133" s="182" t="s">
        <v>80</v>
      </c>
      <c r="AV133" s="14" t="s">
        <v>80</v>
      </c>
      <c r="AW133" s="14" t="s">
        <v>33</v>
      </c>
      <c r="AX133" s="14" t="s">
        <v>71</v>
      </c>
      <c r="AY133" s="182" t="s">
        <v>163</v>
      </c>
    </row>
    <row r="134" spans="2:51" s="13" customFormat="1" ht="12">
      <c r="B134" s="174"/>
      <c r="D134" s="170" t="s">
        <v>174</v>
      </c>
      <c r="E134" s="175" t="s">
        <v>3</v>
      </c>
      <c r="F134" s="176" t="s">
        <v>1208</v>
      </c>
      <c r="H134" s="175" t="s">
        <v>3</v>
      </c>
      <c r="I134" s="177"/>
      <c r="L134" s="174"/>
      <c r="M134" s="178"/>
      <c r="N134" s="179"/>
      <c r="O134" s="179"/>
      <c r="P134" s="179"/>
      <c r="Q134" s="179"/>
      <c r="R134" s="179"/>
      <c r="S134" s="179"/>
      <c r="T134" s="180"/>
      <c r="AT134" s="175" t="s">
        <v>174</v>
      </c>
      <c r="AU134" s="175" t="s">
        <v>80</v>
      </c>
      <c r="AV134" s="13" t="s">
        <v>78</v>
      </c>
      <c r="AW134" s="13" t="s">
        <v>33</v>
      </c>
      <c r="AX134" s="13" t="s">
        <v>71</v>
      </c>
      <c r="AY134" s="175" t="s">
        <v>163</v>
      </c>
    </row>
    <row r="135" spans="2:51" s="14" customFormat="1" ht="12">
      <c r="B135" s="181"/>
      <c r="D135" s="170" t="s">
        <v>174</v>
      </c>
      <c r="E135" s="182" t="s">
        <v>3</v>
      </c>
      <c r="F135" s="183" t="s">
        <v>577</v>
      </c>
      <c r="H135" s="184">
        <v>70</v>
      </c>
      <c r="I135" s="185"/>
      <c r="L135" s="181"/>
      <c r="M135" s="186"/>
      <c r="N135" s="187"/>
      <c r="O135" s="187"/>
      <c r="P135" s="187"/>
      <c r="Q135" s="187"/>
      <c r="R135" s="187"/>
      <c r="S135" s="187"/>
      <c r="T135" s="188"/>
      <c r="AT135" s="182" t="s">
        <v>174</v>
      </c>
      <c r="AU135" s="182" t="s">
        <v>80</v>
      </c>
      <c r="AV135" s="14" t="s">
        <v>80</v>
      </c>
      <c r="AW135" s="14" t="s">
        <v>33</v>
      </c>
      <c r="AX135" s="14" t="s">
        <v>71</v>
      </c>
      <c r="AY135" s="182" t="s">
        <v>163</v>
      </c>
    </row>
    <row r="136" spans="2:51" s="15" customFormat="1" ht="12">
      <c r="B136" s="189"/>
      <c r="D136" s="170" t="s">
        <v>174</v>
      </c>
      <c r="E136" s="190" t="s">
        <v>3</v>
      </c>
      <c r="F136" s="191" t="s">
        <v>188</v>
      </c>
      <c r="H136" s="192">
        <v>216</v>
      </c>
      <c r="I136" s="193"/>
      <c r="L136" s="189"/>
      <c r="M136" s="194"/>
      <c r="N136" s="195"/>
      <c r="O136" s="195"/>
      <c r="P136" s="195"/>
      <c r="Q136" s="195"/>
      <c r="R136" s="195"/>
      <c r="S136" s="195"/>
      <c r="T136" s="196"/>
      <c r="AT136" s="190" t="s">
        <v>174</v>
      </c>
      <c r="AU136" s="190" t="s">
        <v>80</v>
      </c>
      <c r="AV136" s="15" t="s">
        <v>170</v>
      </c>
      <c r="AW136" s="15" t="s">
        <v>33</v>
      </c>
      <c r="AX136" s="15" t="s">
        <v>78</v>
      </c>
      <c r="AY136" s="190" t="s">
        <v>163</v>
      </c>
    </row>
    <row r="137" spans="1:65" s="2" customFormat="1" ht="21.75" customHeight="1">
      <c r="A137" s="32"/>
      <c r="B137" s="156"/>
      <c r="C137" s="197" t="s">
        <v>235</v>
      </c>
      <c r="D137" s="197" t="s">
        <v>342</v>
      </c>
      <c r="E137" s="198" t="s">
        <v>1239</v>
      </c>
      <c r="F137" s="199" t="s">
        <v>1240</v>
      </c>
      <c r="G137" s="200" t="s">
        <v>212</v>
      </c>
      <c r="H137" s="201">
        <v>143</v>
      </c>
      <c r="I137" s="202"/>
      <c r="J137" s="203">
        <f>ROUND(I137*H137,2)</f>
        <v>0</v>
      </c>
      <c r="K137" s="199" t="s">
        <v>169</v>
      </c>
      <c r="L137" s="204"/>
      <c r="M137" s="205" t="s">
        <v>3</v>
      </c>
      <c r="N137" s="206" t="s">
        <v>42</v>
      </c>
      <c r="O137" s="53"/>
      <c r="P137" s="166">
        <f>O137*H137</f>
        <v>0</v>
      </c>
      <c r="Q137" s="166">
        <v>0.00069</v>
      </c>
      <c r="R137" s="166">
        <f>Q137*H137</f>
        <v>0.09867</v>
      </c>
      <c r="S137" s="166">
        <v>0</v>
      </c>
      <c r="T137" s="167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8" t="s">
        <v>870</v>
      </c>
      <c r="AT137" s="168" t="s">
        <v>342</v>
      </c>
      <c r="AU137" s="168" t="s">
        <v>80</v>
      </c>
      <c r="AY137" s="17" t="s">
        <v>163</v>
      </c>
      <c r="BE137" s="169">
        <f>IF(N137="základní",J137,0)</f>
        <v>0</v>
      </c>
      <c r="BF137" s="169">
        <f>IF(N137="snížená",J137,0)</f>
        <v>0</v>
      </c>
      <c r="BG137" s="169">
        <f>IF(N137="zákl. přenesená",J137,0)</f>
        <v>0</v>
      </c>
      <c r="BH137" s="169">
        <f>IF(N137="sníž. přenesená",J137,0)</f>
        <v>0</v>
      </c>
      <c r="BI137" s="169">
        <f>IF(N137="nulová",J137,0)</f>
        <v>0</v>
      </c>
      <c r="BJ137" s="17" t="s">
        <v>78</v>
      </c>
      <c r="BK137" s="169">
        <f>ROUND(I137*H137,2)</f>
        <v>0</v>
      </c>
      <c r="BL137" s="17" t="s">
        <v>870</v>
      </c>
      <c r="BM137" s="168" t="s">
        <v>1241</v>
      </c>
    </row>
    <row r="138" spans="2:51" s="13" customFormat="1" ht="12">
      <c r="B138" s="174"/>
      <c r="D138" s="170" t="s">
        <v>174</v>
      </c>
      <c r="E138" s="175" t="s">
        <v>3</v>
      </c>
      <c r="F138" s="176" t="s">
        <v>1227</v>
      </c>
      <c r="H138" s="175" t="s">
        <v>3</v>
      </c>
      <c r="I138" s="177"/>
      <c r="L138" s="174"/>
      <c r="M138" s="178"/>
      <c r="N138" s="179"/>
      <c r="O138" s="179"/>
      <c r="P138" s="179"/>
      <c r="Q138" s="179"/>
      <c r="R138" s="179"/>
      <c r="S138" s="179"/>
      <c r="T138" s="180"/>
      <c r="AT138" s="175" t="s">
        <v>174</v>
      </c>
      <c r="AU138" s="175" t="s">
        <v>80</v>
      </c>
      <c r="AV138" s="13" t="s">
        <v>78</v>
      </c>
      <c r="AW138" s="13" t="s">
        <v>33</v>
      </c>
      <c r="AX138" s="13" t="s">
        <v>71</v>
      </c>
      <c r="AY138" s="175" t="s">
        <v>163</v>
      </c>
    </row>
    <row r="139" spans="2:51" s="14" customFormat="1" ht="12">
      <c r="B139" s="181"/>
      <c r="D139" s="170" t="s">
        <v>174</v>
      </c>
      <c r="E139" s="182" t="s">
        <v>3</v>
      </c>
      <c r="F139" s="183" t="s">
        <v>596</v>
      </c>
      <c r="H139" s="184">
        <v>73</v>
      </c>
      <c r="I139" s="185"/>
      <c r="L139" s="181"/>
      <c r="M139" s="186"/>
      <c r="N139" s="187"/>
      <c r="O139" s="187"/>
      <c r="P139" s="187"/>
      <c r="Q139" s="187"/>
      <c r="R139" s="187"/>
      <c r="S139" s="187"/>
      <c r="T139" s="188"/>
      <c r="AT139" s="182" t="s">
        <v>174</v>
      </c>
      <c r="AU139" s="182" t="s">
        <v>80</v>
      </c>
      <c r="AV139" s="14" t="s">
        <v>80</v>
      </c>
      <c r="AW139" s="14" t="s">
        <v>33</v>
      </c>
      <c r="AX139" s="14" t="s">
        <v>71</v>
      </c>
      <c r="AY139" s="182" t="s">
        <v>163</v>
      </c>
    </row>
    <row r="140" spans="2:51" s="13" customFormat="1" ht="12">
      <c r="B140" s="174"/>
      <c r="D140" s="170" t="s">
        <v>174</v>
      </c>
      <c r="E140" s="175" t="s">
        <v>3</v>
      </c>
      <c r="F140" s="176" t="s">
        <v>1208</v>
      </c>
      <c r="H140" s="175" t="s">
        <v>3</v>
      </c>
      <c r="I140" s="177"/>
      <c r="L140" s="174"/>
      <c r="M140" s="178"/>
      <c r="N140" s="179"/>
      <c r="O140" s="179"/>
      <c r="P140" s="179"/>
      <c r="Q140" s="179"/>
      <c r="R140" s="179"/>
      <c r="S140" s="179"/>
      <c r="T140" s="180"/>
      <c r="AT140" s="175" t="s">
        <v>174</v>
      </c>
      <c r="AU140" s="175" t="s">
        <v>80</v>
      </c>
      <c r="AV140" s="13" t="s">
        <v>78</v>
      </c>
      <c r="AW140" s="13" t="s">
        <v>33</v>
      </c>
      <c r="AX140" s="13" t="s">
        <v>71</v>
      </c>
      <c r="AY140" s="175" t="s">
        <v>163</v>
      </c>
    </row>
    <row r="141" spans="2:51" s="14" customFormat="1" ht="12">
      <c r="B141" s="181"/>
      <c r="D141" s="170" t="s">
        <v>174</v>
      </c>
      <c r="E141" s="182" t="s">
        <v>3</v>
      </c>
      <c r="F141" s="183" t="s">
        <v>577</v>
      </c>
      <c r="H141" s="184">
        <v>70</v>
      </c>
      <c r="I141" s="185"/>
      <c r="L141" s="181"/>
      <c r="M141" s="186"/>
      <c r="N141" s="187"/>
      <c r="O141" s="187"/>
      <c r="P141" s="187"/>
      <c r="Q141" s="187"/>
      <c r="R141" s="187"/>
      <c r="S141" s="187"/>
      <c r="T141" s="188"/>
      <c r="AT141" s="182" t="s">
        <v>174</v>
      </c>
      <c r="AU141" s="182" t="s">
        <v>80</v>
      </c>
      <c r="AV141" s="14" t="s">
        <v>80</v>
      </c>
      <c r="AW141" s="14" t="s">
        <v>33</v>
      </c>
      <c r="AX141" s="14" t="s">
        <v>71</v>
      </c>
      <c r="AY141" s="182" t="s">
        <v>163</v>
      </c>
    </row>
    <row r="142" spans="2:51" s="15" customFormat="1" ht="12">
      <c r="B142" s="189"/>
      <c r="D142" s="170" t="s">
        <v>174</v>
      </c>
      <c r="E142" s="190" t="s">
        <v>3</v>
      </c>
      <c r="F142" s="191" t="s">
        <v>188</v>
      </c>
      <c r="H142" s="192">
        <v>143</v>
      </c>
      <c r="I142" s="193"/>
      <c r="L142" s="189"/>
      <c r="M142" s="194"/>
      <c r="N142" s="195"/>
      <c r="O142" s="195"/>
      <c r="P142" s="195"/>
      <c r="Q142" s="195"/>
      <c r="R142" s="195"/>
      <c r="S142" s="195"/>
      <c r="T142" s="196"/>
      <c r="AT142" s="190" t="s">
        <v>174</v>
      </c>
      <c r="AU142" s="190" t="s">
        <v>80</v>
      </c>
      <c r="AV142" s="15" t="s">
        <v>170</v>
      </c>
      <c r="AW142" s="15" t="s">
        <v>33</v>
      </c>
      <c r="AX142" s="15" t="s">
        <v>78</v>
      </c>
      <c r="AY142" s="190" t="s">
        <v>163</v>
      </c>
    </row>
    <row r="143" spans="1:65" s="2" customFormat="1" ht="16.5" customHeight="1">
      <c r="A143" s="32"/>
      <c r="B143" s="156"/>
      <c r="C143" s="197" t="s">
        <v>9</v>
      </c>
      <c r="D143" s="197" t="s">
        <v>342</v>
      </c>
      <c r="E143" s="198" t="s">
        <v>1242</v>
      </c>
      <c r="F143" s="199" t="s">
        <v>1243</v>
      </c>
      <c r="G143" s="200" t="s">
        <v>212</v>
      </c>
      <c r="H143" s="201">
        <v>73</v>
      </c>
      <c r="I143" s="202"/>
      <c r="J143" s="203">
        <f>ROUND(I143*H143,2)</f>
        <v>0</v>
      </c>
      <c r="K143" s="199" t="s">
        <v>593</v>
      </c>
      <c r="L143" s="204"/>
      <c r="M143" s="205" t="s">
        <v>3</v>
      </c>
      <c r="N143" s="206" t="s">
        <v>42</v>
      </c>
      <c r="O143" s="53"/>
      <c r="P143" s="166">
        <f>O143*H143</f>
        <v>0</v>
      </c>
      <c r="Q143" s="166">
        <v>0.2412</v>
      </c>
      <c r="R143" s="166">
        <f>Q143*H143</f>
        <v>17.6076</v>
      </c>
      <c r="S143" s="166">
        <v>0</v>
      </c>
      <c r="T143" s="167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8" t="s">
        <v>870</v>
      </c>
      <c r="AT143" s="168" t="s">
        <v>342</v>
      </c>
      <c r="AU143" s="168" t="s">
        <v>80</v>
      </c>
      <c r="AY143" s="17" t="s">
        <v>163</v>
      </c>
      <c r="BE143" s="169">
        <f>IF(N143="základní",J143,0)</f>
        <v>0</v>
      </c>
      <c r="BF143" s="169">
        <f>IF(N143="snížená",J143,0)</f>
        <v>0</v>
      </c>
      <c r="BG143" s="169">
        <f>IF(N143="zákl. přenesená",J143,0)</f>
        <v>0</v>
      </c>
      <c r="BH143" s="169">
        <f>IF(N143="sníž. přenesená",J143,0)</f>
        <v>0</v>
      </c>
      <c r="BI143" s="169">
        <f>IF(N143="nulová",J143,0)</f>
        <v>0</v>
      </c>
      <c r="BJ143" s="17" t="s">
        <v>78</v>
      </c>
      <c r="BK143" s="169">
        <f>ROUND(I143*H143,2)</f>
        <v>0</v>
      </c>
      <c r="BL143" s="17" t="s">
        <v>870</v>
      </c>
      <c r="BM143" s="168" t="s">
        <v>1244</v>
      </c>
    </row>
    <row r="144" spans="1:47" s="2" customFormat="1" ht="19.5">
      <c r="A144" s="32"/>
      <c r="B144" s="33"/>
      <c r="C144" s="32"/>
      <c r="D144" s="170" t="s">
        <v>172</v>
      </c>
      <c r="E144" s="32"/>
      <c r="F144" s="171" t="s">
        <v>1245</v>
      </c>
      <c r="G144" s="32"/>
      <c r="H144" s="32"/>
      <c r="I144" s="96"/>
      <c r="J144" s="32"/>
      <c r="K144" s="32"/>
      <c r="L144" s="33"/>
      <c r="M144" s="172"/>
      <c r="N144" s="173"/>
      <c r="O144" s="53"/>
      <c r="P144" s="53"/>
      <c r="Q144" s="53"/>
      <c r="R144" s="53"/>
      <c r="S144" s="53"/>
      <c r="T144" s="54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T144" s="17" t="s">
        <v>172</v>
      </c>
      <c r="AU144" s="17" t="s">
        <v>80</v>
      </c>
    </row>
    <row r="145" spans="2:51" s="13" customFormat="1" ht="12">
      <c r="B145" s="174"/>
      <c r="D145" s="170" t="s">
        <v>174</v>
      </c>
      <c r="E145" s="175" t="s">
        <v>3</v>
      </c>
      <c r="F145" s="176" t="s">
        <v>1227</v>
      </c>
      <c r="H145" s="175" t="s">
        <v>3</v>
      </c>
      <c r="I145" s="177"/>
      <c r="L145" s="174"/>
      <c r="M145" s="178"/>
      <c r="N145" s="179"/>
      <c r="O145" s="179"/>
      <c r="P145" s="179"/>
      <c r="Q145" s="179"/>
      <c r="R145" s="179"/>
      <c r="S145" s="179"/>
      <c r="T145" s="180"/>
      <c r="AT145" s="175" t="s">
        <v>174</v>
      </c>
      <c r="AU145" s="175" t="s">
        <v>80</v>
      </c>
      <c r="AV145" s="13" t="s">
        <v>78</v>
      </c>
      <c r="AW145" s="13" t="s">
        <v>33</v>
      </c>
      <c r="AX145" s="13" t="s">
        <v>71</v>
      </c>
      <c r="AY145" s="175" t="s">
        <v>163</v>
      </c>
    </row>
    <row r="146" spans="2:51" s="14" customFormat="1" ht="12">
      <c r="B146" s="181"/>
      <c r="D146" s="170" t="s">
        <v>174</v>
      </c>
      <c r="E146" s="182" t="s">
        <v>3</v>
      </c>
      <c r="F146" s="183" t="s">
        <v>596</v>
      </c>
      <c r="H146" s="184">
        <v>73</v>
      </c>
      <c r="I146" s="185"/>
      <c r="L146" s="181"/>
      <c r="M146" s="186"/>
      <c r="N146" s="187"/>
      <c r="O146" s="187"/>
      <c r="P146" s="187"/>
      <c r="Q146" s="187"/>
      <c r="R146" s="187"/>
      <c r="S146" s="187"/>
      <c r="T146" s="188"/>
      <c r="AT146" s="182" t="s">
        <v>174</v>
      </c>
      <c r="AU146" s="182" t="s">
        <v>80</v>
      </c>
      <c r="AV146" s="14" t="s">
        <v>80</v>
      </c>
      <c r="AW146" s="14" t="s">
        <v>33</v>
      </c>
      <c r="AX146" s="14" t="s">
        <v>78</v>
      </c>
      <c r="AY146" s="182" t="s">
        <v>163</v>
      </c>
    </row>
    <row r="147" spans="1:65" s="2" customFormat="1" ht="33" customHeight="1">
      <c r="A147" s="32"/>
      <c r="B147" s="156"/>
      <c r="C147" s="157" t="s">
        <v>247</v>
      </c>
      <c r="D147" s="157" t="s">
        <v>165</v>
      </c>
      <c r="E147" s="158" t="s">
        <v>1246</v>
      </c>
      <c r="F147" s="159" t="s">
        <v>1247</v>
      </c>
      <c r="G147" s="160" t="s">
        <v>168</v>
      </c>
      <c r="H147" s="161">
        <v>85.8</v>
      </c>
      <c r="I147" s="162"/>
      <c r="J147" s="163">
        <f>ROUND(I147*H147,2)</f>
        <v>0</v>
      </c>
      <c r="K147" s="159" t="s">
        <v>169</v>
      </c>
      <c r="L147" s="33"/>
      <c r="M147" s="164" t="s">
        <v>3</v>
      </c>
      <c r="N147" s="165" t="s">
        <v>42</v>
      </c>
      <c r="O147" s="53"/>
      <c r="P147" s="166">
        <f>O147*H147</f>
        <v>0</v>
      </c>
      <c r="Q147" s="166">
        <v>0.0902536</v>
      </c>
      <c r="R147" s="166">
        <f>Q147*H147</f>
        <v>7.74375888</v>
      </c>
      <c r="S147" s="166">
        <v>0</v>
      </c>
      <c r="T147" s="167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8" t="s">
        <v>536</v>
      </c>
      <c r="AT147" s="168" t="s">
        <v>165</v>
      </c>
      <c r="AU147" s="168" t="s">
        <v>80</v>
      </c>
      <c r="AY147" s="17" t="s">
        <v>163</v>
      </c>
      <c r="BE147" s="169">
        <f>IF(N147="základní",J147,0)</f>
        <v>0</v>
      </c>
      <c r="BF147" s="169">
        <f>IF(N147="snížená",J147,0)</f>
        <v>0</v>
      </c>
      <c r="BG147" s="169">
        <f>IF(N147="zákl. přenesená",J147,0)</f>
        <v>0</v>
      </c>
      <c r="BH147" s="169">
        <f>IF(N147="sníž. přenesená",J147,0)</f>
        <v>0</v>
      </c>
      <c r="BI147" s="169">
        <f>IF(N147="nulová",J147,0)</f>
        <v>0</v>
      </c>
      <c r="BJ147" s="17" t="s">
        <v>78</v>
      </c>
      <c r="BK147" s="169">
        <f>ROUND(I147*H147,2)</f>
        <v>0</v>
      </c>
      <c r="BL147" s="17" t="s">
        <v>536</v>
      </c>
      <c r="BM147" s="168" t="s">
        <v>1248</v>
      </c>
    </row>
    <row r="148" spans="2:51" s="13" customFormat="1" ht="12">
      <c r="B148" s="174"/>
      <c r="D148" s="170" t="s">
        <v>174</v>
      </c>
      <c r="E148" s="175" t="s">
        <v>3</v>
      </c>
      <c r="F148" s="176" t="s">
        <v>1227</v>
      </c>
      <c r="H148" s="175" t="s">
        <v>3</v>
      </c>
      <c r="I148" s="177"/>
      <c r="L148" s="174"/>
      <c r="M148" s="178"/>
      <c r="N148" s="179"/>
      <c r="O148" s="179"/>
      <c r="P148" s="179"/>
      <c r="Q148" s="179"/>
      <c r="R148" s="179"/>
      <c r="S148" s="179"/>
      <c r="T148" s="180"/>
      <c r="AT148" s="175" t="s">
        <v>174</v>
      </c>
      <c r="AU148" s="175" t="s">
        <v>80</v>
      </c>
      <c r="AV148" s="13" t="s">
        <v>78</v>
      </c>
      <c r="AW148" s="13" t="s">
        <v>33</v>
      </c>
      <c r="AX148" s="13" t="s">
        <v>71</v>
      </c>
      <c r="AY148" s="175" t="s">
        <v>163</v>
      </c>
    </row>
    <row r="149" spans="2:51" s="14" customFormat="1" ht="12">
      <c r="B149" s="181"/>
      <c r="D149" s="170" t="s">
        <v>174</v>
      </c>
      <c r="E149" s="182" t="s">
        <v>3</v>
      </c>
      <c r="F149" s="183" t="s">
        <v>1249</v>
      </c>
      <c r="H149" s="184">
        <v>43.8</v>
      </c>
      <c r="I149" s="185"/>
      <c r="L149" s="181"/>
      <c r="M149" s="186"/>
      <c r="N149" s="187"/>
      <c r="O149" s="187"/>
      <c r="P149" s="187"/>
      <c r="Q149" s="187"/>
      <c r="R149" s="187"/>
      <c r="S149" s="187"/>
      <c r="T149" s="188"/>
      <c r="AT149" s="182" t="s">
        <v>174</v>
      </c>
      <c r="AU149" s="182" t="s">
        <v>80</v>
      </c>
      <c r="AV149" s="14" t="s">
        <v>80</v>
      </c>
      <c r="AW149" s="14" t="s">
        <v>33</v>
      </c>
      <c r="AX149" s="14" t="s">
        <v>71</v>
      </c>
      <c r="AY149" s="182" t="s">
        <v>163</v>
      </c>
    </row>
    <row r="150" spans="2:51" s="13" customFormat="1" ht="12">
      <c r="B150" s="174"/>
      <c r="D150" s="170" t="s">
        <v>174</v>
      </c>
      <c r="E150" s="175" t="s">
        <v>3</v>
      </c>
      <c r="F150" s="176" t="s">
        <v>1208</v>
      </c>
      <c r="H150" s="175" t="s">
        <v>3</v>
      </c>
      <c r="I150" s="177"/>
      <c r="L150" s="174"/>
      <c r="M150" s="178"/>
      <c r="N150" s="179"/>
      <c r="O150" s="179"/>
      <c r="P150" s="179"/>
      <c r="Q150" s="179"/>
      <c r="R150" s="179"/>
      <c r="S150" s="179"/>
      <c r="T150" s="180"/>
      <c r="AT150" s="175" t="s">
        <v>174</v>
      </c>
      <c r="AU150" s="175" t="s">
        <v>80</v>
      </c>
      <c r="AV150" s="13" t="s">
        <v>78</v>
      </c>
      <c r="AW150" s="13" t="s">
        <v>33</v>
      </c>
      <c r="AX150" s="13" t="s">
        <v>71</v>
      </c>
      <c r="AY150" s="175" t="s">
        <v>163</v>
      </c>
    </row>
    <row r="151" spans="2:51" s="14" customFormat="1" ht="12">
      <c r="B151" s="181"/>
      <c r="D151" s="170" t="s">
        <v>174</v>
      </c>
      <c r="E151" s="182" t="s">
        <v>3</v>
      </c>
      <c r="F151" s="183" t="s">
        <v>1250</v>
      </c>
      <c r="H151" s="184">
        <v>42</v>
      </c>
      <c r="I151" s="185"/>
      <c r="L151" s="181"/>
      <c r="M151" s="186"/>
      <c r="N151" s="187"/>
      <c r="O151" s="187"/>
      <c r="P151" s="187"/>
      <c r="Q151" s="187"/>
      <c r="R151" s="187"/>
      <c r="S151" s="187"/>
      <c r="T151" s="188"/>
      <c r="AT151" s="182" t="s">
        <v>174</v>
      </c>
      <c r="AU151" s="182" t="s">
        <v>80</v>
      </c>
      <c r="AV151" s="14" t="s">
        <v>80</v>
      </c>
      <c r="AW151" s="14" t="s">
        <v>33</v>
      </c>
      <c r="AX151" s="14" t="s">
        <v>71</v>
      </c>
      <c r="AY151" s="182" t="s">
        <v>163</v>
      </c>
    </row>
    <row r="152" spans="2:51" s="15" customFormat="1" ht="12">
      <c r="B152" s="189"/>
      <c r="D152" s="170" t="s">
        <v>174</v>
      </c>
      <c r="E152" s="190" t="s">
        <v>3</v>
      </c>
      <c r="F152" s="191" t="s">
        <v>188</v>
      </c>
      <c r="H152" s="192">
        <v>85.8</v>
      </c>
      <c r="I152" s="193"/>
      <c r="L152" s="189"/>
      <c r="M152" s="218"/>
      <c r="N152" s="219"/>
      <c r="O152" s="219"/>
      <c r="P152" s="219"/>
      <c r="Q152" s="219"/>
      <c r="R152" s="219"/>
      <c r="S152" s="219"/>
      <c r="T152" s="220"/>
      <c r="AT152" s="190" t="s">
        <v>174</v>
      </c>
      <c r="AU152" s="190" t="s">
        <v>80</v>
      </c>
      <c r="AV152" s="15" t="s">
        <v>170</v>
      </c>
      <c r="AW152" s="15" t="s">
        <v>33</v>
      </c>
      <c r="AX152" s="15" t="s">
        <v>78</v>
      </c>
      <c r="AY152" s="190" t="s">
        <v>163</v>
      </c>
    </row>
    <row r="153" spans="1:31" s="2" customFormat="1" ht="6.95" customHeight="1">
      <c r="A153" s="32"/>
      <c r="B153" s="42"/>
      <c r="C153" s="43"/>
      <c r="D153" s="43"/>
      <c r="E153" s="43"/>
      <c r="F153" s="43"/>
      <c r="G153" s="43"/>
      <c r="H153" s="43"/>
      <c r="I153" s="116"/>
      <c r="J153" s="43"/>
      <c r="K153" s="43"/>
      <c r="L153" s="33"/>
      <c r="M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</row>
  </sheetData>
  <autoFilter ref="C89:K152"/>
  <mergeCells count="12">
    <mergeCell ref="E82:H82"/>
    <mergeCell ref="L2:V2"/>
    <mergeCell ref="E50:H50"/>
    <mergeCell ref="E52:H52"/>
    <mergeCell ref="E54:H54"/>
    <mergeCell ref="E78:H78"/>
    <mergeCell ref="E80:H80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0"/>
  <sheetViews>
    <sheetView showGridLines="0" workbookViewId="0" topLeftCell="A65">
      <selection activeCell="I91" sqref="I91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3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3"/>
      <c r="L2" s="361" t="s">
        <v>6</v>
      </c>
      <c r="M2" s="362"/>
      <c r="N2" s="362"/>
      <c r="O2" s="362"/>
      <c r="P2" s="362"/>
      <c r="Q2" s="362"/>
      <c r="R2" s="362"/>
      <c r="S2" s="362"/>
      <c r="T2" s="362"/>
      <c r="U2" s="362"/>
      <c r="V2" s="362"/>
      <c r="AT2" s="17" t="s">
        <v>103</v>
      </c>
    </row>
    <row r="3" spans="2:46" s="1" customFormat="1" ht="6.95" customHeight="1" hidden="1">
      <c r="B3" s="18"/>
      <c r="C3" s="19"/>
      <c r="D3" s="19"/>
      <c r="E3" s="19"/>
      <c r="F3" s="19"/>
      <c r="G3" s="19"/>
      <c r="H3" s="19"/>
      <c r="I3" s="94"/>
      <c r="J3" s="19"/>
      <c r="K3" s="19"/>
      <c r="L3" s="20"/>
      <c r="AT3" s="17" t="s">
        <v>80</v>
      </c>
    </row>
    <row r="4" spans="2:46" s="1" customFormat="1" ht="24.95" customHeight="1" hidden="1">
      <c r="B4" s="20"/>
      <c r="D4" s="21" t="s">
        <v>122</v>
      </c>
      <c r="I4" s="93"/>
      <c r="L4" s="20"/>
      <c r="M4" s="95" t="s">
        <v>11</v>
      </c>
      <c r="AT4" s="17" t="s">
        <v>4</v>
      </c>
    </row>
    <row r="5" spans="2:12" s="1" customFormat="1" ht="6.95" customHeight="1" hidden="1">
      <c r="B5" s="20"/>
      <c r="I5" s="93"/>
      <c r="L5" s="20"/>
    </row>
    <row r="6" spans="2:12" s="1" customFormat="1" ht="12" customHeight="1" hidden="1">
      <c r="B6" s="20"/>
      <c r="D6" s="27" t="s">
        <v>17</v>
      </c>
      <c r="I6" s="93"/>
      <c r="L6" s="20"/>
    </row>
    <row r="7" spans="2:12" s="1" customFormat="1" ht="16.5" customHeight="1" hidden="1">
      <c r="B7" s="20"/>
      <c r="E7" s="401" t="str">
        <f>'Rekapitulace stavby'!K6</f>
        <v>Dopravní terminál v Bohumíně – Přednádražní prostor</v>
      </c>
      <c r="F7" s="402"/>
      <c r="G7" s="402"/>
      <c r="H7" s="402"/>
      <c r="I7" s="93"/>
      <c r="L7" s="20"/>
    </row>
    <row r="8" spans="1:31" s="2" customFormat="1" ht="12" customHeight="1" hidden="1">
      <c r="A8" s="32"/>
      <c r="B8" s="33"/>
      <c r="C8" s="32"/>
      <c r="D8" s="27" t="s">
        <v>123</v>
      </c>
      <c r="E8" s="32"/>
      <c r="F8" s="32"/>
      <c r="G8" s="32"/>
      <c r="H8" s="32"/>
      <c r="I8" s="96"/>
      <c r="J8" s="32"/>
      <c r="K8" s="32"/>
      <c r="L8" s="97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 hidden="1">
      <c r="A9" s="32"/>
      <c r="B9" s="33"/>
      <c r="C9" s="32"/>
      <c r="D9" s="32"/>
      <c r="E9" s="396" t="s">
        <v>1287</v>
      </c>
      <c r="F9" s="400"/>
      <c r="G9" s="400"/>
      <c r="H9" s="400"/>
      <c r="I9" s="96"/>
      <c r="J9" s="32"/>
      <c r="K9" s="32"/>
      <c r="L9" s="97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hidden="1">
      <c r="A10" s="32"/>
      <c r="B10" s="33"/>
      <c r="C10" s="32"/>
      <c r="D10" s="32"/>
      <c r="E10" s="32"/>
      <c r="F10" s="32"/>
      <c r="G10" s="32"/>
      <c r="H10" s="32"/>
      <c r="I10" s="96"/>
      <c r="J10" s="32"/>
      <c r="K10" s="32"/>
      <c r="L10" s="97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 hidden="1">
      <c r="A11" s="32"/>
      <c r="B11" s="33"/>
      <c r="C11" s="32"/>
      <c r="D11" s="27" t="s">
        <v>19</v>
      </c>
      <c r="E11" s="32"/>
      <c r="F11" s="25" t="s">
        <v>3</v>
      </c>
      <c r="G11" s="32"/>
      <c r="H11" s="32"/>
      <c r="I11" s="98" t="s">
        <v>20</v>
      </c>
      <c r="J11" s="25" t="s">
        <v>3</v>
      </c>
      <c r="K11" s="32"/>
      <c r="L11" s="97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 hidden="1">
      <c r="A12" s="32"/>
      <c r="B12" s="33"/>
      <c r="C12" s="32"/>
      <c r="D12" s="27" t="s">
        <v>21</v>
      </c>
      <c r="E12" s="32"/>
      <c r="F12" s="25" t="s">
        <v>22</v>
      </c>
      <c r="G12" s="32"/>
      <c r="H12" s="32"/>
      <c r="I12" s="98" t="s">
        <v>23</v>
      </c>
      <c r="J12" s="50" t="str">
        <f>'Rekapitulace stavby'!AN8</f>
        <v>26. 11. 2019</v>
      </c>
      <c r="K12" s="32"/>
      <c r="L12" s="97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 hidden="1">
      <c r="A13" s="32"/>
      <c r="B13" s="33"/>
      <c r="C13" s="32"/>
      <c r="D13" s="32"/>
      <c r="E13" s="32"/>
      <c r="F13" s="32"/>
      <c r="G13" s="32"/>
      <c r="H13" s="32"/>
      <c r="I13" s="96"/>
      <c r="J13" s="32"/>
      <c r="K13" s="32"/>
      <c r="L13" s="97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 hidden="1">
      <c r="A14" s="32"/>
      <c r="B14" s="33"/>
      <c r="C14" s="32"/>
      <c r="D14" s="27" t="s">
        <v>25</v>
      </c>
      <c r="E14" s="32"/>
      <c r="F14" s="32"/>
      <c r="G14" s="32"/>
      <c r="H14" s="32"/>
      <c r="I14" s="98" t="s">
        <v>26</v>
      </c>
      <c r="J14" s="25" t="s">
        <v>3</v>
      </c>
      <c r="K14" s="32"/>
      <c r="L14" s="97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 hidden="1">
      <c r="A15" s="32"/>
      <c r="B15" s="33"/>
      <c r="C15" s="32"/>
      <c r="D15" s="32"/>
      <c r="E15" s="25" t="s">
        <v>27</v>
      </c>
      <c r="F15" s="32"/>
      <c r="G15" s="32"/>
      <c r="H15" s="32"/>
      <c r="I15" s="98" t="s">
        <v>28</v>
      </c>
      <c r="J15" s="25" t="s">
        <v>3</v>
      </c>
      <c r="K15" s="32"/>
      <c r="L15" s="97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 hidden="1">
      <c r="A16" s="32"/>
      <c r="B16" s="33"/>
      <c r="C16" s="32"/>
      <c r="D16" s="32"/>
      <c r="E16" s="32"/>
      <c r="F16" s="32"/>
      <c r="G16" s="32"/>
      <c r="H16" s="32"/>
      <c r="I16" s="96"/>
      <c r="J16" s="32"/>
      <c r="K16" s="32"/>
      <c r="L16" s="97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 hidden="1">
      <c r="A17" s="32"/>
      <c r="B17" s="33"/>
      <c r="C17" s="32"/>
      <c r="D17" s="27" t="s">
        <v>29</v>
      </c>
      <c r="E17" s="32"/>
      <c r="F17" s="32"/>
      <c r="G17" s="32"/>
      <c r="H17" s="32"/>
      <c r="I17" s="98" t="s">
        <v>26</v>
      </c>
      <c r="J17" s="28" t="str">
        <f>'Rekapitulace stavby'!AN13</f>
        <v>Vyplň údaj</v>
      </c>
      <c r="K17" s="32"/>
      <c r="L17" s="97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 hidden="1">
      <c r="A18" s="32"/>
      <c r="B18" s="33"/>
      <c r="C18" s="32"/>
      <c r="D18" s="32"/>
      <c r="E18" s="403" t="str">
        <f>'Rekapitulace stavby'!E14</f>
        <v>Vyplň údaj</v>
      </c>
      <c r="F18" s="385"/>
      <c r="G18" s="385"/>
      <c r="H18" s="385"/>
      <c r="I18" s="98" t="s">
        <v>28</v>
      </c>
      <c r="J18" s="28" t="str">
        <f>'Rekapitulace stavby'!AN14</f>
        <v>Vyplň údaj</v>
      </c>
      <c r="K18" s="32"/>
      <c r="L18" s="97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 hidden="1">
      <c r="A19" s="32"/>
      <c r="B19" s="33"/>
      <c r="C19" s="32"/>
      <c r="D19" s="32"/>
      <c r="E19" s="32"/>
      <c r="F19" s="32"/>
      <c r="G19" s="32"/>
      <c r="H19" s="32"/>
      <c r="I19" s="96"/>
      <c r="J19" s="32"/>
      <c r="K19" s="32"/>
      <c r="L19" s="97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 hidden="1">
      <c r="A20" s="32"/>
      <c r="B20" s="33"/>
      <c r="C20" s="32"/>
      <c r="D20" s="27" t="s">
        <v>31</v>
      </c>
      <c r="E20" s="32"/>
      <c r="F20" s="32"/>
      <c r="G20" s="32"/>
      <c r="H20" s="32"/>
      <c r="I20" s="98" t="s">
        <v>26</v>
      </c>
      <c r="J20" s="25" t="s">
        <v>3</v>
      </c>
      <c r="K20" s="32"/>
      <c r="L20" s="97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 hidden="1">
      <c r="A21" s="32"/>
      <c r="B21" s="33"/>
      <c r="C21" s="32"/>
      <c r="D21" s="32"/>
      <c r="E21" s="25" t="s">
        <v>32</v>
      </c>
      <c r="F21" s="32"/>
      <c r="G21" s="32"/>
      <c r="H21" s="32"/>
      <c r="I21" s="98" t="s">
        <v>28</v>
      </c>
      <c r="J21" s="25" t="s">
        <v>3</v>
      </c>
      <c r="K21" s="32"/>
      <c r="L21" s="97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 hidden="1">
      <c r="A22" s="32"/>
      <c r="B22" s="33"/>
      <c r="C22" s="32"/>
      <c r="D22" s="32"/>
      <c r="E22" s="32"/>
      <c r="F22" s="32"/>
      <c r="G22" s="32"/>
      <c r="H22" s="32"/>
      <c r="I22" s="96"/>
      <c r="J22" s="32"/>
      <c r="K22" s="32"/>
      <c r="L22" s="97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 hidden="1">
      <c r="A23" s="32"/>
      <c r="B23" s="33"/>
      <c r="C23" s="32"/>
      <c r="D23" s="27" t="s">
        <v>34</v>
      </c>
      <c r="E23" s="32"/>
      <c r="F23" s="32"/>
      <c r="G23" s="32"/>
      <c r="H23" s="32"/>
      <c r="I23" s="98" t="s">
        <v>26</v>
      </c>
      <c r="J23" s="25" t="s">
        <v>3</v>
      </c>
      <c r="K23" s="32"/>
      <c r="L23" s="97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 hidden="1">
      <c r="A24" s="32"/>
      <c r="B24" s="33"/>
      <c r="C24" s="32"/>
      <c r="D24" s="32"/>
      <c r="E24" s="25" t="s">
        <v>32</v>
      </c>
      <c r="F24" s="32"/>
      <c r="G24" s="32"/>
      <c r="H24" s="32"/>
      <c r="I24" s="98" t="s">
        <v>28</v>
      </c>
      <c r="J24" s="25" t="s">
        <v>3</v>
      </c>
      <c r="K24" s="32"/>
      <c r="L24" s="97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 hidden="1">
      <c r="A25" s="32"/>
      <c r="B25" s="33"/>
      <c r="C25" s="32"/>
      <c r="D25" s="32"/>
      <c r="E25" s="32"/>
      <c r="F25" s="32"/>
      <c r="G25" s="32"/>
      <c r="H25" s="32"/>
      <c r="I25" s="96"/>
      <c r="J25" s="32"/>
      <c r="K25" s="32"/>
      <c r="L25" s="97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 hidden="1">
      <c r="A26" s="32"/>
      <c r="B26" s="33"/>
      <c r="C26" s="32"/>
      <c r="D26" s="27" t="s">
        <v>35</v>
      </c>
      <c r="E26" s="32"/>
      <c r="F26" s="32"/>
      <c r="G26" s="32"/>
      <c r="H26" s="32"/>
      <c r="I26" s="96"/>
      <c r="J26" s="32"/>
      <c r="K26" s="32"/>
      <c r="L26" s="97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 hidden="1">
      <c r="A27" s="99"/>
      <c r="B27" s="100"/>
      <c r="C27" s="99"/>
      <c r="D27" s="99"/>
      <c r="E27" s="389" t="s">
        <v>3</v>
      </c>
      <c r="F27" s="389"/>
      <c r="G27" s="389"/>
      <c r="H27" s="389"/>
      <c r="I27" s="101"/>
      <c r="J27" s="99"/>
      <c r="K27" s="99"/>
      <c r="L27" s="102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5" customHeight="1" hidden="1">
      <c r="A28" s="32"/>
      <c r="B28" s="33"/>
      <c r="C28" s="32"/>
      <c r="D28" s="32"/>
      <c r="E28" s="32"/>
      <c r="F28" s="32"/>
      <c r="G28" s="32"/>
      <c r="H28" s="32"/>
      <c r="I28" s="96"/>
      <c r="J28" s="32"/>
      <c r="K28" s="32"/>
      <c r="L28" s="97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 hidden="1">
      <c r="A29" s="32"/>
      <c r="B29" s="33"/>
      <c r="C29" s="32"/>
      <c r="D29" s="61"/>
      <c r="E29" s="61"/>
      <c r="F29" s="61"/>
      <c r="G29" s="61"/>
      <c r="H29" s="61"/>
      <c r="I29" s="103"/>
      <c r="J29" s="61"/>
      <c r="K29" s="61"/>
      <c r="L29" s="97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 hidden="1">
      <c r="A30" s="32"/>
      <c r="B30" s="33"/>
      <c r="C30" s="32"/>
      <c r="D30" s="104" t="s">
        <v>37</v>
      </c>
      <c r="E30" s="32"/>
      <c r="F30" s="32"/>
      <c r="G30" s="32"/>
      <c r="H30" s="32"/>
      <c r="I30" s="96"/>
      <c r="J30" s="66">
        <f>ROUND(J88,2)</f>
        <v>0</v>
      </c>
      <c r="K30" s="32"/>
      <c r="L30" s="97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 hidden="1">
      <c r="A31" s="32"/>
      <c r="B31" s="33"/>
      <c r="C31" s="32"/>
      <c r="D31" s="61"/>
      <c r="E31" s="61"/>
      <c r="F31" s="61"/>
      <c r="G31" s="61"/>
      <c r="H31" s="61"/>
      <c r="I31" s="103"/>
      <c r="J31" s="61"/>
      <c r="K31" s="61"/>
      <c r="L31" s="97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 hidden="1">
      <c r="A32" s="32"/>
      <c r="B32" s="33"/>
      <c r="C32" s="32"/>
      <c r="D32" s="32"/>
      <c r="E32" s="32"/>
      <c r="F32" s="36" t="s">
        <v>39</v>
      </c>
      <c r="G32" s="32"/>
      <c r="H32" s="32"/>
      <c r="I32" s="105" t="s">
        <v>38</v>
      </c>
      <c r="J32" s="36" t="s">
        <v>40</v>
      </c>
      <c r="K32" s="32"/>
      <c r="L32" s="97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 hidden="1">
      <c r="A33" s="32"/>
      <c r="B33" s="33"/>
      <c r="C33" s="32"/>
      <c r="D33" s="106" t="s">
        <v>41</v>
      </c>
      <c r="E33" s="27" t="s">
        <v>42</v>
      </c>
      <c r="F33" s="107">
        <f>ROUND((SUM(BE88:BE189)),2)</f>
        <v>0</v>
      </c>
      <c r="G33" s="32"/>
      <c r="H33" s="32"/>
      <c r="I33" s="108">
        <v>0.21</v>
      </c>
      <c r="J33" s="107">
        <f>ROUND(((SUM(BE88:BE189))*I33),2)</f>
        <v>0</v>
      </c>
      <c r="K33" s="32"/>
      <c r="L33" s="97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 hidden="1">
      <c r="A34" s="32"/>
      <c r="B34" s="33"/>
      <c r="C34" s="32"/>
      <c r="D34" s="32"/>
      <c r="E34" s="27" t="s">
        <v>43</v>
      </c>
      <c r="F34" s="107">
        <f>ROUND((SUM(BF88:BF189)),2)</f>
        <v>0</v>
      </c>
      <c r="G34" s="32"/>
      <c r="H34" s="32"/>
      <c r="I34" s="108">
        <v>0.15</v>
      </c>
      <c r="J34" s="107">
        <f>ROUND(((SUM(BF88:BF189))*I34),2)</f>
        <v>0</v>
      </c>
      <c r="K34" s="32"/>
      <c r="L34" s="97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44</v>
      </c>
      <c r="F35" s="107">
        <f>ROUND((SUM(BG88:BG189)),2)</f>
        <v>0</v>
      </c>
      <c r="G35" s="32"/>
      <c r="H35" s="32"/>
      <c r="I35" s="108">
        <v>0.21</v>
      </c>
      <c r="J35" s="107">
        <f>0</f>
        <v>0</v>
      </c>
      <c r="K35" s="32"/>
      <c r="L35" s="97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45</v>
      </c>
      <c r="F36" s="107">
        <f>ROUND((SUM(BH88:BH189)),2)</f>
        <v>0</v>
      </c>
      <c r="G36" s="32"/>
      <c r="H36" s="32"/>
      <c r="I36" s="108">
        <v>0.15</v>
      </c>
      <c r="J36" s="107">
        <f>0</f>
        <v>0</v>
      </c>
      <c r="K36" s="32"/>
      <c r="L36" s="97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46</v>
      </c>
      <c r="F37" s="107">
        <f>ROUND((SUM(BI88:BI189)),2)</f>
        <v>0</v>
      </c>
      <c r="G37" s="32"/>
      <c r="H37" s="32"/>
      <c r="I37" s="108">
        <v>0</v>
      </c>
      <c r="J37" s="107">
        <f>0</f>
        <v>0</v>
      </c>
      <c r="K37" s="32"/>
      <c r="L37" s="97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 hidden="1">
      <c r="A38" s="32"/>
      <c r="B38" s="33"/>
      <c r="C38" s="32"/>
      <c r="D38" s="32"/>
      <c r="E38" s="32"/>
      <c r="F38" s="32"/>
      <c r="G38" s="32"/>
      <c r="H38" s="32"/>
      <c r="I38" s="96"/>
      <c r="J38" s="32"/>
      <c r="K38" s="32"/>
      <c r="L38" s="97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 hidden="1">
      <c r="A39" s="32"/>
      <c r="B39" s="33"/>
      <c r="C39" s="109"/>
      <c r="D39" s="110" t="s">
        <v>47</v>
      </c>
      <c r="E39" s="55"/>
      <c r="F39" s="55"/>
      <c r="G39" s="111" t="s">
        <v>48</v>
      </c>
      <c r="H39" s="112" t="s">
        <v>49</v>
      </c>
      <c r="I39" s="113"/>
      <c r="J39" s="114">
        <f>SUM(J30:J37)</f>
        <v>0</v>
      </c>
      <c r="K39" s="115"/>
      <c r="L39" s="97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 hidden="1">
      <c r="A40" s="32"/>
      <c r="B40" s="42"/>
      <c r="C40" s="43"/>
      <c r="D40" s="43"/>
      <c r="E40" s="43"/>
      <c r="F40" s="43"/>
      <c r="G40" s="43"/>
      <c r="H40" s="43"/>
      <c r="I40" s="116"/>
      <c r="J40" s="43"/>
      <c r="K40" s="43"/>
      <c r="L40" s="97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ht="12" hidden="1"/>
    <row r="42" ht="12" hidden="1"/>
    <row r="43" ht="12" hidden="1"/>
    <row r="44" spans="1:31" s="2" customFormat="1" ht="6.95" customHeight="1">
      <c r="A44" s="32"/>
      <c r="B44" s="44"/>
      <c r="C44" s="45"/>
      <c r="D44" s="45"/>
      <c r="E44" s="45"/>
      <c r="F44" s="45"/>
      <c r="G44" s="45"/>
      <c r="H44" s="45"/>
      <c r="I44" s="117"/>
      <c r="J44" s="45"/>
      <c r="K44" s="45"/>
      <c r="L44" s="97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s="2" customFormat="1" ht="24.95" customHeight="1">
      <c r="A45" s="32"/>
      <c r="B45" s="33"/>
      <c r="C45" s="21" t="s">
        <v>127</v>
      </c>
      <c r="D45" s="32"/>
      <c r="E45" s="32"/>
      <c r="F45" s="32"/>
      <c r="G45" s="32"/>
      <c r="H45" s="32"/>
      <c r="I45" s="96"/>
      <c r="J45" s="32"/>
      <c r="K45" s="32"/>
      <c r="L45" s="97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</row>
    <row r="46" spans="1:31" s="2" customFormat="1" ht="6.95" customHeight="1">
      <c r="A46" s="32"/>
      <c r="B46" s="33"/>
      <c r="C46" s="32"/>
      <c r="D46" s="32"/>
      <c r="E46" s="32"/>
      <c r="F46" s="32"/>
      <c r="G46" s="32"/>
      <c r="H46" s="32"/>
      <c r="I46" s="96"/>
      <c r="J46" s="32"/>
      <c r="K46" s="32"/>
      <c r="L46" s="97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 s="2" customFormat="1" ht="12" customHeight="1">
      <c r="A47" s="32"/>
      <c r="B47" s="33"/>
      <c r="C47" s="27" t="s">
        <v>17</v>
      </c>
      <c r="D47" s="32"/>
      <c r="E47" s="32"/>
      <c r="F47" s="32"/>
      <c r="G47" s="32"/>
      <c r="H47" s="32"/>
      <c r="I47" s="96"/>
      <c r="J47" s="32"/>
      <c r="K47" s="32"/>
      <c r="L47" s="97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</row>
    <row r="48" spans="1:31" s="2" customFormat="1" ht="16.5" customHeight="1">
      <c r="A48" s="32"/>
      <c r="B48" s="33"/>
      <c r="C48" s="32"/>
      <c r="D48" s="32"/>
      <c r="E48" s="401" t="str">
        <f>E7</f>
        <v>Dopravní terminál v Bohumíně – Přednádražní prostor</v>
      </c>
      <c r="F48" s="402"/>
      <c r="G48" s="402"/>
      <c r="H48" s="402"/>
      <c r="I48" s="96"/>
      <c r="J48" s="32"/>
      <c r="K48" s="32"/>
      <c r="L48" s="97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</row>
    <row r="49" spans="1:31" s="2" customFormat="1" ht="12" customHeight="1">
      <c r="A49" s="32"/>
      <c r="B49" s="33"/>
      <c r="C49" s="27" t="s">
        <v>123</v>
      </c>
      <c r="D49" s="32"/>
      <c r="E49" s="32"/>
      <c r="F49" s="32"/>
      <c r="G49" s="32"/>
      <c r="H49" s="32"/>
      <c r="I49" s="96"/>
      <c r="J49" s="32"/>
      <c r="K49" s="32"/>
      <c r="L49" s="97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</row>
    <row r="50" spans="1:31" s="2" customFormat="1" ht="16.5" customHeight="1">
      <c r="A50" s="32"/>
      <c r="B50" s="33"/>
      <c r="C50" s="32"/>
      <c r="D50" s="32"/>
      <c r="E50" s="396" t="str">
        <f>E9</f>
        <v>SO 302 - Pítko</v>
      </c>
      <c r="F50" s="400"/>
      <c r="G50" s="400"/>
      <c r="H50" s="400"/>
      <c r="I50" s="96"/>
      <c r="J50" s="32"/>
      <c r="K50" s="32"/>
      <c r="L50" s="97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</row>
    <row r="51" spans="1:31" s="2" customFormat="1" ht="6.95" customHeight="1">
      <c r="A51" s="32"/>
      <c r="B51" s="33"/>
      <c r="C51" s="32"/>
      <c r="D51" s="32"/>
      <c r="E51" s="32"/>
      <c r="F51" s="32"/>
      <c r="G51" s="32"/>
      <c r="H51" s="32"/>
      <c r="I51" s="96"/>
      <c r="J51" s="32"/>
      <c r="K51" s="32"/>
      <c r="L51" s="97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</row>
    <row r="52" spans="1:31" s="2" customFormat="1" ht="12" customHeight="1">
      <c r="A52" s="32"/>
      <c r="B52" s="33"/>
      <c r="C52" s="27" t="s">
        <v>21</v>
      </c>
      <c r="D52" s="32"/>
      <c r="E52" s="32"/>
      <c r="F52" s="25" t="str">
        <f>F12</f>
        <v>Bohumín</v>
      </c>
      <c r="G52" s="32"/>
      <c r="H52" s="32"/>
      <c r="I52" s="98" t="s">
        <v>23</v>
      </c>
      <c r="J52" s="50" t="str">
        <f>IF(J12="","",J12)</f>
        <v>26. 11. 2019</v>
      </c>
      <c r="K52" s="32"/>
      <c r="L52" s="97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</row>
    <row r="53" spans="1:31" s="2" customFormat="1" ht="6.95" customHeight="1">
      <c r="A53" s="32"/>
      <c r="B53" s="33"/>
      <c r="C53" s="32"/>
      <c r="D53" s="32"/>
      <c r="E53" s="32"/>
      <c r="F53" s="32"/>
      <c r="G53" s="32"/>
      <c r="H53" s="32"/>
      <c r="I53" s="96"/>
      <c r="J53" s="32"/>
      <c r="K53" s="32"/>
      <c r="L53" s="97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</row>
    <row r="54" spans="1:31" s="2" customFormat="1" ht="40.15" customHeight="1">
      <c r="A54" s="32"/>
      <c r="B54" s="33"/>
      <c r="C54" s="27" t="s">
        <v>25</v>
      </c>
      <c r="D54" s="32"/>
      <c r="E54" s="32"/>
      <c r="F54" s="25" t="str">
        <f>E15</f>
        <v>Město Bohumín, Masarykova 158, 735 81 Bohumín</v>
      </c>
      <c r="G54" s="32"/>
      <c r="H54" s="32"/>
      <c r="I54" s="98" t="s">
        <v>31</v>
      </c>
      <c r="J54" s="30" t="str">
        <f>E21</f>
        <v>HaskoningDHV Czech Republic, spol. s r.o.</v>
      </c>
      <c r="K54" s="32"/>
      <c r="L54" s="97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</row>
    <row r="55" spans="1:31" s="2" customFormat="1" ht="40.15" customHeight="1">
      <c r="A55" s="32"/>
      <c r="B55" s="33"/>
      <c r="C55" s="27" t="s">
        <v>29</v>
      </c>
      <c r="D55" s="32"/>
      <c r="E55" s="32"/>
      <c r="F55" s="25" t="str">
        <f>IF(E18="","",E18)</f>
        <v>Vyplň údaj</v>
      </c>
      <c r="G55" s="32"/>
      <c r="H55" s="32"/>
      <c r="I55" s="98" t="s">
        <v>34</v>
      </c>
      <c r="J55" s="30" t="str">
        <f>E24</f>
        <v>HaskoningDHV Czech Republic, spol. s r.o.</v>
      </c>
      <c r="K55" s="32"/>
      <c r="L55" s="97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</row>
    <row r="56" spans="1:31" s="2" customFormat="1" ht="10.35" customHeight="1">
      <c r="A56" s="32"/>
      <c r="B56" s="33"/>
      <c r="C56" s="32"/>
      <c r="D56" s="32"/>
      <c r="E56" s="32"/>
      <c r="F56" s="32"/>
      <c r="G56" s="32"/>
      <c r="H56" s="32"/>
      <c r="I56" s="96"/>
      <c r="J56" s="32"/>
      <c r="K56" s="32"/>
      <c r="L56" s="97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</row>
    <row r="57" spans="1:31" s="2" customFormat="1" ht="29.25" customHeight="1">
      <c r="A57" s="32"/>
      <c r="B57" s="33"/>
      <c r="C57" s="118" t="s">
        <v>128</v>
      </c>
      <c r="D57" s="109"/>
      <c r="E57" s="109"/>
      <c r="F57" s="109"/>
      <c r="G57" s="109"/>
      <c r="H57" s="109"/>
      <c r="I57" s="119"/>
      <c r="J57" s="120" t="s">
        <v>129</v>
      </c>
      <c r="K57" s="109"/>
      <c r="L57" s="97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</row>
    <row r="58" spans="1:31" s="2" customFormat="1" ht="10.35" customHeight="1">
      <c r="A58" s="32"/>
      <c r="B58" s="33"/>
      <c r="C58" s="32"/>
      <c r="D58" s="32"/>
      <c r="E58" s="32"/>
      <c r="F58" s="32"/>
      <c r="G58" s="32"/>
      <c r="H58" s="32"/>
      <c r="I58" s="96"/>
      <c r="J58" s="32"/>
      <c r="K58" s="32"/>
      <c r="L58" s="97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</row>
    <row r="59" spans="1:47" s="2" customFormat="1" ht="22.9" customHeight="1">
      <c r="A59" s="32"/>
      <c r="B59" s="33"/>
      <c r="C59" s="121" t="s">
        <v>69</v>
      </c>
      <c r="D59" s="32"/>
      <c r="E59" s="32"/>
      <c r="F59" s="32"/>
      <c r="G59" s="32"/>
      <c r="H59" s="32"/>
      <c r="I59" s="96"/>
      <c r="J59" s="66">
        <f>J88</f>
        <v>0</v>
      </c>
      <c r="K59" s="32"/>
      <c r="L59" s="97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U59" s="17" t="s">
        <v>130</v>
      </c>
    </row>
    <row r="60" spans="2:12" s="9" customFormat="1" ht="24.95" customHeight="1">
      <c r="B60" s="122"/>
      <c r="D60" s="123" t="s">
        <v>131</v>
      </c>
      <c r="E60" s="124"/>
      <c r="F60" s="124"/>
      <c r="G60" s="124"/>
      <c r="H60" s="124"/>
      <c r="I60" s="125"/>
      <c r="J60" s="126">
        <f>J89</f>
        <v>0</v>
      </c>
      <c r="L60" s="122"/>
    </row>
    <row r="61" spans="2:12" s="10" customFormat="1" ht="19.9" customHeight="1">
      <c r="B61" s="127"/>
      <c r="D61" s="128" t="s">
        <v>132</v>
      </c>
      <c r="E61" s="129"/>
      <c r="F61" s="129"/>
      <c r="G61" s="129"/>
      <c r="H61" s="129"/>
      <c r="I61" s="130"/>
      <c r="J61" s="131">
        <f>J90</f>
        <v>0</v>
      </c>
      <c r="L61" s="127"/>
    </row>
    <row r="62" spans="2:12" s="10" customFormat="1" ht="19.9" customHeight="1">
      <c r="B62" s="127"/>
      <c r="D62" s="128" t="s">
        <v>133</v>
      </c>
      <c r="E62" s="129"/>
      <c r="F62" s="129"/>
      <c r="G62" s="129"/>
      <c r="H62" s="129"/>
      <c r="I62" s="130"/>
      <c r="J62" s="131">
        <f>J150</f>
        <v>0</v>
      </c>
      <c r="L62" s="127"/>
    </row>
    <row r="63" spans="2:12" s="10" customFormat="1" ht="19.9" customHeight="1">
      <c r="B63" s="127"/>
      <c r="D63" s="128" t="s">
        <v>135</v>
      </c>
      <c r="E63" s="129"/>
      <c r="F63" s="129"/>
      <c r="G63" s="129"/>
      <c r="H63" s="129"/>
      <c r="I63" s="130"/>
      <c r="J63" s="131">
        <f>J156</f>
        <v>0</v>
      </c>
      <c r="L63" s="127"/>
    </row>
    <row r="64" spans="2:12" s="10" customFormat="1" ht="19.9" customHeight="1">
      <c r="B64" s="127"/>
      <c r="D64" s="128" t="s">
        <v>137</v>
      </c>
      <c r="E64" s="129"/>
      <c r="F64" s="129"/>
      <c r="G64" s="129"/>
      <c r="H64" s="129"/>
      <c r="I64" s="130"/>
      <c r="J64" s="131">
        <f>J160</f>
        <v>0</v>
      </c>
      <c r="L64" s="127"/>
    </row>
    <row r="65" spans="2:12" s="10" customFormat="1" ht="19.9" customHeight="1">
      <c r="B65" s="127"/>
      <c r="D65" s="128" t="s">
        <v>138</v>
      </c>
      <c r="E65" s="129"/>
      <c r="F65" s="129"/>
      <c r="G65" s="129"/>
      <c r="H65" s="129"/>
      <c r="I65" s="130"/>
      <c r="J65" s="131">
        <f>J179</f>
        <v>0</v>
      </c>
      <c r="L65" s="127"/>
    </row>
    <row r="66" spans="2:12" s="10" customFormat="1" ht="19.9" customHeight="1">
      <c r="B66" s="127"/>
      <c r="D66" s="128" t="s">
        <v>140</v>
      </c>
      <c r="E66" s="129"/>
      <c r="F66" s="129"/>
      <c r="G66" s="129"/>
      <c r="H66" s="129"/>
      <c r="I66" s="130"/>
      <c r="J66" s="131">
        <f>J185</f>
        <v>0</v>
      </c>
      <c r="L66" s="127"/>
    </row>
    <row r="67" spans="2:12" s="9" customFormat="1" ht="24.95" customHeight="1">
      <c r="B67" s="122"/>
      <c r="D67" s="123" t="s">
        <v>141</v>
      </c>
      <c r="E67" s="124"/>
      <c r="F67" s="124"/>
      <c r="G67" s="124"/>
      <c r="H67" s="124"/>
      <c r="I67" s="125"/>
      <c r="J67" s="126">
        <f>J187</f>
        <v>0</v>
      </c>
      <c r="L67" s="122"/>
    </row>
    <row r="68" spans="2:12" s="10" customFormat="1" ht="19.9" customHeight="1">
      <c r="B68" s="127"/>
      <c r="D68" s="128" t="s">
        <v>1288</v>
      </c>
      <c r="E68" s="129"/>
      <c r="F68" s="129"/>
      <c r="G68" s="129"/>
      <c r="H68" s="129"/>
      <c r="I68" s="130"/>
      <c r="J68" s="131">
        <f>J188</f>
        <v>0</v>
      </c>
      <c r="L68" s="127"/>
    </row>
    <row r="69" spans="1:31" s="2" customFormat="1" ht="21.75" customHeight="1">
      <c r="A69" s="32"/>
      <c r="B69" s="33"/>
      <c r="C69" s="32"/>
      <c r="D69" s="32"/>
      <c r="E69" s="32"/>
      <c r="F69" s="32"/>
      <c r="G69" s="32"/>
      <c r="H69" s="32"/>
      <c r="I69" s="96"/>
      <c r="J69" s="32"/>
      <c r="K69" s="32"/>
      <c r="L69" s="97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</row>
    <row r="70" spans="1:31" s="2" customFormat="1" ht="6.95" customHeight="1">
      <c r="A70" s="32"/>
      <c r="B70" s="42"/>
      <c r="C70" s="43"/>
      <c r="D70" s="43"/>
      <c r="E70" s="43"/>
      <c r="F70" s="43"/>
      <c r="G70" s="43"/>
      <c r="H70" s="43"/>
      <c r="I70" s="116"/>
      <c r="J70" s="43"/>
      <c r="K70" s="43"/>
      <c r="L70" s="97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</row>
    <row r="74" spans="1:31" s="2" customFormat="1" ht="6.95" customHeight="1">
      <c r="A74" s="32"/>
      <c r="B74" s="44"/>
      <c r="C74" s="45"/>
      <c r="D74" s="45"/>
      <c r="E74" s="45"/>
      <c r="F74" s="45"/>
      <c r="G74" s="45"/>
      <c r="H74" s="45"/>
      <c r="I74" s="117"/>
      <c r="J74" s="45"/>
      <c r="K74" s="45"/>
      <c r="L74" s="97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</row>
    <row r="75" spans="1:31" s="2" customFormat="1" ht="24.95" customHeight="1">
      <c r="A75" s="32"/>
      <c r="B75" s="33"/>
      <c r="C75" s="21" t="s">
        <v>148</v>
      </c>
      <c r="D75" s="32"/>
      <c r="E75" s="32"/>
      <c r="F75" s="32"/>
      <c r="G75" s="32"/>
      <c r="H75" s="32"/>
      <c r="I75" s="96"/>
      <c r="J75" s="32"/>
      <c r="K75" s="32"/>
      <c r="L75" s="97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</row>
    <row r="76" spans="1:31" s="2" customFormat="1" ht="6.95" customHeight="1">
      <c r="A76" s="32"/>
      <c r="B76" s="33"/>
      <c r="C76" s="32"/>
      <c r="D76" s="32"/>
      <c r="E76" s="32"/>
      <c r="F76" s="32"/>
      <c r="G76" s="32"/>
      <c r="H76" s="32"/>
      <c r="I76" s="96"/>
      <c r="J76" s="32"/>
      <c r="K76" s="32"/>
      <c r="L76" s="97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2" customHeight="1">
      <c r="A77" s="32"/>
      <c r="B77" s="33"/>
      <c r="C77" s="27" t="s">
        <v>17</v>
      </c>
      <c r="D77" s="32"/>
      <c r="E77" s="32"/>
      <c r="F77" s="32"/>
      <c r="G77" s="32"/>
      <c r="H77" s="32"/>
      <c r="I77" s="96"/>
      <c r="J77" s="32"/>
      <c r="K77" s="32"/>
      <c r="L77" s="97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 s="2" customFormat="1" ht="16.5" customHeight="1">
      <c r="A78" s="32"/>
      <c r="B78" s="33"/>
      <c r="C78" s="32"/>
      <c r="D78" s="32"/>
      <c r="E78" s="401" t="str">
        <f>E7</f>
        <v>Dopravní terminál v Bohumíně – Přednádražní prostor</v>
      </c>
      <c r="F78" s="402"/>
      <c r="G78" s="402"/>
      <c r="H78" s="402"/>
      <c r="I78" s="96"/>
      <c r="J78" s="32"/>
      <c r="K78" s="32"/>
      <c r="L78" s="97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</row>
    <row r="79" spans="1:31" s="2" customFormat="1" ht="12" customHeight="1">
      <c r="A79" s="32"/>
      <c r="B79" s="33"/>
      <c r="C79" s="27" t="s">
        <v>123</v>
      </c>
      <c r="D79" s="32"/>
      <c r="E79" s="32"/>
      <c r="F79" s="32"/>
      <c r="G79" s="32"/>
      <c r="H79" s="32"/>
      <c r="I79" s="96"/>
      <c r="J79" s="32"/>
      <c r="K79" s="32"/>
      <c r="L79" s="97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</row>
    <row r="80" spans="1:31" s="2" customFormat="1" ht="16.5" customHeight="1">
      <c r="A80" s="32"/>
      <c r="B80" s="33"/>
      <c r="C80" s="32"/>
      <c r="D80" s="32"/>
      <c r="E80" s="396" t="str">
        <f>E9</f>
        <v>SO 302 - Pítko</v>
      </c>
      <c r="F80" s="400"/>
      <c r="G80" s="400"/>
      <c r="H80" s="400"/>
      <c r="I80" s="96"/>
      <c r="J80" s="32"/>
      <c r="K80" s="32"/>
      <c r="L80" s="97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</row>
    <row r="81" spans="1:31" s="2" customFormat="1" ht="6.95" customHeight="1">
      <c r="A81" s="32"/>
      <c r="B81" s="33"/>
      <c r="C81" s="32"/>
      <c r="D81" s="32"/>
      <c r="E81" s="32"/>
      <c r="F81" s="32"/>
      <c r="G81" s="32"/>
      <c r="H81" s="32"/>
      <c r="I81" s="96"/>
      <c r="J81" s="32"/>
      <c r="K81" s="32"/>
      <c r="L81" s="97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12" customHeight="1">
      <c r="A82" s="32"/>
      <c r="B82" s="33"/>
      <c r="C82" s="27" t="s">
        <v>21</v>
      </c>
      <c r="D82" s="32"/>
      <c r="E82" s="32"/>
      <c r="F82" s="25" t="str">
        <f>F12</f>
        <v>Bohumín</v>
      </c>
      <c r="G82" s="32"/>
      <c r="H82" s="32"/>
      <c r="I82" s="98" t="s">
        <v>23</v>
      </c>
      <c r="J82" s="50" t="str">
        <f>IF(J12="","",J12)</f>
        <v>26. 11. 2019</v>
      </c>
      <c r="K82" s="32"/>
      <c r="L82" s="97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6"/>
      <c r="J83" s="32"/>
      <c r="K83" s="32"/>
      <c r="L83" s="97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40.15" customHeight="1">
      <c r="A84" s="32"/>
      <c r="B84" s="33"/>
      <c r="C84" s="27" t="s">
        <v>25</v>
      </c>
      <c r="D84" s="32"/>
      <c r="E84" s="32"/>
      <c r="F84" s="25" t="str">
        <f>E15</f>
        <v>Město Bohumín, Masarykova 158, 735 81 Bohumín</v>
      </c>
      <c r="G84" s="32"/>
      <c r="H84" s="32"/>
      <c r="I84" s="98" t="s">
        <v>31</v>
      </c>
      <c r="J84" s="30" t="str">
        <f>E21</f>
        <v>HaskoningDHV Czech Republic, spol. s r.o.</v>
      </c>
      <c r="K84" s="32"/>
      <c r="L84" s="97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40.15" customHeight="1">
      <c r="A85" s="32"/>
      <c r="B85" s="33"/>
      <c r="C85" s="27" t="s">
        <v>29</v>
      </c>
      <c r="D85" s="32"/>
      <c r="E85" s="32"/>
      <c r="F85" s="25" t="str">
        <f>IF(E18="","",E18)</f>
        <v>Vyplň údaj</v>
      </c>
      <c r="G85" s="32"/>
      <c r="H85" s="32"/>
      <c r="I85" s="98" t="s">
        <v>34</v>
      </c>
      <c r="J85" s="30" t="str">
        <f>E24</f>
        <v>HaskoningDHV Czech Republic, spol. s r.o.</v>
      </c>
      <c r="K85" s="32"/>
      <c r="L85" s="97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0.35" customHeight="1">
      <c r="A86" s="32"/>
      <c r="B86" s="33"/>
      <c r="C86" s="32"/>
      <c r="D86" s="32"/>
      <c r="E86" s="32"/>
      <c r="F86" s="32"/>
      <c r="G86" s="32"/>
      <c r="H86" s="32"/>
      <c r="I86" s="96"/>
      <c r="J86" s="32"/>
      <c r="K86" s="32"/>
      <c r="L86" s="97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11" customFormat="1" ht="29.25" customHeight="1">
      <c r="A87" s="132"/>
      <c r="B87" s="133"/>
      <c r="C87" s="134" t="s">
        <v>149</v>
      </c>
      <c r="D87" s="135" t="s">
        <v>56</v>
      </c>
      <c r="E87" s="135" t="s">
        <v>52</v>
      </c>
      <c r="F87" s="135" t="s">
        <v>53</v>
      </c>
      <c r="G87" s="135" t="s">
        <v>150</v>
      </c>
      <c r="H87" s="135" t="s">
        <v>151</v>
      </c>
      <c r="I87" s="136" t="s">
        <v>152</v>
      </c>
      <c r="J87" s="135" t="s">
        <v>129</v>
      </c>
      <c r="K87" s="137" t="s">
        <v>153</v>
      </c>
      <c r="L87" s="138"/>
      <c r="M87" s="57" t="s">
        <v>3</v>
      </c>
      <c r="N87" s="58" t="s">
        <v>41</v>
      </c>
      <c r="O87" s="58" t="s">
        <v>154</v>
      </c>
      <c r="P87" s="58" t="s">
        <v>155</v>
      </c>
      <c r="Q87" s="58" t="s">
        <v>156</v>
      </c>
      <c r="R87" s="58" t="s">
        <v>157</v>
      </c>
      <c r="S87" s="58" t="s">
        <v>158</v>
      </c>
      <c r="T87" s="59" t="s">
        <v>159</v>
      </c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</row>
    <row r="88" spans="1:63" s="2" customFormat="1" ht="22.9" customHeight="1">
      <c r="A88" s="32"/>
      <c r="B88" s="33"/>
      <c r="C88" s="64" t="s">
        <v>160</v>
      </c>
      <c r="D88" s="32"/>
      <c r="E88" s="32"/>
      <c r="F88" s="32"/>
      <c r="G88" s="32"/>
      <c r="H88" s="32"/>
      <c r="I88" s="96"/>
      <c r="J88" s="139">
        <f>BK88</f>
        <v>0</v>
      </c>
      <c r="K88" s="32"/>
      <c r="L88" s="33"/>
      <c r="M88" s="60"/>
      <c r="N88" s="51"/>
      <c r="O88" s="61"/>
      <c r="P88" s="140">
        <f>P89+P187</f>
        <v>0</v>
      </c>
      <c r="Q88" s="61"/>
      <c r="R88" s="140">
        <f>R89+R187</f>
        <v>17.4078122573</v>
      </c>
      <c r="S88" s="61"/>
      <c r="T88" s="141">
        <f>T89+T187</f>
        <v>0</v>
      </c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T88" s="17" t="s">
        <v>70</v>
      </c>
      <c r="AU88" s="17" t="s">
        <v>130</v>
      </c>
      <c r="BK88" s="142">
        <f>BK89+BK187</f>
        <v>0</v>
      </c>
    </row>
    <row r="89" spans="2:63" s="12" customFormat="1" ht="25.9" customHeight="1">
      <c r="B89" s="143"/>
      <c r="D89" s="144" t="s">
        <v>70</v>
      </c>
      <c r="E89" s="145" t="s">
        <v>161</v>
      </c>
      <c r="F89" s="145" t="s">
        <v>162</v>
      </c>
      <c r="I89" s="146"/>
      <c r="J89" s="147">
        <f>BK89</f>
        <v>0</v>
      </c>
      <c r="L89" s="143"/>
      <c r="M89" s="148"/>
      <c r="N89" s="149"/>
      <c r="O89" s="149"/>
      <c r="P89" s="150">
        <f>P90+P150+P156+P160+P179+P185</f>
        <v>0</v>
      </c>
      <c r="Q89" s="149"/>
      <c r="R89" s="150">
        <f>R90+R150+R156+R160+R179+R185</f>
        <v>17.4016422573</v>
      </c>
      <c r="S89" s="149"/>
      <c r="T89" s="151">
        <f>T90+T150+T156+T160+T179+T185</f>
        <v>0</v>
      </c>
      <c r="AR89" s="144" t="s">
        <v>78</v>
      </c>
      <c r="AT89" s="152" t="s">
        <v>70</v>
      </c>
      <c r="AU89" s="152" t="s">
        <v>71</v>
      </c>
      <c r="AY89" s="144" t="s">
        <v>163</v>
      </c>
      <c r="BK89" s="153">
        <f>BK90+BK150+BK156+BK160+BK179+BK185</f>
        <v>0</v>
      </c>
    </row>
    <row r="90" spans="2:63" s="12" customFormat="1" ht="22.9" customHeight="1">
      <c r="B90" s="143"/>
      <c r="D90" s="144" t="s">
        <v>70</v>
      </c>
      <c r="E90" s="154" t="s">
        <v>78</v>
      </c>
      <c r="F90" s="154" t="s">
        <v>164</v>
      </c>
      <c r="I90" s="146"/>
      <c r="J90" s="155">
        <f>BK90</f>
        <v>0</v>
      </c>
      <c r="L90" s="143"/>
      <c r="M90" s="148"/>
      <c r="N90" s="149"/>
      <c r="O90" s="149"/>
      <c r="P90" s="150">
        <f>SUM(P91:P149)</f>
        <v>0</v>
      </c>
      <c r="Q90" s="149"/>
      <c r="R90" s="150">
        <f>SUM(R91:R149)</f>
        <v>0.043882592</v>
      </c>
      <c r="S90" s="149"/>
      <c r="T90" s="151">
        <f>SUM(T91:T149)</f>
        <v>0</v>
      </c>
      <c r="AR90" s="144" t="s">
        <v>78</v>
      </c>
      <c r="AT90" s="152" t="s">
        <v>70</v>
      </c>
      <c r="AU90" s="152" t="s">
        <v>78</v>
      </c>
      <c r="AY90" s="144" t="s">
        <v>163</v>
      </c>
      <c r="BK90" s="153">
        <f>SUM(BK91:BK149)</f>
        <v>0</v>
      </c>
    </row>
    <row r="91" spans="1:65" s="2" customFormat="1" ht="33" customHeight="1">
      <c r="A91" s="32"/>
      <c r="B91" s="156"/>
      <c r="C91" s="157" t="s">
        <v>78</v>
      </c>
      <c r="D91" s="157" t="s">
        <v>165</v>
      </c>
      <c r="E91" s="158" t="s">
        <v>1251</v>
      </c>
      <c r="F91" s="159" t="s">
        <v>1252</v>
      </c>
      <c r="G91" s="160" t="s">
        <v>242</v>
      </c>
      <c r="H91" s="161">
        <v>5.6</v>
      </c>
      <c r="I91" s="162"/>
      <c r="J91" s="163">
        <f>ROUND(I91*H91,2)</f>
        <v>0</v>
      </c>
      <c r="K91" s="159" t="s">
        <v>169</v>
      </c>
      <c r="L91" s="33"/>
      <c r="M91" s="164" t="s">
        <v>3</v>
      </c>
      <c r="N91" s="165" t="s">
        <v>42</v>
      </c>
      <c r="O91" s="53"/>
      <c r="P91" s="166">
        <f>O91*H91</f>
        <v>0</v>
      </c>
      <c r="Q91" s="166">
        <v>0</v>
      </c>
      <c r="R91" s="166">
        <f>Q91*H91</f>
        <v>0</v>
      </c>
      <c r="S91" s="166">
        <v>0</v>
      </c>
      <c r="T91" s="167">
        <f>S91*H91</f>
        <v>0</v>
      </c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R91" s="168" t="s">
        <v>170</v>
      </c>
      <c r="AT91" s="168" t="s">
        <v>165</v>
      </c>
      <c r="AU91" s="168" t="s">
        <v>80</v>
      </c>
      <c r="AY91" s="17" t="s">
        <v>163</v>
      </c>
      <c r="BE91" s="169">
        <f>IF(N91="základní",J91,0)</f>
        <v>0</v>
      </c>
      <c r="BF91" s="169">
        <f>IF(N91="snížená",J91,0)</f>
        <v>0</v>
      </c>
      <c r="BG91" s="169">
        <f>IF(N91="zákl. přenesená",J91,0)</f>
        <v>0</v>
      </c>
      <c r="BH91" s="169">
        <f>IF(N91="sníž. přenesená",J91,0)</f>
        <v>0</v>
      </c>
      <c r="BI91" s="169">
        <f>IF(N91="nulová",J91,0)</f>
        <v>0</v>
      </c>
      <c r="BJ91" s="17" t="s">
        <v>78</v>
      </c>
      <c r="BK91" s="169">
        <f>ROUND(I91*H91,2)</f>
        <v>0</v>
      </c>
      <c r="BL91" s="17" t="s">
        <v>170</v>
      </c>
      <c r="BM91" s="168" t="s">
        <v>1289</v>
      </c>
    </row>
    <row r="92" spans="1:47" s="2" customFormat="1" ht="19.5">
      <c r="A92" s="32"/>
      <c r="B92" s="33"/>
      <c r="C92" s="32"/>
      <c r="D92" s="170" t="s">
        <v>172</v>
      </c>
      <c r="E92" s="32"/>
      <c r="F92" s="171" t="s">
        <v>1253</v>
      </c>
      <c r="G92" s="32"/>
      <c r="H92" s="32"/>
      <c r="I92" s="96"/>
      <c r="J92" s="32"/>
      <c r="K92" s="32"/>
      <c r="L92" s="33"/>
      <c r="M92" s="172"/>
      <c r="N92" s="173"/>
      <c r="O92" s="53"/>
      <c r="P92" s="53"/>
      <c r="Q92" s="53"/>
      <c r="R92" s="53"/>
      <c r="S92" s="53"/>
      <c r="T92" s="54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T92" s="17" t="s">
        <v>172</v>
      </c>
      <c r="AU92" s="17" t="s">
        <v>80</v>
      </c>
    </row>
    <row r="93" spans="2:51" s="14" customFormat="1" ht="12">
      <c r="B93" s="181"/>
      <c r="D93" s="170" t="s">
        <v>174</v>
      </c>
      <c r="E93" s="182" t="s">
        <v>3</v>
      </c>
      <c r="F93" s="183" t="s">
        <v>1290</v>
      </c>
      <c r="H93" s="184">
        <v>11.2</v>
      </c>
      <c r="I93" s="185"/>
      <c r="L93" s="181"/>
      <c r="M93" s="186"/>
      <c r="N93" s="187"/>
      <c r="O93" s="187"/>
      <c r="P93" s="187"/>
      <c r="Q93" s="187"/>
      <c r="R93" s="187"/>
      <c r="S93" s="187"/>
      <c r="T93" s="188"/>
      <c r="AT93" s="182" t="s">
        <v>174</v>
      </c>
      <c r="AU93" s="182" t="s">
        <v>80</v>
      </c>
      <c r="AV93" s="14" t="s">
        <v>80</v>
      </c>
      <c r="AW93" s="14" t="s">
        <v>33</v>
      </c>
      <c r="AX93" s="14" t="s">
        <v>78</v>
      </c>
      <c r="AY93" s="182" t="s">
        <v>163</v>
      </c>
    </row>
    <row r="94" spans="2:51" s="14" customFormat="1" ht="12">
      <c r="B94" s="181"/>
      <c r="D94" s="170" t="s">
        <v>174</v>
      </c>
      <c r="F94" s="183" t="s">
        <v>1291</v>
      </c>
      <c r="H94" s="184">
        <v>5.6</v>
      </c>
      <c r="I94" s="185"/>
      <c r="L94" s="181"/>
      <c r="M94" s="186"/>
      <c r="N94" s="187"/>
      <c r="O94" s="187"/>
      <c r="P94" s="187"/>
      <c r="Q94" s="187"/>
      <c r="R94" s="187"/>
      <c r="S94" s="187"/>
      <c r="T94" s="188"/>
      <c r="AT94" s="182" t="s">
        <v>174</v>
      </c>
      <c r="AU94" s="182" t="s">
        <v>80</v>
      </c>
      <c r="AV94" s="14" t="s">
        <v>80</v>
      </c>
      <c r="AW94" s="14" t="s">
        <v>4</v>
      </c>
      <c r="AX94" s="14" t="s">
        <v>78</v>
      </c>
      <c r="AY94" s="182" t="s">
        <v>163</v>
      </c>
    </row>
    <row r="95" spans="1:65" s="2" customFormat="1" ht="33" customHeight="1">
      <c r="A95" s="32"/>
      <c r="B95" s="156"/>
      <c r="C95" s="157" t="s">
        <v>80</v>
      </c>
      <c r="D95" s="157" t="s">
        <v>165</v>
      </c>
      <c r="E95" s="158" t="s">
        <v>1292</v>
      </c>
      <c r="F95" s="159" t="s">
        <v>1293</v>
      </c>
      <c r="G95" s="160" t="s">
        <v>242</v>
      </c>
      <c r="H95" s="161">
        <v>0.45</v>
      </c>
      <c r="I95" s="162"/>
      <c r="J95" s="163">
        <f>ROUND(I95*H95,2)</f>
        <v>0</v>
      </c>
      <c r="K95" s="159" t="s">
        <v>169</v>
      </c>
      <c r="L95" s="33"/>
      <c r="M95" s="164" t="s">
        <v>3</v>
      </c>
      <c r="N95" s="165" t="s">
        <v>42</v>
      </c>
      <c r="O95" s="53"/>
      <c r="P95" s="166">
        <f>O95*H95</f>
        <v>0</v>
      </c>
      <c r="Q95" s="166">
        <v>0</v>
      </c>
      <c r="R95" s="166">
        <f>Q95*H95</f>
        <v>0</v>
      </c>
      <c r="S95" s="166">
        <v>0</v>
      </c>
      <c r="T95" s="167">
        <f>S95*H95</f>
        <v>0</v>
      </c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R95" s="168" t="s">
        <v>170</v>
      </c>
      <c r="AT95" s="168" t="s">
        <v>165</v>
      </c>
      <c r="AU95" s="168" t="s">
        <v>80</v>
      </c>
      <c r="AY95" s="17" t="s">
        <v>163</v>
      </c>
      <c r="BE95" s="169">
        <f>IF(N95="základní",J95,0)</f>
        <v>0</v>
      </c>
      <c r="BF95" s="169">
        <f>IF(N95="snížená",J95,0)</f>
        <v>0</v>
      </c>
      <c r="BG95" s="169">
        <f>IF(N95="zákl. přenesená",J95,0)</f>
        <v>0</v>
      </c>
      <c r="BH95" s="169">
        <f>IF(N95="sníž. přenesená",J95,0)</f>
        <v>0</v>
      </c>
      <c r="BI95" s="169">
        <f>IF(N95="nulová",J95,0)</f>
        <v>0</v>
      </c>
      <c r="BJ95" s="17" t="s">
        <v>78</v>
      </c>
      <c r="BK95" s="169">
        <f>ROUND(I95*H95,2)</f>
        <v>0</v>
      </c>
      <c r="BL95" s="17" t="s">
        <v>170</v>
      </c>
      <c r="BM95" s="168" t="s">
        <v>1294</v>
      </c>
    </row>
    <row r="96" spans="2:51" s="13" customFormat="1" ht="12">
      <c r="B96" s="174"/>
      <c r="D96" s="170" t="s">
        <v>174</v>
      </c>
      <c r="E96" s="175" t="s">
        <v>3</v>
      </c>
      <c r="F96" s="176" t="s">
        <v>1295</v>
      </c>
      <c r="H96" s="175" t="s">
        <v>3</v>
      </c>
      <c r="I96" s="177"/>
      <c r="L96" s="174"/>
      <c r="M96" s="178"/>
      <c r="N96" s="179"/>
      <c r="O96" s="179"/>
      <c r="P96" s="179"/>
      <c r="Q96" s="179"/>
      <c r="R96" s="179"/>
      <c r="S96" s="179"/>
      <c r="T96" s="180"/>
      <c r="AT96" s="175" t="s">
        <v>174</v>
      </c>
      <c r="AU96" s="175" t="s">
        <v>80</v>
      </c>
      <c r="AV96" s="13" t="s">
        <v>78</v>
      </c>
      <c r="AW96" s="13" t="s">
        <v>33</v>
      </c>
      <c r="AX96" s="13" t="s">
        <v>71</v>
      </c>
      <c r="AY96" s="175" t="s">
        <v>163</v>
      </c>
    </row>
    <row r="97" spans="2:51" s="14" customFormat="1" ht="12">
      <c r="B97" s="181"/>
      <c r="D97" s="170" t="s">
        <v>174</v>
      </c>
      <c r="E97" s="182" t="s">
        <v>3</v>
      </c>
      <c r="F97" s="183" t="s">
        <v>1296</v>
      </c>
      <c r="H97" s="184">
        <v>0.45</v>
      </c>
      <c r="I97" s="185"/>
      <c r="L97" s="181"/>
      <c r="M97" s="186"/>
      <c r="N97" s="187"/>
      <c r="O97" s="187"/>
      <c r="P97" s="187"/>
      <c r="Q97" s="187"/>
      <c r="R97" s="187"/>
      <c r="S97" s="187"/>
      <c r="T97" s="188"/>
      <c r="AT97" s="182" t="s">
        <v>174</v>
      </c>
      <c r="AU97" s="182" t="s">
        <v>80</v>
      </c>
      <c r="AV97" s="14" t="s">
        <v>80</v>
      </c>
      <c r="AW97" s="14" t="s">
        <v>33</v>
      </c>
      <c r="AX97" s="14" t="s">
        <v>78</v>
      </c>
      <c r="AY97" s="182" t="s">
        <v>163</v>
      </c>
    </row>
    <row r="98" spans="1:65" s="2" customFormat="1" ht="33" customHeight="1">
      <c r="A98" s="32"/>
      <c r="B98" s="156"/>
      <c r="C98" s="157" t="s">
        <v>182</v>
      </c>
      <c r="D98" s="157" t="s">
        <v>165</v>
      </c>
      <c r="E98" s="158" t="s">
        <v>1297</v>
      </c>
      <c r="F98" s="159" t="s">
        <v>1298</v>
      </c>
      <c r="G98" s="160" t="s">
        <v>242</v>
      </c>
      <c r="H98" s="161">
        <v>0.45</v>
      </c>
      <c r="I98" s="162"/>
      <c r="J98" s="163">
        <f>ROUND(I98*H98,2)</f>
        <v>0</v>
      </c>
      <c r="K98" s="159" t="s">
        <v>169</v>
      </c>
      <c r="L98" s="33"/>
      <c r="M98" s="164" t="s">
        <v>3</v>
      </c>
      <c r="N98" s="165" t="s">
        <v>42</v>
      </c>
      <c r="O98" s="53"/>
      <c r="P98" s="166">
        <f>O98*H98</f>
        <v>0</v>
      </c>
      <c r="Q98" s="166">
        <v>0</v>
      </c>
      <c r="R98" s="166">
        <f>Q98*H98</f>
        <v>0</v>
      </c>
      <c r="S98" s="166">
        <v>0</v>
      </c>
      <c r="T98" s="167">
        <f>S98*H98</f>
        <v>0</v>
      </c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R98" s="168" t="s">
        <v>170</v>
      </c>
      <c r="AT98" s="168" t="s">
        <v>165</v>
      </c>
      <c r="AU98" s="168" t="s">
        <v>80</v>
      </c>
      <c r="AY98" s="17" t="s">
        <v>163</v>
      </c>
      <c r="BE98" s="169">
        <f>IF(N98="základní",J98,0)</f>
        <v>0</v>
      </c>
      <c r="BF98" s="169">
        <f>IF(N98="snížená",J98,0)</f>
        <v>0</v>
      </c>
      <c r="BG98" s="169">
        <f>IF(N98="zákl. přenesená",J98,0)</f>
        <v>0</v>
      </c>
      <c r="BH98" s="169">
        <f>IF(N98="sníž. přenesená",J98,0)</f>
        <v>0</v>
      </c>
      <c r="BI98" s="169">
        <f>IF(N98="nulová",J98,0)</f>
        <v>0</v>
      </c>
      <c r="BJ98" s="17" t="s">
        <v>78</v>
      </c>
      <c r="BK98" s="169">
        <f>ROUND(I98*H98,2)</f>
        <v>0</v>
      </c>
      <c r="BL98" s="17" t="s">
        <v>170</v>
      </c>
      <c r="BM98" s="168" t="s">
        <v>1299</v>
      </c>
    </row>
    <row r="99" spans="1:65" s="2" customFormat="1" ht="33" customHeight="1">
      <c r="A99" s="32"/>
      <c r="B99" s="156"/>
      <c r="C99" s="157" t="s">
        <v>170</v>
      </c>
      <c r="D99" s="157" t="s">
        <v>165</v>
      </c>
      <c r="E99" s="158" t="s">
        <v>1300</v>
      </c>
      <c r="F99" s="159" t="s">
        <v>1301</v>
      </c>
      <c r="G99" s="160" t="s">
        <v>242</v>
      </c>
      <c r="H99" s="161">
        <v>43.2</v>
      </c>
      <c r="I99" s="162"/>
      <c r="J99" s="163">
        <f>ROUND(I99*H99,2)</f>
        <v>0</v>
      </c>
      <c r="K99" s="159" t="s">
        <v>169</v>
      </c>
      <c r="L99" s="33"/>
      <c r="M99" s="164" t="s">
        <v>3</v>
      </c>
      <c r="N99" s="165" t="s">
        <v>42</v>
      </c>
      <c r="O99" s="53"/>
      <c r="P99" s="166">
        <f>O99*H99</f>
        <v>0</v>
      </c>
      <c r="Q99" s="166">
        <v>0</v>
      </c>
      <c r="R99" s="166">
        <f>Q99*H99</f>
        <v>0</v>
      </c>
      <c r="S99" s="166">
        <v>0</v>
      </c>
      <c r="T99" s="167">
        <f>S99*H99</f>
        <v>0</v>
      </c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R99" s="168" t="s">
        <v>170</v>
      </c>
      <c r="AT99" s="168" t="s">
        <v>165</v>
      </c>
      <c r="AU99" s="168" t="s">
        <v>80</v>
      </c>
      <c r="AY99" s="17" t="s">
        <v>163</v>
      </c>
      <c r="BE99" s="169">
        <f>IF(N99="základní",J99,0)</f>
        <v>0</v>
      </c>
      <c r="BF99" s="169">
        <f>IF(N99="snížená",J99,0)</f>
        <v>0</v>
      </c>
      <c r="BG99" s="169">
        <f>IF(N99="zákl. přenesená",J99,0)</f>
        <v>0</v>
      </c>
      <c r="BH99" s="169">
        <f>IF(N99="sníž. přenesená",J99,0)</f>
        <v>0</v>
      </c>
      <c r="BI99" s="169">
        <f>IF(N99="nulová",J99,0)</f>
        <v>0</v>
      </c>
      <c r="BJ99" s="17" t="s">
        <v>78</v>
      </c>
      <c r="BK99" s="169">
        <f>ROUND(I99*H99,2)</f>
        <v>0</v>
      </c>
      <c r="BL99" s="17" t="s">
        <v>170</v>
      </c>
      <c r="BM99" s="168" t="s">
        <v>1302</v>
      </c>
    </row>
    <row r="100" spans="2:51" s="13" customFormat="1" ht="12">
      <c r="B100" s="174"/>
      <c r="D100" s="170" t="s">
        <v>174</v>
      </c>
      <c r="E100" s="175" t="s">
        <v>3</v>
      </c>
      <c r="F100" s="176" t="s">
        <v>1303</v>
      </c>
      <c r="H100" s="175" t="s">
        <v>3</v>
      </c>
      <c r="I100" s="177"/>
      <c r="L100" s="174"/>
      <c r="M100" s="178"/>
      <c r="N100" s="179"/>
      <c r="O100" s="179"/>
      <c r="P100" s="179"/>
      <c r="Q100" s="179"/>
      <c r="R100" s="179"/>
      <c r="S100" s="179"/>
      <c r="T100" s="180"/>
      <c r="AT100" s="175" t="s">
        <v>174</v>
      </c>
      <c r="AU100" s="175" t="s">
        <v>80</v>
      </c>
      <c r="AV100" s="13" t="s">
        <v>78</v>
      </c>
      <c r="AW100" s="13" t="s">
        <v>33</v>
      </c>
      <c r="AX100" s="13" t="s">
        <v>71</v>
      </c>
      <c r="AY100" s="175" t="s">
        <v>163</v>
      </c>
    </row>
    <row r="101" spans="2:51" s="14" customFormat="1" ht="12">
      <c r="B101" s="181"/>
      <c r="D101" s="170" t="s">
        <v>174</v>
      </c>
      <c r="E101" s="182" t="s">
        <v>3</v>
      </c>
      <c r="F101" s="183" t="s">
        <v>1290</v>
      </c>
      <c r="H101" s="184">
        <v>11.2</v>
      </c>
      <c r="I101" s="185"/>
      <c r="L101" s="181"/>
      <c r="M101" s="186"/>
      <c r="N101" s="187"/>
      <c r="O101" s="187"/>
      <c r="P101" s="187"/>
      <c r="Q101" s="187"/>
      <c r="R101" s="187"/>
      <c r="S101" s="187"/>
      <c r="T101" s="188"/>
      <c r="AT101" s="182" t="s">
        <v>174</v>
      </c>
      <c r="AU101" s="182" t="s">
        <v>80</v>
      </c>
      <c r="AV101" s="14" t="s">
        <v>80</v>
      </c>
      <c r="AW101" s="14" t="s">
        <v>33</v>
      </c>
      <c r="AX101" s="14" t="s">
        <v>71</v>
      </c>
      <c r="AY101" s="182" t="s">
        <v>163</v>
      </c>
    </row>
    <row r="102" spans="2:51" s="13" customFormat="1" ht="12">
      <c r="B102" s="174"/>
      <c r="D102" s="170" t="s">
        <v>174</v>
      </c>
      <c r="E102" s="175" t="s">
        <v>3</v>
      </c>
      <c r="F102" s="176" t="s">
        <v>1304</v>
      </c>
      <c r="H102" s="175" t="s">
        <v>3</v>
      </c>
      <c r="I102" s="177"/>
      <c r="L102" s="174"/>
      <c r="M102" s="178"/>
      <c r="N102" s="179"/>
      <c r="O102" s="179"/>
      <c r="P102" s="179"/>
      <c r="Q102" s="179"/>
      <c r="R102" s="179"/>
      <c r="S102" s="179"/>
      <c r="T102" s="180"/>
      <c r="AT102" s="175" t="s">
        <v>174</v>
      </c>
      <c r="AU102" s="175" t="s">
        <v>80</v>
      </c>
      <c r="AV102" s="13" t="s">
        <v>78</v>
      </c>
      <c r="AW102" s="13" t="s">
        <v>33</v>
      </c>
      <c r="AX102" s="13" t="s">
        <v>71</v>
      </c>
      <c r="AY102" s="175" t="s">
        <v>163</v>
      </c>
    </row>
    <row r="103" spans="2:51" s="14" customFormat="1" ht="12">
      <c r="B103" s="181"/>
      <c r="D103" s="170" t="s">
        <v>174</v>
      </c>
      <c r="E103" s="182" t="s">
        <v>3</v>
      </c>
      <c r="F103" s="183" t="s">
        <v>1305</v>
      </c>
      <c r="H103" s="184">
        <v>32</v>
      </c>
      <c r="I103" s="185"/>
      <c r="L103" s="181"/>
      <c r="M103" s="186"/>
      <c r="N103" s="187"/>
      <c r="O103" s="187"/>
      <c r="P103" s="187"/>
      <c r="Q103" s="187"/>
      <c r="R103" s="187"/>
      <c r="S103" s="187"/>
      <c r="T103" s="188"/>
      <c r="AT103" s="182" t="s">
        <v>174</v>
      </c>
      <c r="AU103" s="182" t="s">
        <v>80</v>
      </c>
      <c r="AV103" s="14" t="s">
        <v>80</v>
      </c>
      <c r="AW103" s="14" t="s">
        <v>33</v>
      </c>
      <c r="AX103" s="14" t="s">
        <v>71</v>
      </c>
      <c r="AY103" s="182" t="s">
        <v>163</v>
      </c>
    </row>
    <row r="104" spans="2:51" s="15" customFormat="1" ht="12">
      <c r="B104" s="189"/>
      <c r="D104" s="170" t="s">
        <v>174</v>
      </c>
      <c r="E104" s="190" t="s">
        <v>3</v>
      </c>
      <c r="F104" s="191" t="s">
        <v>188</v>
      </c>
      <c r="H104" s="192">
        <v>43.2</v>
      </c>
      <c r="I104" s="193"/>
      <c r="L104" s="189"/>
      <c r="M104" s="194"/>
      <c r="N104" s="195"/>
      <c r="O104" s="195"/>
      <c r="P104" s="195"/>
      <c r="Q104" s="195"/>
      <c r="R104" s="195"/>
      <c r="S104" s="195"/>
      <c r="T104" s="196"/>
      <c r="AT104" s="190" t="s">
        <v>174</v>
      </c>
      <c r="AU104" s="190" t="s">
        <v>80</v>
      </c>
      <c r="AV104" s="15" t="s">
        <v>170</v>
      </c>
      <c r="AW104" s="15" t="s">
        <v>33</v>
      </c>
      <c r="AX104" s="15" t="s">
        <v>78</v>
      </c>
      <c r="AY104" s="190" t="s">
        <v>163</v>
      </c>
    </row>
    <row r="105" spans="1:65" s="2" customFormat="1" ht="44.25" customHeight="1">
      <c r="A105" s="32"/>
      <c r="B105" s="156"/>
      <c r="C105" s="157" t="s">
        <v>192</v>
      </c>
      <c r="D105" s="157" t="s">
        <v>165</v>
      </c>
      <c r="E105" s="158" t="s">
        <v>1254</v>
      </c>
      <c r="F105" s="159" t="s">
        <v>1255</v>
      </c>
      <c r="G105" s="160" t="s">
        <v>242</v>
      </c>
      <c r="H105" s="161">
        <v>12.96</v>
      </c>
      <c r="I105" s="162"/>
      <c r="J105" s="163">
        <f>ROUND(I105*H105,2)</f>
        <v>0</v>
      </c>
      <c r="K105" s="159" t="s">
        <v>169</v>
      </c>
      <c r="L105" s="33"/>
      <c r="M105" s="164" t="s">
        <v>3</v>
      </c>
      <c r="N105" s="165" t="s">
        <v>42</v>
      </c>
      <c r="O105" s="53"/>
      <c r="P105" s="166">
        <f>O105*H105</f>
        <v>0</v>
      </c>
      <c r="Q105" s="166">
        <v>0</v>
      </c>
      <c r="R105" s="166">
        <f>Q105*H105</f>
        <v>0</v>
      </c>
      <c r="S105" s="166">
        <v>0</v>
      </c>
      <c r="T105" s="167">
        <f>S105*H105</f>
        <v>0</v>
      </c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R105" s="168" t="s">
        <v>170</v>
      </c>
      <c r="AT105" s="168" t="s">
        <v>165</v>
      </c>
      <c r="AU105" s="168" t="s">
        <v>80</v>
      </c>
      <c r="AY105" s="17" t="s">
        <v>163</v>
      </c>
      <c r="BE105" s="169">
        <f>IF(N105="základní",J105,0)</f>
        <v>0</v>
      </c>
      <c r="BF105" s="169">
        <f>IF(N105="snížená",J105,0)</f>
        <v>0</v>
      </c>
      <c r="BG105" s="169">
        <f>IF(N105="zákl. přenesená",J105,0)</f>
        <v>0</v>
      </c>
      <c r="BH105" s="169">
        <f>IF(N105="sníž. přenesená",J105,0)</f>
        <v>0</v>
      </c>
      <c r="BI105" s="169">
        <f>IF(N105="nulová",J105,0)</f>
        <v>0</v>
      </c>
      <c r="BJ105" s="17" t="s">
        <v>78</v>
      </c>
      <c r="BK105" s="169">
        <f>ROUND(I105*H105,2)</f>
        <v>0</v>
      </c>
      <c r="BL105" s="17" t="s">
        <v>170</v>
      </c>
      <c r="BM105" s="168" t="s">
        <v>1306</v>
      </c>
    </row>
    <row r="106" spans="1:47" s="2" customFormat="1" ht="19.5">
      <c r="A106" s="32"/>
      <c r="B106" s="33"/>
      <c r="C106" s="32"/>
      <c r="D106" s="170" t="s">
        <v>172</v>
      </c>
      <c r="E106" s="32"/>
      <c r="F106" s="171" t="s">
        <v>269</v>
      </c>
      <c r="G106" s="32"/>
      <c r="H106" s="32"/>
      <c r="I106" s="96"/>
      <c r="J106" s="32"/>
      <c r="K106" s="32"/>
      <c r="L106" s="33"/>
      <c r="M106" s="172"/>
      <c r="N106" s="173"/>
      <c r="O106" s="53"/>
      <c r="P106" s="53"/>
      <c r="Q106" s="53"/>
      <c r="R106" s="53"/>
      <c r="S106" s="53"/>
      <c r="T106" s="54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T106" s="17" t="s">
        <v>172</v>
      </c>
      <c r="AU106" s="17" t="s">
        <v>80</v>
      </c>
    </row>
    <row r="107" spans="2:51" s="14" customFormat="1" ht="12">
      <c r="B107" s="181"/>
      <c r="D107" s="170" t="s">
        <v>174</v>
      </c>
      <c r="F107" s="183" t="s">
        <v>1307</v>
      </c>
      <c r="H107" s="184">
        <v>12.96</v>
      </c>
      <c r="I107" s="185"/>
      <c r="L107" s="181"/>
      <c r="M107" s="186"/>
      <c r="N107" s="187"/>
      <c r="O107" s="187"/>
      <c r="P107" s="187"/>
      <c r="Q107" s="187"/>
      <c r="R107" s="187"/>
      <c r="S107" s="187"/>
      <c r="T107" s="188"/>
      <c r="AT107" s="182" t="s">
        <v>174</v>
      </c>
      <c r="AU107" s="182" t="s">
        <v>80</v>
      </c>
      <c r="AV107" s="14" t="s">
        <v>80</v>
      </c>
      <c r="AW107" s="14" t="s">
        <v>4</v>
      </c>
      <c r="AX107" s="14" t="s">
        <v>78</v>
      </c>
      <c r="AY107" s="182" t="s">
        <v>163</v>
      </c>
    </row>
    <row r="108" spans="1:65" s="2" customFormat="1" ht="33" customHeight="1">
      <c r="A108" s="32"/>
      <c r="B108" s="156"/>
      <c r="C108" s="157" t="s">
        <v>197</v>
      </c>
      <c r="D108" s="157" t="s">
        <v>165</v>
      </c>
      <c r="E108" s="158" t="s">
        <v>1256</v>
      </c>
      <c r="F108" s="159" t="s">
        <v>1257</v>
      </c>
      <c r="G108" s="160" t="s">
        <v>242</v>
      </c>
      <c r="H108" s="161">
        <v>12.5</v>
      </c>
      <c r="I108" s="162"/>
      <c r="J108" s="163">
        <f>ROUND(I108*H108,2)</f>
        <v>0</v>
      </c>
      <c r="K108" s="159" t="s">
        <v>169</v>
      </c>
      <c r="L108" s="33"/>
      <c r="M108" s="164" t="s">
        <v>3</v>
      </c>
      <c r="N108" s="165" t="s">
        <v>42</v>
      </c>
      <c r="O108" s="53"/>
      <c r="P108" s="166">
        <f>O108*H108</f>
        <v>0</v>
      </c>
      <c r="Q108" s="166">
        <v>0</v>
      </c>
      <c r="R108" s="166">
        <f>Q108*H108</f>
        <v>0</v>
      </c>
      <c r="S108" s="166">
        <v>0</v>
      </c>
      <c r="T108" s="167">
        <f>S108*H108</f>
        <v>0</v>
      </c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R108" s="168" t="s">
        <v>170</v>
      </c>
      <c r="AT108" s="168" t="s">
        <v>165</v>
      </c>
      <c r="AU108" s="168" t="s">
        <v>80</v>
      </c>
      <c r="AY108" s="17" t="s">
        <v>163</v>
      </c>
      <c r="BE108" s="169">
        <f>IF(N108="základní",J108,0)</f>
        <v>0</v>
      </c>
      <c r="BF108" s="169">
        <f>IF(N108="snížená",J108,0)</f>
        <v>0</v>
      </c>
      <c r="BG108" s="169">
        <f>IF(N108="zákl. přenesená",J108,0)</f>
        <v>0</v>
      </c>
      <c r="BH108" s="169">
        <f>IF(N108="sníž. přenesená",J108,0)</f>
        <v>0</v>
      </c>
      <c r="BI108" s="169">
        <f>IF(N108="nulová",J108,0)</f>
        <v>0</v>
      </c>
      <c r="BJ108" s="17" t="s">
        <v>78</v>
      </c>
      <c r="BK108" s="169">
        <f>ROUND(I108*H108,2)</f>
        <v>0</v>
      </c>
      <c r="BL108" s="17" t="s">
        <v>170</v>
      </c>
      <c r="BM108" s="168" t="s">
        <v>1308</v>
      </c>
    </row>
    <row r="109" spans="2:51" s="13" customFormat="1" ht="12">
      <c r="B109" s="174"/>
      <c r="D109" s="170" t="s">
        <v>174</v>
      </c>
      <c r="E109" s="175" t="s">
        <v>3</v>
      </c>
      <c r="F109" s="176" t="s">
        <v>440</v>
      </c>
      <c r="H109" s="175" t="s">
        <v>3</v>
      </c>
      <c r="I109" s="177"/>
      <c r="L109" s="174"/>
      <c r="M109" s="178"/>
      <c r="N109" s="179"/>
      <c r="O109" s="179"/>
      <c r="P109" s="179"/>
      <c r="Q109" s="179"/>
      <c r="R109" s="179"/>
      <c r="S109" s="179"/>
      <c r="T109" s="180"/>
      <c r="AT109" s="175" t="s">
        <v>174</v>
      </c>
      <c r="AU109" s="175" t="s">
        <v>80</v>
      </c>
      <c r="AV109" s="13" t="s">
        <v>78</v>
      </c>
      <c r="AW109" s="13" t="s">
        <v>33</v>
      </c>
      <c r="AX109" s="13" t="s">
        <v>71</v>
      </c>
      <c r="AY109" s="175" t="s">
        <v>163</v>
      </c>
    </row>
    <row r="110" spans="2:51" s="14" customFormat="1" ht="12">
      <c r="B110" s="181"/>
      <c r="D110" s="170" t="s">
        <v>174</v>
      </c>
      <c r="E110" s="182" t="s">
        <v>3</v>
      </c>
      <c r="F110" s="183" t="s">
        <v>1309</v>
      </c>
      <c r="H110" s="184">
        <v>12.5</v>
      </c>
      <c r="I110" s="185"/>
      <c r="L110" s="181"/>
      <c r="M110" s="186"/>
      <c r="N110" s="187"/>
      <c r="O110" s="187"/>
      <c r="P110" s="187"/>
      <c r="Q110" s="187"/>
      <c r="R110" s="187"/>
      <c r="S110" s="187"/>
      <c r="T110" s="188"/>
      <c r="AT110" s="182" t="s">
        <v>174</v>
      </c>
      <c r="AU110" s="182" t="s">
        <v>80</v>
      </c>
      <c r="AV110" s="14" t="s">
        <v>80</v>
      </c>
      <c r="AW110" s="14" t="s">
        <v>33</v>
      </c>
      <c r="AX110" s="14" t="s">
        <v>78</v>
      </c>
      <c r="AY110" s="182" t="s">
        <v>163</v>
      </c>
    </row>
    <row r="111" spans="1:65" s="2" customFormat="1" ht="33" customHeight="1">
      <c r="A111" s="32"/>
      <c r="B111" s="156"/>
      <c r="C111" s="157" t="s">
        <v>201</v>
      </c>
      <c r="D111" s="157" t="s">
        <v>165</v>
      </c>
      <c r="E111" s="158" t="s">
        <v>1258</v>
      </c>
      <c r="F111" s="159" t="s">
        <v>1259</v>
      </c>
      <c r="G111" s="160" t="s">
        <v>242</v>
      </c>
      <c r="H111" s="161">
        <v>3.75</v>
      </c>
      <c r="I111" s="162"/>
      <c r="J111" s="163">
        <f>ROUND(I111*H111,2)</f>
        <v>0</v>
      </c>
      <c r="K111" s="159" t="s">
        <v>169</v>
      </c>
      <c r="L111" s="33"/>
      <c r="M111" s="164" t="s">
        <v>3</v>
      </c>
      <c r="N111" s="165" t="s">
        <v>42</v>
      </c>
      <c r="O111" s="53"/>
      <c r="P111" s="166">
        <f>O111*H111</f>
        <v>0</v>
      </c>
      <c r="Q111" s="166">
        <v>0</v>
      </c>
      <c r="R111" s="166">
        <f>Q111*H111</f>
        <v>0</v>
      </c>
      <c r="S111" s="166">
        <v>0</v>
      </c>
      <c r="T111" s="167">
        <f>S111*H111</f>
        <v>0</v>
      </c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R111" s="168" t="s">
        <v>170</v>
      </c>
      <c r="AT111" s="168" t="s">
        <v>165</v>
      </c>
      <c r="AU111" s="168" t="s">
        <v>80</v>
      </c>
      <c r="AY111" s="17" t="s">
        <v>163</v>
      </c>
      <c r="BE111" s="169">
        <f>IF(N111="základní",J111,0)</f>
        <v>0</v>
      </c>
      <c r="BF111" s="169">
        <f>IF(N111="snížená",J111,0)</f>
        <v>0</v>
      </c>
      <c r="BG111" s="169">
        <f>IF(N111="zákl. přenesená",J111,0)</f>
        <v>0</v>
      </c>
      <c r="BH111" s="169">
        <f>IF(N111="sníž. přenesená",J111,0)</f>
        <v>0</v>
      </c>
      <c r="BI111" s="169">
        <f>IF(N111="nulová",J111,0)</f>
        <v>0</v>
      </c>
      <c r="BJ111" s="17" t="s">
        <v>78</v>
      </c>
      <c r="BK111" s="169">
        <f>ROUND(I111*H111,2)</f>
        <v>0</v>
      </c>
      <c r="BL111" s="17" t="s">
        <v>170</v>
      </c>
      <c r="BM111" s="168" t="s">
        <v>1310</v>
      </c>
    </row>
    <row r="112" spans="1:47" s="2" customFormat="1" ht="19.5">
      <c r="A112" s="32"/>
      <c r="B112" s="33"/>
      <c r="C112" s="32"/>
      <c r="D112" s="170" t="s">
        <v>172</v>
      </c>
      <c r="E112" s="32"/>
      <c r="F112" s="171" t="s">
        <v>269</v>
      </c>
      <c r="G112" s="32"/>
      <c r="H112" s="32"/>
      <c r="I112" s="96"/>
      <c r="J112" s="32"/>
      <c r="K112" s="32"/>
      <c r="L112" s="33"/>
      <c r="M112" s="172"/>
      <c r="N112" s="173"/>
      <c r="O112" s="53"/>
      <c r="P112" s="53"/>
      <c r="Q112" s="53"/>
      <c r="R112" s="53"/>
      <c r="S112" s="53"/>
      <c r="T112" s="54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T112" s="17" t="s">
        <v>172</v>
      </c>
      <c r="AU112" s="17" t="s">
        <v>80</v>
      </c>
    </row>
    <row r="113" spans="2:51" s="14" customFormat="1" ht="12">
      <c r="B113" s="181"/>
      <c r="D113" s="170" t="s">
        <v>174</v>
      </c>
      <c r="F113" s="183" t="s">
        <v>1311</v>
      </c>
      <c r="H113" s="184">
        <v>3.75</v>
      </c>
      <c r="I113" s="185"/>
      <c r="L113" s="181"/>
      <c r="M113" s="186"/>
      <c r="N113" s="187"/>
      <c r="O113" s="187"/>
      <c r="P113" s="187"/>
      <c r="Q113" s="187"/>
      <c r="R113" s="187"/>
      <c r="S113" s="187"/>
      <c r="T113" s="188"/>
      <c r="AT113" s="182" t="s">
        <v>174</v>
      </c>
      <c r="AU113" s="182" t="s">
        <v>80</v>
      </c>
      <c r="AV113" s="14" t="s">
        <v>80</v>
      </c>
      <c r="AW113" s="14" t="s">
        <v>4</v>
      </c>
      <c r="AX113" s="14" t="s">
        <v>78</v>
      </c>
      <c r="AY113" s="182" t="s">
        <v>163</v>
      </c>
    </row>
    <row r="114" spans="1:65" s="2" customFormat="1" ht="33" customHeight="1">
      <c r="A114" s="32"/>
      <c r="B114" s="156"/>
      <c r="C114" s="157" t="s">
        <v>205</v>
      </c>
      <c r="D114" s="157" t="s">
        <v>165</v>
      </c>
      <c r="E114" s="158" t="s">
        <v>1260</v>
      </c>
      <c r="F114" s="159" t="s">
        <v>1261</v>
      </c>
      <c r="G114" s="160" t="s">
        <v>168</v>
      </c>
      <c r="H114" s="161">
        <v>74</v>
      </c>
      <c r="I114" s="162"/>
      <c r="J114" s="163">
        <f>ROUND(I114*H114,2)</f>
        <v>0</v>
      </c>
      <c r="K114" s="159" t="s">
        <v>169</v>
      </c>
      <c r="L114" s="33"/>
      <c r="M114" s="164" t="s">
        <v>3</v>
      </c>
      <c r="N114" s="165" t="s">
        <v>42</v>
      </c>
      <c r="O114" s="53"/>
      <c r="P114" s="166">
        <f>O114*H114</f>
        <v>0</v>
      </c>
      <c r="Q114" s="166">
        <v>0.000593008</v>
      </c>
      <c r="R114" s="166">
        <f>Q114*H114</f>
        <v>0.043882592</v>
      </c>
      <c r="S114" s="166">
        <v>0</v>
      </c>
      <c r="T114" s="167">
        <f>S114*H114</f>
        <v>0</v>
      </c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R114" s="168" t="s">
        <v>170</v>
      </c>
      <c r="AT114" s="168" t="s">
        <v>165</v>
      </c>
      <c r="AU114" s="168" t="s">
        <v>80</v>
      </c>
      <c r="AY114" s="17" t="s">
        <v>163</v>
      </c>
      <c r="BE114" s="169">
        <f>IF(N114="základní",J114,0)</f>
        <v>0</v>
      </c>
      <c r="BF114" s="169">
        <f>IF(N114="snížená",J114,0)</f>
        <v>0</v>
      </c>
      <c r="BG114" s="169">
        <f>IF(N114="zákl. přenesená",J114,0)</f>
        <v>0</v>
      </c>
      <c r="BH114" s="169">
        <f>IF(N114="sníž. přenesená",J114,0)</f>
        <v>0</v>
      </c>
      <c r="BI114" s="169">
        <f>IF(N114="nulová",J114,0)</f>
        <v>0</v>
      </c>
      <c r="BJ114" s="17" t="s">
        <v>78</v>
      </c>
      <c r="BK114" s="169">
        <f>ROUND(I114*H114,2)</f>
        <v>0</v>
      </c>
      <c r="BL114" s="17" t="s">
        <v>170</v>
      </c>
      <c r="BM114" s="168" t="s">
        <v>1312</v>
      </c>
    </row>
    <row r="115" spans="2:51" s="13" customFormat="1" ht="12">
      <c r="B115" s="174"/>
      <c r="D115" s="170" t="s">
        <v>174</v>
      </c>
      <c r="E115" s="175" t="s">
        <v>3</v>
      </c>
      <c r="F115" s="176" t="s">
        <v>438</v>
      </c>
      <c r="H115" s="175" t="s">
        <v>3</v>
      </c>
      <c r="I115" s="177"/>
      <c r="L115" s="174"/>
      <c r="M115" s="178"/>
      <c r="N115" s="179"/>
      <c r="O115" s="179"/>
      <c r="P115" s="179"/>
      <c r="Q115" s="179"/>
      <c r="R115" s="179"/>
      <c r="S115" s="179"/>
      <c r="T115" s="180"/>
      <c r="AT115" s="175" t="s">
        <v>174</v>
      </c>
      <c r="AU115" s="175" t="s">
        <v>80</v>
      </c>
      <c r="AV115" s="13" t="s">
        <v>78</v>
      </c>
      <c r="AW115" s="13" t="s">
        <v>33</v>
      </c>
      <c r="AX115" s="13" t="s">
        <v>71</v>
      </c>
      <c r="AY115" s="175" t="s">
        <v>163</v>
      </c>
    </row>
    <row r="116" spans="2:51" s="14" customFormat="1" ht="12">
      <c r="B116" s="181"/>
      <c r="D116" s="170" t="s">
        <v>174</v>
      </c>
      <c r="E116" s="182" t="s">
        <v>3</v>
      </c>
      <c r="F116" s="183" t="s">
        <v>1313</v>
      </c>
      <c r="H116" s="184">
        <v>54</v>
      </c>
      <c r="I116" s="185"/>
      <c r="L116" s="181"/>
      <c r="M116" s="186"/>
      <c r="N116" s="187"/>
      <c r="O116" s="187"/>
      <c r="P116" s="187"/>
      <c r="Q116" s="187"/>
      <c r="R116" s="187"/>
      <c r="S116" s="187"/>
      <c r="T116" s="188"/>
      <c r="AT116" s="182" t="s">
        <v>174</v>
      </c>
      <c r="AU116" s="182" t="s">
        <v>80</v>
      </c>
      <c r="AV116" s="14" t="s">
        <v>80</v>
      </c>
      <c r="AW116" s="14" t="s">
        <v>33</v>
      </c>
      <c r="AX116" s="14" t="s">
        <v>71</v>
      </c>
      <c r="AY116" s="182" t="s">
        <v>163</v>
      </c>
    </row>
    <row r="117" spans="2:51" s="13" customFormat="1" ht="12">
      <c r="B117" s="174"/>
      <c r="D117" s="170" t="s">
        <v>174</v>
      </c>
      <c r="E117" s="175" t="s">
        <v>3</v>
      </c>
      <c r="F117" s="176" t="s">
        <v>440</v>
      </c>
      <c r="H117" s="175" t="s">
        <v>3</v>
      </c>
      <c r="I117" s="177"/>
      <c r="L117" s="174"/>
      <c r="M117" s="178"/>
      <c r="N117" s="179"/>
      <c r="O117" s="179"/>
      <c r="P117" s="179"/>
      <c r="Q117" s="179"/>
      <c r="R117" s="179"/>
      <c r="S117" s="179"/>
      <c r="T117" s="180"/>
      <c r="AT117" s="175" t="s">
        <v>174</v>
      </c>
      <c r="AU117" s="175" t="s">
        <v>80</v>
      </c>
      <c r="AV117" s="13" t="s">
        <v>78</v>
      </c>
      <c r="AW117" s="13" t="s">
        <v>33</v>
      </c>
      <c r="AX117" s="13" t="s">
        <v>71</v>
      </c>
      <c r="AY117" s="175" t="s">
        <v>163</v>
      </c>
    </row>
    <row r="118" spans="2:51" s="14" customFormat="1" ht="12">
      <c r="B118" s="181"/>
      <c r="D118" s="170" t="s">
        <v>174</v>
      </c>
      <c r="E118" s="182" t="s">
        <v>3</v>
      </c>
      <c r="F118" s="183" t="s">
        <v>1314</v>
      </c>
      <c r="H118" s="184">
        <v>20</v>
      </c>
      <c r="I118" s="185"/>
      <c r="L118" s="181"/>
      <c r="M118" s="186"/>
      <c r="N118" s="187"/>
      <c r="O118" s="187"/>
      <c r="P118" s="187"/>
      <c r="Q118" s="187"/>
      <c r="R118" s="187"/>
      <c r="S118" s="187"/>
      <c r="T118" s="188"/>
      <c r="AT118" s="182" t="s">
        <v>174</v>
      </c>
      <c r="AU118" s="182" t="s">
        <v>80</v>
      </c>
      <c r="AV118" s="14" t="s">
        <v>80</v>
      </c>
      <c r="AW118" s="14" t="s">
        <v>33</v>
      </c>
      <c r="AX118" s="14" t="s">
        <v>71</v>
      </c>
      <c r="AY118" s="182" t="s">
        <v>163</v>
      </c>
    </row>
    <row r="119" spans="2:51" s="15" customFormat="1" ht="12">
      <c r="B119" s="189"/>
      <c r="D119" s="170" t="s">
        <v>174</v>
      </c>
      <c r="E119" s="190" t="s">
        <v>3</v>
      </c>
      <c r="F119" s="191" t="s">
        <v>188</v>
      </c>
      <c r="H119" s="192">
        <v>74</v>
      </c>
      <c r="I119" s="193"/>
      <c r="L119" s="189"/>
      <c r="M119" s="194"/>
      <c r="N119" s="195"/>
      <c r="O119" s="195"/>
      <c r="P119" s="195"/>
      <c r="Q119" s="195"/>
      <c r="R119" s="195"/>
      <c r="S119" s="195"/>
      <c r="T119" s="196"/>
      <c r="AT119" s="190" t="s">
        <v>174</v>
      </c>
      <c r="AU119" s="190" t="s">
        <v>80</v>
      </c>
      <c r="AV119" s="15" t="s">
        <v>170</v>
      </c>
      <c r="AW119" s="15" t="s">
        <v>33</v>
      </c>
      <c r="AX119" s="15" t="s">
        <v>78</v>
      </c>
      <c r="AY119" s="190" t="s">
        <v>163</v>
      </c>
    </row>
    <row r="120" spans="1:65" s="2" customFormat="1" ht="33" customHeight="1">
      <c r="A120" s="32"/>
      <c r="B120" s="156"/>
      <c r="C120" s="157" t="s">
        <v>209</v>
      </c>
      <c r="D120" s="157" t="s">
        <v>165</v>
      </c>
      <c r="E120" s="158" t="s">
        <v>1262</v>
      </c>
      <c r="F120" s="159" t="s">
        <v>1263</v>
      </c>
      <c r="G120" s="160" t="s">
        <v>168</v>
      </c>
      <c r="H120" s="161">
        <v>74</v>
      </c>
      <c r="I120" s="162"/>
      <c r="J120" s="163">
        <f>ROUND(I120*H120,2)</f>
        <v>0</v>
      </c>
      <c r="K120" s="159" t="s">
        <v>169</v>
      </c>
      <c r="L120" s="33"/>
      <c r="M120" s="164" t="s">
        <v>3</v>
      </c>
      <c r="N120" s="165" t="s">
        <v>42</v>
      </c>
      <c r="O120" s="53"/>
      <c r="P120" s="166">
        <f>O120*H120</f>
        <v>0</v>
      </c>
      <c r="Q120" s="166">
        <v>0</v>
      </c>
      <c r="R120" s="166">
        <f>Q120*H120</f>
        <v>0</v>
      </c>
      <c r="S120" s="166">
        <v>0</v>
      </c>
      <c r="T120" s="167">
        <f>S120*H120</f>
        <v>0</v>
      </c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R120" s="168" t="s">
        <v>170</v>
      </c>
      <c r="AT120" s="168" t="s">
        <v>165</v>
      </c>
      <c r="AU120" s="168" t="s">
        <v>80</v>
      </c>
      <c r="AY120" s="17" t="s">
        <v>163</v>
      </c>
      <c r="BE120" s="169">
        <f>IF(N120="základní",J120,0)</f>
        <v>0</v>
      </c>
      <c r="BF120" s="169">
        <f>IF(N120="snížená",J120,0)</f>
        <v>0</v>
      </c>
      <c r="BG120" s="169">
        <f>IF(N120="zákl. přenesená",J120,0)</f>
        <v>0</v>
      </c>
      <c r="BH120" s="169">
        <f>IF(N120="sníž. přenesená",J120,0)</f>
        <v>0</v>
      </c>
      <c r="BI120" s="169">
        <f>IF(N120="nulová",J120,0)</f>
        <v>0</v>
      </c>
      <c r="BJ120" s="17" t="s">
        <v>78</v>
      </c>
      <c r="BK120" s="169">
        <f>ROUND(I120*H120,2)</f>
        <v>0</v>
      </c>
      <c r="BL120" s="17" t="s">
        <v>170</v>
      </c>
      <c r="BM120" s="168" t="s">
        <v>1315</v>
      </c>
    </row>
    <row r="121" spans="1:65" s="2" customFormat="1" ht="44.25" customHeight="1">
      <c r="A121" s="32"/>
      <c r="B121" s="156"/>
      <c r="C121" s="157" t="s">
        <v>214</v>
      </c>
      <c r="D121" s="157" t="s">
        <v>165</v>
      </c>
      <c r="E121" s="158" t="s">
        <v>1264</v>
      </c>
      <c r="F121" s="159" t="s">
        <v>1265</v>
      </c>
      <c r="G121" s="160" t="s">
        <v>242</v>
      </c>
      <c r="H121" s="161">
        <v>54.85</v>
      </c>
      <c r="I121" s="162"/>
      <c r="J121" s="163">
        <f>ROUND(I121*H121,2)</f>
        <v>0</v>
      </c>
      <c r="K121" s="159" t="s">
        <v>169</v>
      </c>
      <c r="L121" s="33"/>
      <c r="M121" s="164" t="s">
        <v>3</v>
      </c>
      <c r="N121" s="165" t="s">
        <v>42</v>
      </c>
      <c r="O121" s="53"/>
      <c r="P121" s="166">
        <f>O121*H121</f>
        <v>0</v>
      </c>
      <c r="Q121" s="166">
        <v>0</v>
      </c>
      <c r="R121" s="166">
        <f>Q121*H121</f>
        <v>0</v>
      </c>
      <c r="S121" s="166">
        <v>0</v>
      </c>
      <c r="T121" s="167">
        <f>S121*H121</f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R121" s="168" t="s">
        <v>170</v>
      </c>
      <c r="AT121" s="168" t="s">
        <v>165</v>
      </c>
      <c r="AU121" s="168" t="s">
        <v>80</v>
      </c>
      <c r="AY121" s="17" t="s">
        <v>163</v>
      </c>
      <c r="BE121" s="169">
        <f>IF(N121="základní",J121,0)</f>
        <v>0</v>
      </c>
      <c r="BF121" s="169">
        <f>IF(N121="snížená",J121,0)</f>
        <v>0</v>
      </c>
      <c r="BG121" s="169">
        <f>IF(N121="zákl. přenesená",J121,0)</f>
        <v>0</v>
      </c>
      <c r="BH121" s="169">
        <f>IF(N121="sníž. přenesená",J121,0)</f>
        <v>0</v>
      </c>
      <c r="BI121" s="169">
        <f>IF(N121="nulová",J121,0)</f>
        <v>0</v>
      </c>
      <c r="BJ121" s="17" t="s">
        <v>78</v>
      </c>
      <c r="BK121" s="169">
        <f>ROUND(I121*H121,2)</f>
        <v>0</v>
      </c>
      <c r="BL121" s="17" t="s">
        <v>170</v>
      </c>
      <c r="BM121" s="168" t="s">
        <v>1316</v>
      </c>
    </row>
    <row r="122" spans="2:51" s="14" customFormat="1" ht="12">
      <c r="B122" s="181"/>
      <c r="D122" s="170" t="s">
        <v>174</v>
      </c>
      <c r="E122" s="182" t="s">
        <v>3</v>
      </c>
      <c r="F122" s="183" t="s">
        <v>1317</v>
      </c>
      <c r="H122" s="184">
        <v>54.85</v>
      </c>
      <c r="I122" s="185"/>
      <c r="L122" s="181"/>
      <c r="M122" s="186"/>
      <c r="N122" s="187"/>
      <c r="O122" s="187"/>
      <c r="P122" s="187"/>
      <c r="Q122" s="187"/>
      <c r="R122" s="187"/>
      <c r="S122" s="187"/>
      <c r="T122" s="188"/>
      <c r="AT122" s="182" t="s">
        <v>174</v>
      </c>
      <c r="AU122" s="182" t="s">
        <v>80</v>
      </c>
      <c r="AV122" s="14" t="s">
        <v>80</v>
      </c>
      <c r="AW122" s="14" t="s">
        <v>33</v>
      </c>
      <c r="AX122" s="14" t="s">
        <v>78</v>
      </c>
      <c r="AY122" s="182" t="s">
        <v>163</v>
      </c>
    </row>
    <row r="123" spans="1:65" s="2" customFormat="1" ht="44.25" customHeight="1">
      <c r="A123" s="32"/>
      <c r="B123" s="156"/>
      <c r="C123" s="157" t="s">
        <v>220</v>
      </c>
      <c r="D123" s="157" t="s">
        <v>165</v>
      </c>
      <c r="E123" s="158" t="s">
        <v>310</v>
      </c>
      <c r="F123" s="159" t="s">
        <v>311</v>
      </c>
      <c r="G123" s="160" t="s">
        <v>242</v>
      </c>
      <c r="H123" s="161">
        <v>54.85</v>
      </c>
      <c r="I123" s="162"/>
      <c r="J123" s="163">
        <f>ROUND(I123*H123,2)</f>
        <v>0</v>
      </c>
      <c r="K123" s="159" t="s">
        <v>169</v>
      </c>
      <c r="L123" s="33"/>
      <c r="M123" s="164" t="s">
        <v>3</v>
      </c>
      <c r="N123" s="165" t="s">
        <v>42</v>
      </c>
      <c r="O123" s="53"/>
      <c r="P123" s="166">
        <f>O123*H123</f>
        <v>0</v>
      </c>
      <c r="Q123" s="166">
        <v>0</v>
      </c>
      <c r="R123" s="166">
        <f>Q123*H123</f>
        <v>0</v>
      </c>
      <c r="S123" s="166">
        <v>0</v>
      </c>
      <c r="T123" s="167">
        <f>S123*H123</f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168" t="s">
        <v>170</v>
      </c>
      <c r="AT123" s="168" t="s">
        <v>165</v>
      </c>
      <c r="AU123" s="168" t="s">
        <v>80</v>
      </c>
      <c r="AY123" s="17" t="s">
        <v>163</v>
      </c>
      <c r="BE123" s="169">
        <f>IF(N123="základní",J123,0)</f>
        <v>0</v>
      </c>
      <c r="BF123" s="169">
        <f>IF(N123="snížená",J123,0)</f>
        <v>0</v>
      </c>
      <c r="BG123" s="169">
        <f>IF(N123="zákl. přenesená",J123,0)</f>
        <v>0</v>
      </c>
      <c r="BH123" s="169">
        <f>IF(N123="sníž. přenesená",J123,0)</f>
        <v>0</v>
      </c>
      <c r="BI123" s="169">
        <f>IF(N123="nulová",J123,0)</f>
        <v>0</v>
      </c>
      <c r="BJ123" s="17" t="s">
        <v>78</v>
      </c>
      <c r="BK123" s="169">
        <f>ROUND(I123*H123,2)</f>
        <v>0</v>
      </c>
      <c r="BL123" s="17" t="s">
        <v>170</v>
      </c>
      <c r="BM123" s="168" t="s">
        <v>1318</v>
      </c>
    </row>
    <row r="124" spans="1:65" s="2" customFormat="1" ht="55.5" customHeight="1">
      <c r="A124" s="32"/>
      <c r="B124" s="156"/>
      <c r="C124" s="157" t="s">
        <v>225</v>
      </c>
      <c r="D124" s="157" t="s">
        <v>165</v>
      </c>
      <c r="E124" s="158" t="s">
        <v>315</v>
      </c>
      <c r="F124" s="159" t="s">
        <v>316</v>
      </c>
      <c r="G124" s="160" t="s">
        <v>242</v>
      </c>
      <c r="H124" s="161">
        <v>548.5</v>
      </c>
      <c r="I124" s="162"/>
      <c r="J124" s="163">
        <f>ROUND(I124*H124,2)</f>
        <v>0</v>
      </c>
      <c r="K124" s="159" t="s">
        <v>169</v>
      </c>
      <c r="L124" s="33"/>
      <c r="M124" s="164" t="s">
        <v>3</v>
      </c>
      <c r="N124" s="165" t="s">
        <v>42</v>
      </c>
      <c r="O124" s="53"/>
      <c r="P124" s="166">
        <f>O124*H124</f>
        <v>0</v>
      </c>
      <c r="Q124" s="166">
        <v>0</v>
      </c>
      <c r="R124" s="166">
        <f>Q124*H124</f>
        <v>0</v>
      </c>
      <c r="S124" s="166">
        <v>0</v>
      </c>
      <c r="T124" s="167">
        <f>S124*H124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68" t="s">
        <v>170</v>
      </c>
      <c r="AT124" s="168" t="s">
        <v>165</v>
      </c>
      <c r="AU124" s="168" t="s">
        <v>80</v>
      </c>
      <c r="AY124" s="17" t="s">
        <v>163</v>
      </c>
      <c r="BE124" s="169">
        <f>IF(N124="základní",J124,0)</f>
        <v>0</v>
      </c>
      <c r="BF124" s="169">
        <f>IF(N124="snížená",J124,0)</f>
        <v>0</v>
      </c>
      <c r="BG124" s="169">
        <f>IF(N124="zákl. přenesená",J124,0)</f>
        <v>0</v>
      </c>
      <c r="BH124" s="169">
        <f>IF(N124="sníž. přenesená",J124,0)</f>
        <v>0</v>
      </c>
      <c r="BI124" s="169">
        <f>IF(N124="nulová",J124,0)</f>
        <v>0</v>
      </c>
      <c r="BJ124" s="17" t="s">
        <v>78</v>
      </c>
      <c r="BK124" s="169">
        <f>ROUND(I124*H124,2)</f>
        <v>0</v>
      </c>
      <c r="BL124" s="17" t="s">
        <v>170</v>
      </c>
      <c r="BM124" s="168" t="s">
        <v>1319</v>
      </c>
    </row>
    <row r="125" spans="1:47" s="2" customFormat="1" ht="19.5">
      <c r="A125" s="32"/>
      <c r="B125" s="33"/>
      <c r="C125" s="32"/>
      <c r="D125" s="170" t="s">
        <v>172</v>
      </c>
      <c r="E125" s="32"/>
      <c r="F125" s="171" t="s">
        <v>318</v>
      </c>
      <c r="G125" s="32"/>
      <c r="H125" s="32"/>
      <c r="I125" s="96"/>
      <c r="J125" s="32"/>
      <c r="K125" s="32"/>
      <c r="L125" s="33"/>
      <c r="M125" s="172"/>
      <c r="N125" s="173"/>
      <c r="O125" s="53"/>
      <c r="P125" s="53"/>
      <c r="Q125" s="53"/>
      <c r="R125" s="53"/>
      <c r="S125" s="53"/>
      <c r="T125" s="54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T125" s="17" t="s">
        <v>172</v>
      </c>
      <c r="AU125" s="17" t="s">
        <v>80</v>
      </c>
    </row>
    <row r="126" spans="2:51" s="14" customFormat="1" ht="12">
      <c r="B126" s="181"/>
      <c r="D126" s="170" t="s">
        <v>174</v>
      </c>
      <c r="F126" s="183" t="s">
        <v>1320</v>
      </c>
      <c r="H126" s="184">
        <v>548.5</v>
      </c>
      <c r="I126" s="185"/>
      <c r="L126" s="181"/>
      <c r="M126" s="186"/>
      <c r="N126" s="187"/>
      <c r="O126" s="187"/>
      <c r="P126" s="187"/>
      <c r="Q126" s="187"/>
      <c r="R126" s="187"/>
      <c r="S126" s="187"/>
      <c r="T126" s="188"/>
      <c r="AT126" s="182" t="s">
        <v>174</v>
      </c>
      <c r="AU126" s="182" t="s">
        <v>80</v>
      </c>
      <c r="AV126" s="14" t="s">
        <v>80</v>
      </c>
      <c r="AW126" s="14" t="s">
        <v>4</v>
      </c>
      <c r="AX126" s="14" t="s">
        <v>78</v>
      </c>
      <c r="AY126" s="182" t="s">
        <v>163</v>
      </c>
    </row>
    <row r="127" spans="1:65" s="2" customFormat="1" ht="33" customHeight="1">
      <c r="A127" s="32"/>
      <c r="B127" s="156"/>
      <c r="C127" s="157" t="s">
        <v>230</v>
      </c>
      <c r="D127" s="157" t="s">
        <v>165</v>
      </c>
      <c r="E127" s="158" t="s">
        <v>321</v>
      </c>
      <c r="F127" s="159" t="s">
        <v>322</v>
      </c>
      <c r="G127" s="160" t="s">
        <v>242</v>
      </c>
      <c r="H127" s="161">
        <v>54.85</v>
      </c>
      <c r="I127" s="162"/>
      <c r="J127" s="163">
        <f>ROUND(I127*H127,2)</f>
        <v>0</v>
      </c>
      <c r="K127" s="159" t="s">
        <v>169</v>
      </c>
      <c r="L127" s="33"/>
      <c r="M127" s="164" t="s">
        <v>3</v>
      </c>
      <c r="N127" s="165" t="s">
        <v>42</v>
      </c>
      <c r="O127" s="53"/>
      <c r="P127" s="166">
        <f>O127*H127</f>
        <v>0</v>
      </c>
      <c r="Q127" s="166">
        <v>0</v>
      </c>
      <c r="R127" s="166">
        <f>Q127*H127</f>
        <v>0</v>
      </c>
      <c r="S127" s="166">
        <v>0</v>
      </c>
      <c r="T127" s="167">
        <f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68" t="s">
        <v>170</v>
      </c>
      <c r="AT127" s="168" t="s">
        <v>165</v>
      </c>
      <c r="AU127" s="168" t="s">
        <v>80</v>
      </c>
      <c r="AY127" s="17" t="s">
        <v>163</v>
      </c>
      <c r="BE127" s="169">
        <f>IF(N127="základní",J127,0)</f>
        <v>0</v>
      </c>
      <c r="BF127" s="169">
        <f>IF(N127="snížená",J127,0)</f>
        <v>0</v>
      </c>
      <c r="BG127" s="169">
        <f>IF(N127="zákl. přenesená",J127,0)</f>
        <v>0</v>
      </c>
      <c r="BH127" s="169">
        <f>IF(N127="sníž. přenesená",J127,0)</f>
        <v>0</v>
      </c>
      <c r="BI127" s="169">
        <f>IF(N127="nulová",J127,0)</f>
        <v>0</v>
      </c>
      <c r="BJ127" s="17" t="s">
        <v>78</v>
      </c>
      <c r="BK127" s="169">
        <f>ROUND(I127*H127,2)</f>
        <v>0</v>
      </c>
      <c r="BL127" s="17" t="s">
        <v>170</v>
      </c>
      <c r="BM127" s="168" t="s">
        <v>1321</v>
      </c>
    </row>
    <row r="128" spans="1:65" s="2" customFormat="1" ht="16.5" customHeight="1">
      <c r="A128" s="32"/>
      <c r="B128" s="156"/>
      <c r="C128" s="157" t="s">
        <v>235</v>
      </c>
      <c r="D128" s="157" t="s">
        <v>165</v>
      </c>
      <c r="E128" s="158" t="s">
        <v>325</v>
      </c>
      <c r="F128" s="159" t="s">
        <v>326</v>
      </c>
      <c r="G128" s="160" t="s">
        <v>242</v>
      </c>
      <c r="H128" s="161">
        <v>54.85</v>
      </c>
      <c r="I128" s="162"/>
      <c r="J128" s="163">
        <f>ROUND(I128*H128,2)</f>
        <v>0</v>
      </c>
      <c r="K128" s="159" t="s">
        <v>169</v>
      </c>
      <c r="L128" s="33"/>
      <c r="M128" s="164" t="s">
        <v>3</v>
      </c>
      <c r="N128" s="165" t="s">
        <v>42</v>
      </c>
      <c r="O128" s="53"/>
      <c r="P128" s="166">
        <f>O128*H128</f>
        <v>0</v>
      </c>
      <c r="Q128" s="166">
        <v>0</v>
      </c>
      <c r="R128" s="166">
        <f>Q128*H128</f>
        <v>0</v>
      </c>
      <c r="S128" s="166">
        <v>0</v>
      </c>
      <c r="T128" s="167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68" t="s">
        <v>170</v>
      </c>
      <c r="AT128" s="168" t="s">
        <v>165</v>
      </c>
      <c r="AU128" s="168" t="s">
        <v>80</v>
      </c>
      <c r="AY128" s="17" t="s">
        <v>163</v>
      </c>
      <c r="BE128" s="169">
        <f>IF(N128="základní",J128,0)</f>
        <v>0</v>
      </c>
      <c r="BF128" s="169">
        <f>IF(N128="snížená",J128,0)</f>
        <v>0</v>
      </c>
      <c r="BG128" s="169">
        <f>IF(N128="zákl. přenesená",J128,0)</f>
        <v>0</v>
      </c>
      <c r="BH128" s="169">
        <f>IF(N128="sníž. přenesená",J128,0)</f>
        <v>0</v>
      </c>
      <c r="BI128" s="169">
        <f>IF(N128="nulová",J128,0)</f>
        <v>0</v>
      </c>
      <c r="BJ128" s="17" t="s">
        <v>78</v>
      </c>
      <c r="BK128" s="169">
        <f>ROUND(I128*H128,2)</f>
        <v>0</v>
      </c>
      <c r="BL128" s="17" t="s">
        <v>170</v>
      </c>
      <c r="BM128" s="168" t="s">
        <v>1322</v>
      </c>
    </row>
    <row r="129" spans="1:65" s="2" customFormat="1" ht="33" customHeight="1">
      <c r="A129" s="32"/>
      <c r="B129" s="156"/>
      <c r="C129" s="157" t="s">
        <v>9</v>
      </c>
      <c r="D129" s="157" t="s">
        <v>165</v>
      </c>
      <c r="E129" s="158" t="s">
        <v>329</v>
      </c>
      <c r="F129" s="159" t="s">
        <v>330</v>
      </c>
      <c r="G129" s="160" t="s">
        <v>331</v>
      </c>
      <c r="H129" s="161">
        <v>108.329</v>
      </c>
      <c r="I129" s="162"/>
      <c r="J129" s="163">
        <f>ROUND(I129*H129,2)</f>
        <v>0</v>
      </c>
      <c r="K129" s="159" t="s">
        <v>169</v>
      </c>
      <c r="L129" s="33"/>
      <c r="M129" s="164" t="s">
        <v>3</v>
      </c>
      <c r="N129" s="165" t="s">
        <v>42</v>
      </c>
      <c r="O129" s="53"/>
      <c r="P129" s="166">
        <f>O129*H129</f>
        <v>0</v>
      </c>
      <c r="Q129" s="166">
        <v>0</v>
      </c>
      <c r="R129" s="166">
        <f>Q129*H129</f>
        <v>0</v>
      </c>
      <c r="S129" s="166">
        <v>0</v>
      </c>
      <c r="T129" s="167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68" t="s">
        <v>170</v>
      </c>
      <c r="AT129" s="168" t="s">
        <v>165</v>
      </c>
      <c r="AU129" s="168" t="s">
        <v>80</v>
      </c>
      <c r="AY129" s="17" t="s">
        <v>163</v>
      </c>
      <c r="BE129" s="169">
        <f>IF(N129="základní",J129,0)</f>
        <v>0</v>
      </c>
      <c r="BF129" s="169">
        <f>IF(N129="snížená",J129,0)</f>
        <v>0</v>
      </c>
      <c r="BG129" s="169">
        <f>IF(N129="zákl. přenesená",J129,0)</f>
        <v>0</v>
      </c>
      <c r="BH129" s="169">
        <f>IF(N129="sníž. přenesená",J129,0)</f>
        <v>0</v>
      </c>
      <c r="BI129" s="169">
        <f>IF(N129="nulová",J129,0)</f>
        <v>0</v>
      </c>
      <c r="BJ129" s="17" t="s">
        <v>78</v>
      </c>
      <c r="BK129" s="169">
        <f>ROUND(I129*H129,2)</f>
        <v>0</v>
      </c>
      <c r="BL129" s="17" t="s">
        <v>170</v>
      </c>
      <c r="BM129" s="168" t="s">
        <v>1323</v>
      </c>
    </row>
    <row r="130" spans="2:51" s="14" customFormat="1" ht="12">
      <c r="B130" s="181"/>
      <c r="D130" s="170" t="s">
        <v>174</v>
      </c>
      <c r="E130" s="182" t="s">
        <v>3</v>
      </c>
      <c r="F130" s="183" t="s">
        <v>1324</v>
      </c>
      <c r="H130" s="184">
        <v>108.329</v>
      </c>
      <c r="I130" s="185"/>
      <c r="L130" s="181"/>
      <c r="M130" s="186"/>
      <c r="N130" s="187"/>
      <c r="O130" s="187"/>
      <c r="P130" s="187"/>
      <c r="Q130" s="187"/>
      <c r="R130" s="187"/>
      <c r="S130" s="187"/>
      <c r="T130" s="188"/>
      <c r="AT130" s="182" t="s">
        <v>174</v>
      </c>
      <c r="AU130" s="182" t="s">
        <v>80</v>
      </c>
      <c r="AV130" s="14" t="s">
        <v>80</v>
      </c>
      <c r="AW130" s="14" t="s">
        <v>33</v>
      </c>
      <c r="AX130" s="14" t="s">
        <v>78</v>
      </c>
      <c r="AY130" s="182" t="s">
        <v>163</v>
      </c>
    </row>
    <row r="131" spans="1:65" s="2" customFormat="1" ht="33" customHeight="1">
      <c r="A131" s="32"/>
      <c r="B131" s="156"/>
      <c r="C131" s="157" t="s">
        <v>247</v>
      </c>
      <c r="D131" s="157" t="s">
        <v>165</v>
      </c>
      <c r="E131" s="158" t="s">
        <v>335</v>
      </c>
      <c r="F131" s="159" t="s">
        <v>336</v>
      </c>
      <c r="G131" s="160" t="s">
        <v>242</v>
      </c>
      <c r="H131" s="161">
        <v>90.375</v>
      </c>
      <c r="I131" s="162"/>
      <c r="J131" s="163">
        <f>ROUND(I131*H131,2)</f>
        <v>0</v>
      </c>
      <c r="K131" s="159" t="s">
        <v>169</v>
      </c>
      <c r="L131" s="33"/>
      <c r="M131" s="164" t="s">
        <v>3</v>
      </c>
      <c r="N131" s="165" t="s">
        <v>42</v>
      </c>
      <c r="O131" s="53"/>
      <c r="P131" s="166">
        <f>O131*H131</f>
        <v>0</v>
      </c>
      <c r="Q131" s="166">
        <v>0</v>
      </c>
      <c r="R131" s="166">
        <f>Q131*H131</f>
        <v>0</v>
      </c>
      <c r="S131" s="166">
        <v>0</v>
      </c>
      <c r="T131" s="167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8" t="s">
        <v>170</v>
      </c>
      <c r="AT131" s="168" t="s">
        <v>165</v>
      </c>
      <c r="AU131" s="168" t="s">
        <v>80</v>
      </c>
      <c r="AY131" s="17" t="s">
        <v>163</v>
      </c>
      <c r="BE131" s="169">
        <f>IF(N131="základní",J131,0)</f>
        <v>0</v>
      </c>
      <c r="BF131" s="169">
        <f>IF(N131="snížená",J131,0)</f>
        <v>0</v>
      </c>
      <c r="BG131" s="169">
        <f>IF(N131="zákl. přenesená",J131,0)</f>
        <v>0</v>
      </c>
      <c r="BH131" s="169">
        <f>IF(N131="sníž. přenesená",J131,0)</f>
        <v>0</v>
      </c>
      <c r="BI131" s="169">
        <f>IF(N131="nulová",J131,0)</f>
        <v>0</v>
      </c>
      <c r="BJ131" s="17" t="s">
        <v>78</v>
      </c>
      <c r="BK131" s="169">
        <f>ROUND(I131*H131,2)</f>
        <v>0</v>
      </c>
      <c r="BL131" s="17" t="s">
        <v>170</v>
      </c>
      <c r="BM131" s="168" t="s">
        <v>1325</v>
      </c>
    </row>
    <row r="132" spans="2:51" s="13" customFormat="1" ht="12">
      <c r="B132" s="174"/>
      <c r="D132" s="170" t="s">
        <v>174</v>
      </c>
      <c r="E132" s="175" t="s">
        <v>3</v>
      </c>
      <c r="F132" s="176" t="s">
        <v>438</v>
      </c>
      <c r="H132" s="175" t="s">
        <v>3</v>
      </c>
      <c r="I132" s="177"/>
      <c r="L132" s="174"/>
      <c r="M132" s="178"/>
      <c r="N132" s="179"/>
      <c r="O132" s="179"/>
      <c r="P132" s="179"/>
      <c r="Q132" s="179"/>
      <c r="R132" s="179"/>
      <c r="S132" s="179"/>
      <c r="T132" s="180"/>
      <c r="AT132" s="175" t="s">
        <v>174</v>
      </c>
      <c r="AU132" s="175" t="s">
        <v>80</v>
      </c>
      <c r="AV132" s="13" t="s">
        <v>78</v>
      </c>
      <c r="AW132" s="13" t="s">
        <v>33</v>
      </c>
      <c r="AX132" s="13" t="s">
        <v>71</v>
      </c>
      <c r="AY132" s="175" t="s">
        <v>163</v>
      </c>
    </row>
    <row r="133" spans="2:51" s="14" customFormat="1" ht="12">
      <c r="B133" s="181"/>
      <c r="D133" s="170" t="s">
        <v>174</v>
      </c>
      <c r="E133" s="182" t="s">
        <v>3</v>
      </c>
      <c r="F133" s="183" t="s">
        <v>1326</v>
      </c>
      <c r="H133" s="184">
        <v>81</v>
      </c>
      <c r="I133" s="185"/>
      <c r="L133" s="181"/>
      <c r="M133" s="186"/>
      <c r="N133" s="187"/>
      <c r="O133" s="187"/>
      <c r="P133" s="187"/>
      <c r="Q133" s="187"/>
      <c r="R133" s="187"/>
      <c r="S133" s="187"/>
      <c r="T133" s="188"/>
      <c r="AT133" s="182" t="s">
        <v>174</v>
      </c>
      <c r="AU133" s="182" t="s">
        <v>80</v>
      </c>
      <c r="AV133" s="14" t="s">
        <v>80</v>
      </c>
      <c r="AW133" s="14" t="s">
        <v>33</v>
      </c>
      <c r="AX133" s="14" t="s">
        <v>71</v>
      </c>
      <c r="AY133" s="182" t="s">
        <v>163</v>
      </c>
    </row>
    <row r="134" spans="2:51" s="13" customFormat="1" ht="12">
      <c r="B134" s="174"/>
      <c r="D134" s="170" t="s">
        <v>174</v>
      </c>
      <c r="E134" s="175" t="s">
        <v>3</v>
      </c>
      <c r="F134" s="176" t="s">
        <v>440</v>
      </c>
      <c r="H134" s="175" t="s">
        <v>3</v>
      </c>
      <c r="I134" s="177"/>
      <c r="L134" s="174"/>
      <c r="M134" s="178"/>
      <c r="N134" s="179"/>
      <c r="O134" s="179"/>
      <c r="P134" s="179"/>
      <c r="Q134" s="179"/>
      <c r="R134" s="179"/>
      <c r="S134" s="179"/>
      <c r="T134" s="180"/>
      <c r="AT134" s="175" t="s">
        <v>174</v>
      </c>
      <c r="AU134" s="175" t="s">
        <v>80</v>
      </c>
      <c r="AV134" s="13" t="s">
        <v>78</v>
      </c>
      <c r="AW134" s="13" t="s">
        <v>33</v>
      </c>
      <c r="AX134" s="13" t="s">
        <v>71</v>
      </c>
      <c r="AY134" s="175" t="s">
        <v>163</v>
      </c>
    </row>
    <row r="135" spans="2:51" s="14" customFormat="1" ht="12">
      <c r="B135" s="181"/>
      <c r="D135" s="170" t="s">
        <v>174</v>
      </c>
      <c r="E135" s="182" t="s">
        <v>3</v>
      </c>
      <c r="F135" s="183" t="s">
        <v>1327</v>
      </c>
      <c r="H135" s="184">
        <v>9.375</v>
      </c>
      <c r="I135" s="185"/>
      <c r="L135" s="181"/>
      <c r="M135" s="186"/>
      <c r="N135" s="187"/>
      <c r="O135" s="187"/>
      <c r="P135" s="187"/>
      <c r="Q135" s="187"/>
      <c r="R135" s="187"/>
      <c r="S135" s="187"/>
      <c r="T135" s="188"/>
      <c r="AT135" s="182" t="s">
        <v>174</v>
      </c>
      <c r="AU135" s="182" t="s">
        <v>80</v>
      </c>
      <c r="AV135" s="14" t="s">
        <v>80</v>
      </c>
      <c r="AW135" s="14" t="s">
        <v>33</v>
      </c>
      <c r="AX135" s="14" t="s">
        <v>71</v>
      </c>
      <c r="AY135" s="182" t="s">
        <v>163</v>
      </c>
    </row>
    <row r="136" spans="2:51" s="15" customFormat="1" ht="12">
      <c r="B136" s="189"/>
      <c r="D136" s="170" t="s">
        <v>174</v>
      </c>
      <c r="E136" s="190" t="s">
        <v>3</v>
      </c>
      <c r="F136" s="191" t="s">
        <v>188</v>
      </c>
      <c r="H136" s="192">
        <v>90.375</v>
      </c>
      <c r="I136" s="193"/>
      <c r="L136" s="189"/>
      <c r="M136" s="194"/>
      <c r="N136" s="195"/>
      <c r="O136" s="195"/>
      <c r="P136" s="195"/>
      <c r="Q136" s="195"/>
      <c r="R136" s="195"/>
      <c r="S136" s="195"/>
      <c r="T136" s="196"/>
      <c r="AT136" s="190" t="s">
        <v>174</v>
      </c>
      <c r="AU136" s="190" t="s">
        <v>80</v>
      </c>
      <c r="AV136" s="15" t="s">
        <v>170</v>
      </c>
      <c r="AW136" s="15" t="s">
        <v>33</v>
      </c>
      <c r="AX136" s="15" t="s">
        <v>78</v>
      </c>
      <c r="AY136" s="190" t="s">
        <v>163</v>
      </c>
    </row>
    <row r="137" spans="1:65" s="2" customFormat="1" ht="16.5" customHeight="1">
      <c r="A137" s="32"/>
      <c r="B137" s="156"/>
      <c r="C137" s="197" t="s">
        <v>253</v>
      </c>
      <c r="D137" s="197" t="s">
        <v>342</v>
      </c>
      <c r="E137" s="198" t="s">
        <v>343</v>
      </c>
      <c r="F137" s="199" t="s">
        <v>344</v>
      </c>
      <c r="G137" s="200" t="s">
        <v>331</v>
      </c>
      <c r="H137" s="201">
        <v>171.713</v>
      </c>
      <c r="I137" s="202"/>
      <c r="J137" s="203">
        <f>ROUND(I137*H137,2)</f>
        <v>0</v>
      </c>
      <c r="K137" s="199" t="s">
        <v>169</v>
      </c>
      <c r="L137" s="204"/>
      <c r="M137" s="205" t="s">
        <v>3</v>
      </c>
      <c r="N137" s="206" t="s">
        <v>42</v>
      </c>
      <c r="O137" s="53"/>
      <c r="P137" s="166">
        <f>O137*H137</f>
        <v>0</v>
      </c>
      <c r="Q137" s="166">
        <v>0</v>
      </c>
      <c r="R137" s="166">
        <f>Q137*H137</f>
        <v>0</v>
      </c>
      <c r="S137" s="166">
        <v>0</v>
      </c>
      <c r="T137" s="167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8" t="s">
        <v>205</v>
      </c>
      <c r="AT137" s="168" t="s">
        <v>342</v>
      </c>
      <c r="AU137" s="168" t="s">
        <v>80</v>
      </c>
      <c r="AY137" s="17" t="s">
        <v>163</v>
      </c>
      <c r="BE137" s="169">
        <f>IF(N137="základní",J137,0)</f>
        <v>0</v>
      </c>
      <c r="BF137" s="169">
        <f>IF(N137="snížená",J137,0)</f>
        <v>0</v>
      </c>
      <c r="BG137" s="169">
        <f>IF(N137="zákl. přenesená",J137,0)</f>
        <v>0</v>
      </c>
      <c r="BH137" s="169">
        <f>IF(N137="sníž. přenesená",J137,0)</f>
        <v>0</v>
      </c>
      <c r="BI137" s="169">
        <f>IF(N137="nulová",J137,0)</f>
        <v>0</v>
      </c>
      <c r="BJ137" s="17" t="s">
        <v>78</v>
      </c>
      <c r="BK137" s="169">
        <f>ROUND(I137*H137,2)</f>
        <v>0</v>
      </c>
      <c r="BL137" s="17" t="s">
        <v>170</v>
      </c>
      <c r="BM137" s="168" t="s">
        <v>1328</v>
      </c>
    </row>
    <row r="138" spans="1:47" s="2" customFormat="1" ht="29.25">
      <c r="A138" s="32"/>
      <c r="B138" s="33"/>
      <c r="C138" s="32"/>
      <c r="D138" s="170" t="s">
        <v>172</v>
      </c>
      <c r="E138" s="32"/>
      <c r="F138" s="171" t="s">
        <v>346</v>
      </c>
      <c r="G138" s="32"/>
      <c r="H138" s="32"/>
      <c r="I138" s="96"/>
      <c r="J138" s="32"/>
      <c r="K138" s="32"/>
      <c r="L138" s="33"/>
      <c r="M138" s="172"/>
      <c r="N138" s="173"/>
      <c r="O138" s="53"/>
      <c r="P138" s="53"/>
      <c r="Q138" s="53"/>
      <c r="R138" s="53"/>
      <c r="S138" s="53"/>
      <c r="T138" s="54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T138" s="17" t="s">
        <v>172</v>
      </c>
      <c r="AU138" s="17" t="s">
        <v>80</v>
      </c>
    </row>
    <row r="139" spans="2:51" s="14" customFormat="1" ht="12">
      <c r="B139" s="181"/>
      <c r="D139" s="170" t="s">
        <v>174</v>
      </c>
      <c r="E139" s="182" t="s">
        <v>3</v>
      </c>
      <c r="F139" s="183" t="s">
        <v>1329</v>
      </c>
      <c r="H139" s="184">
        <v>171.713</v>
      </c>
      <c r="I139" s="185"/>
      <c r="L139" s="181"/>
      <c r="M139" s="186"/>
      <c r="N139" s="187"/>
      <c r="O139" s="187"/>
      <c r="P139" s="187"/>
      <c r="Q139" s="187"/>
      <c r="R139" s="187"/>
      <c r="S139" s="187"/>
      <c r="T139" s="188"/>
      <c r="AT139" s="182" t="s">
        <v>174</v>
      </c>
      <c r="AU139" s="182" t="s">
        <v>80</v>
      </c>
      <c r="AV139" s="14" t="s">
        <v>80</v>
      </c>
      <c r="AW139" s="14" t="s">
        <v>33</v>
      </c>
      <c r="AX139" s="14" t="s">
        <v>78</v>
      </c>
      <c r="AY139" s="182" t="s">
        <v>163</v>
      </c>
    </row>
    <row r="140" spans="1:65" s="2" customFormat="1" ht="55.5" customHeight="1">
      <c r="A140" s="32"/>
      <c r="B140" s="156"/>
      <c r="C140" s="157" t="s">
        <v>259</v>
      </c>
      <c r="D140" s="157" t="s">
        <v>165</v>
      </c>
      <c r="E140" s="158" t="s">
        <v>349</v>
      </c>
      <c r="F140" s="159" t="s">
        <v>350</v>
      </c>
      <c r="G140" s="160" t="s">
        <v>242</v>
      </c>
      <c r="H140" s="161">
        <v>30.125</v>
      </c>
      <c r="I140" s="162"/>
      <c r="J140" s="163">
        <f>ROUND(I140*H140,2)</f>
        <v>0</v>
      </c>
      <c r="K140" s="159" t="s">
        <v>169</v>
      </c>
      <c r="L140" s="33"/>
      <c r="M140" s="164" t="s">
        <v>3</v>
      </c>
      <c r="N140" s="165" t="s">
        <v>42</v>
      </c>
      <c r="O140" s="53"/>
      <c r="P140" s="166">
        <f>O140*H140</f>
        <v>0</v>
      </c>
      <c r="Q140" s="166">
        <v>0</v>
      </c>
      <c r="R140" s="166">
        <f>Q140*H140</f>
        <v>0</v>
      </c>
      <c r="S140" s="166">
        <v>0</v>
      </c>
      <c r="T140" s="167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8" t="s">
        <v>170</v>
      </c>
      <c r="AT140" s="168" t="s">
        <v>165</v>
      </c>
      <c r="AU140" s="168" t="s">
        <v>80</v>
      </c>
      <c r="AY140" s="17" t="s">
        <v>163</v>
      </c>
      <c r="BE140" s="169">
        <f>IF(N140="základní",J140,0)</f>
        <v>0</v>
      </c>
      <c r="BF140" s="169">
        <f>IF(N140="snížená",J140,0)</f>
        <v>0</v>
      </c>
      <c r="BG140" s="169">
        <f>IF(N140="zákl. přenesená",J140,0)</f>
        <v>0</v>
      </c>
      <c r="BH140" s="169">
        <f>IF(N140="sníž. přenesená",J140,0)</f>
        <v>0</v>
      </c>
      <c r="BI140" s="169">
        <f>IF(N140="nulová",J140,0)</f>
        <v>0</v>
      </c>
      <c r="BJ140" s="17" t="s">
        <v>78</v>
      </c>
      <c r="BK140" s="169">
        <f>ROUND(I140*H140,2)</f>
        <v>0</v>
      </c>
      <c r="BL140" s="17" t="s">
        <v>170</v>
      </c>
      <c r="BM140" s="168" t="s">
        <v>1330</v>
      </c>
    </row>
    <row r="141" spans="1:47" s="2" customFormat="1" ht="29.25">
      <c r="A141" s="32"/>
      <c r="B141" s="33"/>
      <c r="C141" s="32"/>
      <c r="D141" s="170" t="s">
        <v>172</v>
      </c>
      <c r="E141" s="32"/>
      <c r="F141" s="171" t="s">
        <v>352</v>
      </c>
      <c r="G141" s="32"/>
      <c r="H141" s="32"/>
      <c r="I141" s="96"/>
      <c r="J141" s="32"/>
      <c r="K141" s="32"/>
      <c r="L141" s="33"/>
      <c r="M141" s="172"/>
      <c r="N141" s="173"/>
      <c r="O141" s="53"/>
      <c r="P141" s="53"/>
      <c r="Q141" s="53"/>
      <c r="R141" s="53"/>
      <c r="S141" s="53"/>
      <c r="T141" s="54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T141" s="17" t="s">
        <v>172</v>
      </c>
      <c r="AU141" s="17" t="s">
        <v>80</v>
      </c>
    </row>
    <row r="142" spans="2:51" s="13" customFormat="1" ht="12">
      <c r="B142" s="174"/>
      <c r="D142" s="170" t="s">
        <v>174</v>
      </c>
      <c r="E142" s="175" t="s">
        <v>3</v>
      </c>
      <c r="F142" s="176" t="s">
        <v>438</v>
      </c>
      <c r="H142" s="175" t="s">
        <v>3</v>
      </c>
      <c r="I142" s="177"/>
      <c r="L142" s="174"/>
      <c r="M142" s="178"/>
      <c r="N142" s="179"/>
      <c r="O142" s="179"/>
      <c r="P142" s="179"/>
      <c r="Q142" s="179"/>
      <c r="R142" s="179"/>
      <c r="S142" s="179"/>
      <c r="T142" s="180"/>
      <c r="AT142" s="175" t="s">
        <v>174</v>
      </c>
      <c r="AU142" s="175" t="s">
        <v>80</v>
      </c>
      <c r="AV142" s="13" t="s">
        <v>78</v>
      </c>
      <c r="AW142" s="13" t="s">
        <v>33</v>
      </c>
      <c r="AX142" s="13" t="s">
        <v>71</v>
      </c>
      <c r="AY142" s="175" t="s">
        <v>163</v>
      </c>
    </row>
    <row r="143" spans="2:51" s="14" customFormat="1" ht="12">
      <c r="B143" s="181"/>
      <c r="D143" s="170" t="s">
        <v>174</v>
      </c>
      <c r="E143" s="182" t="s">
        <v>3</v>
      </c>
      <c r="F143" s="183" t="s">
        <v>1331</v>
      </c>
      <c r="H143" s="184">
        <v>27</v>
      </c>
      <c r="I143" s="185"/>
      <c r="L143" s="181"/>
      <c r="M143" s="186"/>
      <c r="N143" s="187"/>
      <c r="O143" s="187"/>
      <c r="P143" s="187"/>
      <c r="Q143" s="187"/>
      <c r="R143" s="187"/>
      <c r="S143" s="187"/>
      <c r="T143" s="188"/>
      <c r="AT143" s="182" t="s">
        <v>174</v>
      </c>
      <c r="AU143" s="182" t="s">
        <v>80</v>
      </c>
      <c r="AV143" s="14" t="s">
        <v>80</v>
      </c>
      <c r="AW143" s="14" t="s">
        <v>33</v>
      </c>
      <c r="AX143" s="14" t="s">
        <v>71</v>
      </c>
      <c r="AY143" s="182" t="s">
        <v>163</v>
      </c>
    </row>
    <row r="144" spans="2:51" s="13" customFormat="1" ht="12">
      <c r="B144" s="174"/>
      <c r="D144" s="170" t="s">
        <v>174</v>
      </c>
      <c r="E144" s="175" t="s">
        <v>3</v>
      </c>
      <c r="F144" s="176" t="s">
        <v>440</v>
      </c>
      <c r="H144" s="175" t="s">
        <v>3</v>
      </c>
      <c r="I144" s="177"/>
      <c r="L144" s="174"/>
      <c r="M144" s="178"/>
      <c r="N144" s="179"/>
      <c r="O144" s="179"/>
      <c r="P144" s="179"/>
      <c r="Q144" s="179"/>
      <c r="R144" s="179"/>
      <c r="S144" s="179"/>
      <c r="T144" s="180"/>
      <c r="AT144" s="175" t="s">
        <v>174</v>
      </c>
      <c r="AU144" s="175" t="s">
        <v>80</v>
      </c>
      <c r="AV144" s="13" t="s">
        <v>78</v>
      </c>
      <c r="AW144" s="13" t="s">
        <v>33</v>
      </c>
      <c r="AX144" s="13" t="s">
        <v>71</v>
      </c>
      <c r="AY144" s="175" t="s">
        <v>163</v>
      </c>
    </row>
    <row r="145" spans="2:51" s="14" customFormat="1" ht="12">
      <c r="B145" s="181"/>
      <c r="D145" s="170" t="s">
        <v>174</v>
      </c>
      <c r="E145" s="182" t="s">
        <v>3</v>
      </c>
      <c r="F145" s="183" t="s">
        <v>1332</v>
      </c>
      <c r="H145" s="184">
        <v>3.125</v>
      </c>
      <c r="I145" s="185"/>
      <c r="L145" s="181"/>
      <c r="M145" s="186"/>
      <c r="N145" s="187"/>
      <c r="O145" s="187"/>
      <c r="P145" s="187"/>
      <c r="Q145" s="187"/>
      <c r="R145" s="187"/>
      <c r="S145" s="187"/>
      <c r="T145" s="188"/>
      <c r="AT145" s="182" t="s">
        <v>174</v>
      </c>
      <c r="AU145" s="182" t="s">
        <v>80</v>
      </c>
      <c r="AV145" s="14" t="s">
        <v>80</v>
      </c>
      <c r="AW145" s="14" t="s">
        <v>33</v>
      </c>
      <c r="AX145" s="14" t="s">
        <v>71</v>
      </c>
      <c r="AY145" s="182" t="s">
        <v>163</v>
      </c>
    </row>
    <row r="146" spans="2:51" s="15" customFormat="1" ht="12">
      <c r="B146" s="189"/>
      <c r="D146" s="170" t="s">
        <v>174</v>
      </c>
      <c r="E146" s="190" t="s">
        <v>3</v>
      </c>
      <c r="F146" s="191" t="s">
        <v>188</v>
      </c>
      <c r="H146" s="192">
        <v>30.125</v>
      </c>
      <c r="I146" s="193"/>
      <c r="L146" s="189"/>
      <c r="M146" s="194"/>
      <c r="N146" s="195"/>
      <c r="O146" s="195"/>
      <c r="P146" s="195"/>
      <c r="Q146" s="195"/>
      <c r="R146" s="195"/>
      <c r="S146" s="195"/>
      <c r="T146" s="196"/>
      <c r="AT146" s="190" t="s">
        <v>174</v>
      </c>
      <c r="AU146" s="190" t="s">
        <v>80</v>
      </c>
      <c r="AV146" s="15" t="s">
        <v>170</v>
      </c>
      <c r="AW146" s="15" t="s">
        <v>33</v>
      </c>
      <c r="AX146" s="15" t="s">
        <v>78</v>
      </c>
      <c r="AY146" s="190" t="s">
        <v>163</v>
      </c>
    </row>
    <row r="147" spans="1:65" s="2" customFormat="1" ht="16.5" customHeight="1">
      <c r="A147" s="32"/>
      <c r="B147" s="156"/>
      <c r="C147" s="197" t="s">
        <v>265</v>
      </c>
      <c r="D147" s="197" t="s">
        <v>342</v>
      </c>
      <c r="E147" s="198" t="s">
        <v>357</v>
      </c>
      <c r="F147" s="199" t="s">
        <v>358</v>
      </c>
      <c r="G147" s="200" t="s">
        <v>331</v>
      </c>
      <c r="H147" s="201">
        <v>57.238</v>
      </c>
      <c r="I147" s="202"/>
      <c r="J147" s="203">
        <f>ROUND(I147*H147,2)</f>
        <v>0</v>
      </c>
      <c r="K147" s="199" t="s">
        <v>169</v>
      </c>
      <c r="L147" s="204"/>
      <c r="M147" s="205" t="s">
        <v>3</v>
      </c>
      <c r="N147" s="206" t="s">
        <v>42</v>
      </c>
      <c r="O147" s="53"/>
      <c r="P147" s="166">
        <f>O147*H147</f>
        <v>0</v>
      </c>
      <c r="Q147" s="166">
        <v>0</v>
      </c>
      <c r="R147" s="166">
        <f>Q147*H147</f>
        <v>0</v>
      </c>
      <c r="S147" s="166">
        <v>0</v>
      </c>
      <c r="T147" s="167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8" t="s">
        <v>205</v>
      </c>
      <c r="AT147" s="168" t="s">
        <v>342</v>
      </c>
      <c r="AU147" s="168" t="s">
        <v>80</v>
      </c>
      <c r="AY147" s="17" t="s">
        <v>163</v>
      </c>
      <c r="BE147" s="169">
        <f>IF(N147="základní",J147,0)</f>
        <v>0</v>
      </c>
      <c r="BF147" s="169">
        <f>IF(N147="snížená",J147,0)</f>
        <v>0</v>
      </c>
      <c r="BG147" s="169">
        <f>IF(N147="zákl. přenesená",J147,0)</f>
        <v>0</v>
      </c>
      <c r="BH147" s="169">
        <f>IF(N147="sníž. přenesená",J147,0)</f>
        <v>0</v>
      </c>
      <c r="BI147" s="169">
        <f>IF(N147="nulová",J147,0)</f>
        <v>0</v>
      </c>
      <c r="BJ147" s="17" t="s">
        <v>78</v>
      </c>
      <c r="BK147" s="169">
        <f>ROUND(I147*H147,2)</f>
        <v>0</v>
      </c>
      <c r="BL147" s="17" t="s">
        <v>170</v>
      </c>
      <c r="BM147" s="168" t="s">
        <v>1333</v>
      </c>
    </row>
    <row r="148" spans="1:47" s="2" customFormat="1" ht="29.25">
      <c r="A148" s="32"/>
      <c r="B148" s="33"/>
      <c r="C148" s="32"/>
      <c r="D148" s="170" t="s">
        <v>172</v>
      </c>
      <c r="E148" s="32"/>
      <c r="F148" s="171" t="s">
        <v>360</v>
      </c>
      <c r="G148" s="32"/>
      <c r="H148" s="32"/>
      <c r="I148" s="96"/>
      <c r="J148" s="32"/>
      <c r="K148" s="32"/>
      <c r="L148" s="33"/>
      <c r="M148" s="172"/>
      <c r="N148" s="173"/>
      <c r="O148" s="53"/>
      <c r="P148" s="53"/>
      <c r="Q148" s="53"/>
      <c r="R148" s="53"/>
      <c r="S148" s="53"/>
      <c r="T148" s="54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T148" s="17" t="s">
        <v>172</v>
      </c>
      <c r="AU148" s="17" t="s">
        <v>80</v>
      </c>
    </row>
    <row r="149" spans="2:51" s="14" customFormat="1" ht="12">
      <c r="B149" s="181"/>
      <c r="D149" s="170" t="s">
        <v>174</v>
      </c>
      <c r="E149" s="182" t="s">
        <v>3</v>
      </c>
      <c r="F149" s="183" t="s">
        <v>1334</v>
      </c>
      <c r="H149" s="184">
        <v>57.238</v>
      </c>
      <c r="I149" s="185"/>
      <c r="L149" s="181"/>
      <c r="M149" s="186"/>
      <c r="N149" s="187"/>
      <c r="O149" s="187"/>
      <c r="P149" s="187"/>
      <c r="Q149" s="187"/>
      <c r="R149" s="187"/>
      <c r="S149" s="187"/>
      <c r="T149" s="188"/>
      <c r="AT149" s="182" t="s">
        <v>174</v>
      </c>
      <c r="AU149" s="182" t="s">
        <v>80</v>
      </c>
      <c r="AV149" s="14" t="s">
        <v>80</v>
      </c>
      <c r="AW149" s="14" t="s">
        <v>33</v>
      </c>
      <c r="AX149" s="14" t="s">
        <v>78</v>
      </c>
      <c r="AY149" s="182" t="s">
        <v>163</v>
      </c>
    </row>
    <row r="150" spans="2:63" s="12" customFormat="1" ht="22.9" customHeight="1">
      <c r="B150" s="143"/>
      <c r="D150" s="144" t="s">
        <v>70</v>
      </c>
      <c r="E150" s="154" t="s">
        <v>80</v>
      </c>
      <c r="F150" s="154" t="s">
        <v>394</v>
      </c>
      <c r="I150" s="146"/>
      <c r="J150" s="155">
        <f>BK150</f>
        <v>0</v>
      </c>
      <c r="L150" s="143"/>
      <c r="M150" s="148"/>
      <c r="N150" s="149"/>
      <c r="O150" s="149"/>
      <c r="P150" s="150">
        <f>SUM(P151:P155)</f>
        <v>0</v>
      </c>
      <c r="Q150" s="149"/>
      <c r="R150" s="150">
        <f>SUM(R151:R155)</f>
        <v>3.74540617</v>
      </c>
      <c r="S150" s="149"/>
      <c r="T150" s="151">
        <f>SUM(T151:T155)</f>
        <v>0</v>
      </c>
      <c r="AR150" s="144" t="s">
        <v>78</v>
      </c>
      <c r="AT150" s="152" t="s">
        <v>70</v>
      </c>
      <c r="AU150" s="152" t="s">
        <v>78</v>
      </c>
      <c r="AY150" s="144" t="s">
        <v>163</v>
      </c>
      <c r="BK150" s="153">
        <f>SUM(BK151:BK155)</f>
        <v>0</v>
      </c>
    </row>
    <row r="151" spans="1:65" s="2" customFormat="1" ht="55.5" customHeight="1">
      <c r="A151" s="32"/>
      <c r="B151" s="156"/>
      <c r="C151" s="157" t="s">
        <v>271</v>
      </c>
      <c r="D151" s="157" t="s">
        <v>165</v>
      </c>
      <c r="E151" s="158" t="s">
        <v>1335</v>
      </c>
      <c r="F151" s="159" t="s">
        <v>1336</v>
      </c>
      <c r="G151" s="160" t="s">
        <v>212</v>
      </c>
      <c r="H151" s="161">
        <v>10</v>
      </c>
      <c r="I151" s="162"/>
      <c r="J151" s="163">
        <f>ROUND(I151*H151,2)</f>
        <v>0</v>
      </c>
      <c r="K151" s="159" t="s">
        <v>169</v>
      </c>
      <c r="L151" s="33"/>
      <c r="M151" s="164" t="s">
        <v>3</v>
      </c>
      <c r="N151" s="165" t="s">
        <v>42</v>
      </c>
      <c r="O151" s="53"/>
      <c r="P151" s="166">
        <f>O151*H151</f>
        <v>0</v>
      </c>
      <c r="Q151" s="166">
        <v>0.2585</v>
      </c>
      <c r="R151" s="166">
        <f>Q151*H151</f>
        <v>2.585</v>
      </c>
      <c r="S151" s="166">
        <v>0</v>
      </c>
      <c r="T151" s="167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8" t="s">
        <v>170</v>
      </c>
      <c r="AT151" s="168" t="s">
        <v>165</v>
      </c>
      <c r="AU151" s="168" t="s">
        <v>80</v>
      </c>
      <c r="AY151" s="17" t="s">
        <v>163</v>
      </c>
      <c r="BE151" s="169">
        <f>IF(N151="základní",J151,0)</f>
        <v>0</v>
      </c>
      <c r="BF151" s="169">
        <f>IF(N151="snížená",J151,0)</f>
        <v>0</v>
      </c>
      <c r="BG151" s="169">
        <f>IF(N151="zákl. přenesená",J151,0)</f>
        <v>0</v>
      </c>
      <c r="BH151" s="169">
        <f>IF(N151="sníž. přenesená",J151,0)</f>
        <v>0</v>
      </c>
      <c r="BI151" s="169">
        <f>IF(N151="nulová",J151,0)</f>
        <v>0</v>
      </c>
      <c r="BJ151" s="17" t="s">
        <v>78</v>
      </c>
      <c r="BK151" s="169">
        <f>ROUND(I151*H151,2)</f>
        <v>0</v>
      </c>
      <c r="BL151" s="17" t="s">
        <v>170</v>
      </c>
      <c r="BM151" s="168" t="s">
        <v>1337</v>
      </c>
    </row>
    <row r="152" spans="1:65" s="2" customFormat="1" ht="21.75" customHeight="1">
      <c r="A152" s="32"/>
      <c r="B152" s="156"/>
      <c r="C152" s="157" t="s">
        <v>8</v>
      </c>
      <c r="D152" s="157" t="s">
        <v>165</v>
      </c>
      <c r="E152" s="158" t="s">
        <v>1000</v>
      </c>
      <c r="F152" s="159" t="s">
        <v>1001</v>
      </c>
      <c r="G152" s="160" t="s">
        <v>242</v>
      </c>
      <c r="H152" s="161">
        <v>0.473</v>
      </c>
      <c r="I152" s="162"/>
      <c r="J152" s="163">
        <f>ROUND(I152*H152,2)</f>
        <v>0</v>
      </c>
      <c r="K152" s="159" t="s">
        <v>169</v>
      </c>
      <c r="L152" s="33"/>
      <c r="M152" s="164" t="s">
        <v>3</v>
      </c>
      <c r="N152" s="165" t="s">
        <v>42</v>
      </c>
      <c r="O152" s="53"/>
      <c r="P152" s="166">
        <f>O152*H152</f>
        <v>0</v>
      </c>
      <c r="Q152" s="166">
        <v>2.45329</v>
      </c>
      <c r="R152" s="166">
        <f>Q152*H152</f>
        <v>1.16040617</v>
      </c>
      <c r="S152" s="166">
        <v>0</v>
      </c>
      <c r="T152" s="167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8" t="s">
        <v>170</v>
      </c>
      <c r="AT152" s="168" t="s">
        <v>165</v>
      </c>
      <c r="AU152" s="168" t="s">
        <v>80</v>
      </c>
      <c r="AY152" s="17" t="s">
        <v>163</v>
      </c>
      <c r="BE152" s="169">
        <f>IF(N152="základní",J152,0)</f>
        <v>0</v>
      </c>
      <c r="BF152" s="169">
        <f>IF(N152="snížená",J152,0)</f>
        <v>0</v>
      </c>
      <c r="BG152" s="169">
        <f>IF(N152="zákl. přenesená",J152,0)</f>
        <v>0</v>
      </c>
      <c r="BH152" s="169">
        <f>IF(N152="sníž. přenesená",J152,0)</f>
        <v>0</v>
      </c>
      <c r="BI152" s="169">
        <f>IF(N152="nulová",J152,0)</f>
        <v>0</v>
      </c>
      <c r="BJ152" s="17" t="s">
        <v>78</v>
      </c>
      <c r="BK152" s="169">
        <f>ROUND(I152*H152,2)</f>
        <v>0</v>
      </c>
      <c r="BL152" s="17" t="s">
        <v>170</v>
      </c>
      <c r="BM152" s="168" t="s">
        <v>1338</v>
      </c>
    </row>
    <row r="153" spans="2:51" s="13" customFormat="1" ht="12">
      <c r="B153" s="174"/>
      <c r="D153" s="170" t="s">
        <v>174</v>
      </c>
      <c r="E153" s="175" t="s">
        <v>3</v>
      </c>
      <c r="F153" s="176" t="s">
        <v>1295</v>
      </c>
      <c r="H153" s="175" t="s">
        <v>3</v>
      </c>
      <c r="I153" s="177"/>
      <c r="L153" s="174"/>
      <c r="M153" s="178"/>
      <c r="N153" s="179"/>
      <c r="O153" s="179"/>
      <c r="P153" s="179"/>
      <c r="Q153" s="179"/>
      <c r="R153" s="179"/>
      <c r="S153" s="179"/>
      <c r="T153" s="180"/>
      <c r="AT153" s="175" t="s">
        <v>174</v>
      </c>
      <c r="AU153" s="175" t="s">
        <v>80</v>
      </c>
      <c r="AV153" s="13" t="s">
        <v>78</v>
      </c>
      <c r="AW153" s="13" t="s">
        <v>33</v>
      </c>
      <c r="AX153" s="13" t="s">
        <v>71</v>
      </c>
      <c r="AY153" s="175" t="s">
        <v>163</v>
      </c>
    </row>
    <row r="154" spans="2:51" s="14" customFormat="1" ht="12">
      <c r="B154" s="181"/>
      <c r="D154" s="170" t="s">
        <v>174</v>
      </c>
      <c r="E154" s="182" t="s">
        <v>3</v>
      </c>
      <c r="F154" s="183" t="s">
        <v>1296</v>
      </c>
      <c r="H154" s="184">
        <v>0.45</v>
      </c>
      <c r="I154" s="185"/>
      <c r="L154" s="181"/>
      <c r="M154" s="186"/>
      <c r="N154" s="187"/>
      <c r="O154" s="187"/>
      <c r="P154" s="187"/>
      <c r="Q154" s="187"/>
      <c r="R154" s="187"/>
      <c r="S154" s="187"/>
      <c r="T154" s="188"/>
      <c r="AT154" s="182" t="s">
        <v>174</v>
      </c>
      <c r="AU154" s="182" t="s">
        <v>80</v>
      </c>
      <c r="AV154" s="14" t="s">
        <v>80</v>
      </c>
      <c r="AW154" s="14" t="s">
        <v>33</v>
      </c>
      <c r="AX154" s="14" t="s">
        <v>78</v>
      </c>
      <c r="AY154" s="182" t="s">
        <v>163</v>
      </c>
    </row>
    <row r="155" spans="2:51" s="14" customFormat="1" ht="12">
      <c r="B155" s="181"/>
      <c r="D155" s="170" t="s">
        <v>174</v>
      </c>
      <c r="F155" s="183" t="s">
        <v>1339</v>
      </c>
      <c r="H155" s="184">
        <v>0.473</v>
      </c>
      <c r="I155" s="185"/>
      <c r="L155" s="181"/>
      <c r="M155" s="186"/>
      <c r="N155" s="187"/>
      <c r="O155" s="187"/>
      <c r="P155" s="187"/>
      <c r="Q155" s="187"/>
      <c r="R155" s="187"/>
      <c r="S155" s="187"/>
      <c r="T155" s="188"/>
      <c r="AT155" s="182" t="s">
        <v>174</v>
      </c>
      <c r="AU155" s="182" t="s">
        <v>80</v>
      </c>
      <c r="AV155" s="14" t="s">
        <v>80</v>
      </c>
      <c r="AW155" s="14" t="s">
        <v>4</v>
      </c>
      <c r="AX155" s="14" t="s">
        <v>78</v>
      </c>
      <c r="AY155" s="182" t="s">
        <v>163</v>
      </c>
    </row>
    <row r="156" spans="2:63" s="12" customFormat="1" ht="22.9" customHeight="1">
      <c r="B156" s="143"/>
      <c r="D156" s="144" t="s">
        <v>70</v>
      </c>
      <c r="E156" s="154" t="s">
        <v>170</v>
      </c>
      <c r="F156" s="154" t="s">
        <v>414</v>
      </c>
      <c r="I156" s="146"/>
      <c r="J156" s="155">
        <f>BK156</f>
        <v>0</v>
      </c>
      <c r="L156" s="143"/>
      <c r="M156" s="148"/>
      <c r="N156" s="149"/>
      <c r="O156" s="149"/>
      <c r="P156" s="150">
        <f>SUM(P157:P159)</f>
        <v>0</v>
      </c>
      <c r="Q156" s="149"/>
      <c r="R156" s="150">
        <f>SUM(R157:R159)</f>
        <v>11.038032000000001</v>
      </c>
      <c r="S156" s="149"/>
      <c r="T156" s="151">
        <f>SUM(T157:T159)</f>
        <v>0</v>
      </c>
      <c r="AR156" s="144" t="s">
        <v>78</v>
      </c>
      <c r="AT156" s="152" t="s">
        <v>70</v>
      </c>
      <c r="AU156" s="152" t="s">
        <v>78</v>
      </c>
      <c r="AY156" s="144" t="s">
        <v>163</v>
      </c>
      <c r="BK156" s="153">
        <f>SUM(BK157:BK159)</f>
        <v>0</v>
      </c>
    </row>
    <row r="157" spans="1:65" s="2" customFormat="1" ht="21.75" customHeight="1">
      <c r="A157" s="32"/>
      <c r="B157" s="156"/>
      <c r="C157" s="157" t="s">
        <v>287</v>
      </c>
      <c r="D157" s="157" t="s">
        <v>165</v>
      </c>
      <c r="E157" s="158" t="s">
        <v>1266</v>
      </c>
      <c r="F157" s="159" t="s">
        <v>1267</v>
      </c>
      <c r="G157" s="160" t="s">
        <v>242</v>
      </c>
      <c r="H157" s="161">
        <v>6.48</v>
      </c>
      <c r="I157" s="162"/>
      <c r="J157" s="163">
        <f>ROUND(I157*H157,2)</f>
        <v>0</v>
      </c>
      <c r="K157" s="159" t="s">
        <v>169</v>
      </c>
      <c r="L157" s="33"/>
      <c r="M157" s="164" t="s">
        <v>3</v>
      </c>
      <c r="N157" s="165" t="s">
        <v>42</v>
      </c>
      <c r="O157" s="53"/>
      <c r="P157" s="166">
        <f>O157*H157</f>
        <v>0</v>
      </c>
      <c r="Q157" s="166">
        <v>1.7034</v>
      </c>
      <c r="R157" s="166">
        <f>Q157*H157</f>
        <v>11.038032000000001</v>
      </c>
      <c r="S157" s="166">
        <v>0</v>
      </c>
      <c r="T157" s="167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8" t="s">
        <v>170</v>
      </c>
      <c r="AT157" s="168" t="s">
        <v>165</v>
      </c>
      <c r="AU157" s="168" t="s">
        <v>80</v>
      </c>
      <c r="AY157" s="17" t="s">
        <v>163</v>
      </c>
      <c r="BE157" s="169">
        <f>IF(N157="základní",J157,0)</f>
        <v>0</v>
      </c>
      <c r="BF157" s="169">
        <f>IF(N157="snížená",J157,0)</f>
        <v>0</v>
      </c>
      <c r="BG157" s="169">
        <f>IF(N157="zákl. přenesená",J157,0)</f>
        <v>0</v>
      </c>
      <c r="BH157" s="169">
        <f>IF(N157="sníž. přenesená",J157,0)</f>
        <v>0</v>
      </c>
      <c r="BI157" s="169">
        <f>IF(N157="nulová",J157,0)</f>
        <v>0</v>
      </c>
      <c r="BJ157" s="17" t="s">
        <v>78</v>
      </c>
      <c r="BK157" s="169">
        <f>ROUND(I157*H157,2)</f>
        <v>0</v>
      </c>
      <c r="BL157" s="17" t="s">
        <v>170</v>
      </c>
      <c r="BM157" s="168" t="s">
        <v>1340</v>
      </c>
    </row>
    <row r="158" spans="1:47" s="2" customFormat="1" ht="19.5">
      <c r="A158" s="32"/>
      <c r="B158" s="33"/>
      <c r="C158" s="32"/>
      <c r="D158" s="170" t="s">
        <v>172</v>
      </c>
      <c r="E158" s="32"/>
      <c r="F158" s="171" t="s">
        <v>1268</v>
      </c>
      <c r="G158" s="32"/>
      <c r="H158" s="32"/>
      <c r="I158" s="96"/>
      <c r="J158" s="32"/>
      <c r="K158" s="32"/>
      <c r="L158" s="33"/>
      <c r="M158" s="172"/>
      <c r="N158" s="173"/>
      <c r="O158" s="53"/>
      <c r="P158" s="53"/>
      <c r="Q158" s="53"/>
      <c r="R158" s="53"/>
      <c r="S158" s="53"/>
      <c r="T158" s="54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T158" s="17" t="s">
        <v>172</v>
      </c>
      <c r="AU158" s="17" t="s">
        <v>80</v>
      </c>
    </row>
    <row r="159" spans="2:51" s="14" customFormat="1" ht="12">
      <c r="B159" s="181"/>
      <c r="D159" s="170" t="s">
        <v>174</v>
      </c>
      <c r="E159" s="182" t="s">
        <v>3</v>
      </c>
      <c r="F159" s="183" t="s">
        <v>1341</v>
      </c>
      <c r="H159" s="184">
        <v>6.48</v>
      </c>
      <c r="I159" s="185"/>
      <c r="L159" s="181"/>
      <c r="M159" s="186"/>
      <c r="N159" s="187"/>
      <c r="O159" s="187"/>
      <c r="P159" s="187"/>
      <c r="Q159" s="187"/>
      <c r="R159" s="187"/>
      <c r="S159" s="187"/>
      <c r="T159" s="188"/>
      <c r="AT159" s="182" t="s">
        <v>174</v>
      </c>
      <c r="AU159" s="182" t="s">
        <v>80</v>
      </c>
      <c r="AV159" s="14" t="s">
        <v>80</v>
      </c>
      <c r="AW159" s="14" t="s">
        <v>33</v>
      </c>
      <c r="AX159" s="14" t="s">
        <v>78</v>
      </c>
      <c r="AY159" s="182" t="s">
        <v>163</v>
      </c>
    </row>
    <row r="160" spans="2:63" s="12" customFormat="1" ht="22.9" customHeight="1">
      <c r="B160" s="143"/>
      <c r="D160" s="144" t="s">
        <v>70</v>
      </c>
      <c r="E160" s="154" t="s">
        <v>205</v>
      </c>
      <c r="F160" s="154" t="s">
        <v>614</v>
      </c>
      <c r="I160" s="146"/>
      <c r="J160" s="155">
        <f>BK160</f>
        <v>0</v>
      </c>
      <c r="L160" s="143"/>
      <c r="M160" s="148"/>
      <c r="N160" s="149"/>
      <c r="O160" s="149"/>
      <c r="P160" s="150">
        <f>SUM(P161:P178)</f>
        <v>0</v>
      </c>
      <c r="Q160" s="149"/>
      <c r="R160" s="150">
        <f>SUM(R161:R178)</f>
        <v>2.5013214952999996</v>
      </c>
      <c r="S160" s="149"/>
      <c r="T160" s="151">
        <f>SUM(T161:T178)</f>
        <v>0</v>
      </c>
      <c r="AR160" s="144" t="s">
        <v>78</v>
      </c>
      <c r="AT160" s="152" t="s">
        <v>70</v>
      </c>
      <c r="AU160" s="152" t="s">
        <v>78</v>
      </c>
      <c r="AY160" s="144" t="s">
        <v>163</v>
      </c>
      <c r="BK160" s="153">
        <f>SUM(BK161:BK178)</f>
        <v>0</v>
      </c>
    </row>
    <row r="161" spans="1:65" s="2" customFormat="1" ht="33" customHeight="1">
      <c r="A161" s="32"/>
      <c r="B161" s="156"/>
      <c r="C161" s="157" t="s">
        <v>294</v>
      </c>
      <c r="D161" s="157" t="s">
        <v>165</v>
      </c>
      <c r="E161" s="158" t="s">
        <v>1269</v>
      </c>
      <c r="F161" s="159" t="s">
        <v>1270</v>
      </c>
      <c r="G161" s="160" t="s">
        <v>212</v>
      </c>
      <c r="H161" s="161">
        <v>3.5</v>
      </c>
      <c r="I161" s="162"/>
      <c r="J161" s="163">
        <f>ROUND(I161*H161,2)</f>
        <v>0</v>
      </c>
      <c r="K161" s="159" t="s">
        <v>169</v>
      </c>
      <c r="L161" s="33"/>
      <c r="M161" s="164" t="s">
        <v>3</v>
      </c>
      <c r="N161" s="165" t="s">
        <v>42</v>
      </c>
      <c r="O161" s="53"/>
      <c r="P161" s="166">
        <f>O161*H161</f>
        <v>0</v>
      </c>
      <c r="Q161" s="166">
        <v>0</v>
      </c>
      <c r="R161" s="166">
        <f>Q161*H161</f>
        <v>0</v>
      </c>
      <c r="S161" s="166">
        <v>0</v>
      </c>
      <c r="T161" s="167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8" t="s">
        <v>170</v>
      </c>
      <c r="AT161" s="168" t="s">
        <v>165</v>
      </c>
      <c r="AU161" s="168" t="s">
        <v>80</v>
      </c>
      <c r="AY161" s="17" t="s">
        <v>163</v>
      </c>
      <c r="BE161" s="169">
        <f>IF(N161="základní",J161,0)</f>
        <v>0</v>
      </c>
      <c r="BF161" s="169">
        <f>IF(N161="snížená",J161,0)</f>
        <v>0</v>
      </c>
      <c r="BG161" s="169">
        <f>IF(N161="zákl. přenesená",J161,0)</f>
        <v>0</v>
      </c>
      <c r="BH161" s="169">
        <f>IF(N161="sníž. přenesená",J161,0)</f>
        <v>0</v>
      </c>
      <c r="BI161" s="169">
        <f>IF(N161="nulová",J161,0)</f>
        <v>0</v>
      </c>
      <c r="BJ161" s="17" t="s">
        <v>78</v>
      </c>
      <c r="BK161" s="169">
        <f>ROUND(I161*H161,2)</f>
        <v>0</v>
      </c>
      <c r="BL161" s="17" t="s">
        <v>170</v>
      </c>
      <c r="BM161" s="168" t="s">
        <v>1342</v>
      </c>
    </row>
    <row r="162" spans="1:65" s="2" customFormat="1" ht="21.75" customHeight="1">
      <c r="A162" s="32"/>
      <c r="B162" s="156"/>
      <c r="C162" s="197" t="s">
        <v>298</v>
      </c>
      <c r="D162" s="197" t="s">
        <v>342</v>
      </c>
      <c r="E162" s="198" t="s">
        <v>1271</v>
      </c>
      <c r="F162" s="199" t="s">
        <v>1272</v>
      </c>
      <c r="G162" s="200" t="s">
        <v>212</v>
      </c>
      <c r="H162" s="201">
        <v>3.85</v>
      </c>
      <c r="I162" s="202"/>
      <c r="J162" s="203">
        <f>ROUND(I162*H162,2)</f>
        <v>0</v>
      </c>
      <c r="K162" s="199" t="s">
        <v>169</v>
      </c>
      <c r="L162" s="204"/>
      <c r="M162" s="205" t="s">
        <v>3</v>
      </c>
      <c r="N162" s="206" t="s">
        <v>42</v>
      </c>
      <c r="O162" s="53"/>
      <c r="P162" s="166">
        <f>O162*H162</f>
        <v>0</v>
      </c>
      <c r="Q162" s="166">
        <v>0.00028</v>
      </c>
      <c r="R162" s="166">
        <f>Q162*H162</f>
        <v>0.001078</v>
      </c>
      <c r="S162" s="166">
        <v>0</v>
      </c>
      <c r="T162" s="167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8" t="s">
        <v>205</v>
      </c>
      <c r="AT162" s="168" t="s">
        <v>342</v>
      </c>
      <c r="AU162" s="168" t="s">
        <v>80</v>
      </c>
      <c r="AY162" s="17" t="s">
        <v>163</v>
      </c>
      <c r="BE162" s="169">
        <f>IF(N162="základní",J162,0)</f>
        <v>0</v>
      </c>
      <c r="BF162" s="169">
        <f>IF(N162="snížená",J162,0)</f>
        <v>0</v>
      </c>
      <c r="BG162" s="169">
        <f>IF(N162="zákl. přenesená",J162,0)</f>
        <v>0</v>
      </c>
      <c r="BH162" s="169">
        <f>IF(N162="sníž. přenesená",J162,0)</f>
        <v>0</v>
      </c>
      <c r="BI162" s="169">
        <f>IF(N162="nulová",J162,0)</f>
        <v>0</v>
      </c>
      <c r="BJ162" s="17" t="s">
        <v>78</v>
      </c>
      <c r="BK162" s="169">
        <f>ROUND(I162*H162,2)</f>
        <v>0</v>
      </c>
      <c r="BL162" s="17" t="s">
        <v>170</v>
      </c>
      <c r="BM162" s="168" t="s">
        <v>1343</v>
      </c>
    </row>
    <row r="163" spans="2:51" s="14" customFormat="1" ht="12">
      <c r="B163" s="181"/>
      <c r="D163" s="170" t="s">
        <v>174</v>
      </c>
      <c r="F163" s="183" t="s">
        <v>1344</v>
      </c>
      <c r="H163" s="184">
        <v>3.85</v>
      </c>
      <c r="I163" s="185"/>
      <c r="L163" s="181"/>
      <c r="M163" s="186"/>
      <c r="N163" s="187"/>
      <c r="O163" s="187"/>
      <c r="P163" s="187"/>
      <c r="Q163" s="187"/>
      <c r="R163" s="187"/>
      <c r="S163" s="187"/>
      <c r="T163" s="188"/>
      <c r="AT163" s="182" t="s">
        <v>174</v>
      </c>
      <c r="AU163" s="182" t="s">
        <v>80</v>
      </c>
      <c r="AV163" s="14" t="s">
        <v>80</v>
      </c>
      <c r="AW163" s="14" t="s">
        <v>4</v>
      </c>
      <c r="AX163" s="14" t="s">
        <v>78</v>
      </c>
      <c r="AY163" s="182" t="s">
        <v>163</v>
      </c>
    </row>
    <row r="164" spans="1:65" s="2" customFormat="1" ht="33" customHeight="1">
      <c r="A164" s="32"/>
      <c r="B164" s="156"/>
      <c r="C164" s="157" t="s">
        <v>305</v>
      </c>
      <c r="D164" s="157" t="s">
        <v>165</v>
      </c>
      <c r="E164" s="158" t="s">
        <v>1273</v>
      </c>
      <c r="F164" s="159" t="s">
        <v>1274</v>
      </c>
      <c r="G164" s="160" t="s">
        <v>632</v>
      </c>
      <c r="H164" s="161">
        <v>1</v>
      </c>
      <c r="I164" s="162"/>
      <c r="J164" s="163">
        <f aca="true" t="shared" si="0" ref="J164:J178">ROUND(I164*H164,2)</f>
        <v>0</v>
      </c>
      <c r="K164" s="159" t="s">
        <v>169</v>
      </c>
      <c r="L164" s="33"/>
      <c r="M164" s="164" t="s">
        <v>3</v>
      </c>
      <c r="N164" s="165" t="s">
        <v>42</v>
      </c>
      <c r="O164" s="53"/>
      <c r="P164" s="166">
        <f aca="true" t="shared" si="1" ref="P164:P178">O164*H164</f>
        <v>0</v>
      </c>
      <c r="Q164" s="166">
        <v>0</v>
      </c>
      <c r="R164" s="166">
        <f aca="true" t="shared" si="2" ref="R164:R178">Q164*H164</f>
        <v>0</v>
      </c>
      <c r="S164" s="166">
        <v>0</v>
      </c>
      <c r="T164" s="167">
        <f aca="true" t="shared" si="3" ref="T164:T178"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8" t="s">
        <v>170</v>
      </c>
      <c r="AT164" s="168" t="s">
        <v>165</v>
      </c>
      <c r="AU164" s="168" t="s">
        <v>80</v>
      </c>
      <c r="AY164" s="17" t="s">
        <v>163</v>
      </c>
      <c r="BE164" s="169">
        <f aca="true" t="shared" si="4" ref="BE164:BE178">IF(N164="základní",J164,0)</f>
        <v>0</v>
      </c>
      <c r="BF164" s="169">
        <f aca="true" t="shared" si="5" ref="BF164:BF178">IF(N164="snížená",J164,0)</f>
        <v>0</v>
      </c>
      <c r="BG164" s="169">
        <f aca="true" t="shared" si="6" ref="BG164:BG178">IF(N164="zákl. přenesená",J164,0)</f>
        <v>0</v>
      </c>
      <c r="BH164" s="169">
        <f aca="true" t="shared" si="7" ref="BH164:BH178">IF(N164="sníž. přenesená",J164,0)</f>
        <v>0</v>
      </c>
      <c r="BI164" s="169">
        <f aca="true" t="shared" si="8" ref="BI164:BI178">IF(N164="nulová",J164,0)</f>
        <v>0</v>
      </c>
      <c r="BJ164" s="17" t="s">
        <v>78</v>
      </c>
      <c r="BK164" s="169">
        <f aca="true" t="shared" si="9" ref="BK164:BK178">ROUND(I164*H164,2)</f>
        <v>0</v>
      </c>
      <c r="BL164" s="17" t="s">
        <v>170</v>
      </c>
      <c r="BM164" s="168" t="s">
        <v>1345</v>
      </c>
    </row>
    <row r="165" spans="1:65" s="2" customFormat="1" ht="16.5" customHeight="1">
      <c r="A165" s="32"/>
      <c r="B165" s="156"/>
      <c r="C165" s="197" t="s">
        <v>309</v>
      </c>
      <c r="D165" s="197" t="s">
        <v>342</v>
      </c>
      <c r="E165" s="198" t="s">
        <v>1346</v>
      </c>
      <c r="F165" s="199" t="s">
        <v>1347</v>
      </c>
      <c r="G165" s="200" t="s">
        <v>632</v>
      </c>
      <c r="H165" s="201">
        <v>1</v>
      </c>
      <c r="I165" s="202"/>
      <c r="J165" s="203">
        <f t="shared" si="0"/>
        <v>0</v>
      </c>
      <c r="K165" s="199" t="s">
        <v>169</v>
      </c>
      <c r="L165" s="204"/>
      <c r="M165" s="205" t="s">
        <v>3</v>
      </c>
      <c r="N165" s="206" t="s">
        <v>42</v>
      </c>
      <c r="O165" s="53"/>
      <c r="P165" s="166">
        <f t="shared" si="1"/>
        <v>0</v>
      </c>
      <c r="Q165" s="166">
        <v>5E-05</v>
      </c>
      <c r="R165" s="166">
        <f t="shared" si="2"/>
        <v>5E-05</v>
      </c>
      <c r="S165" s="166">
        <v>0</v>
      </c>
      <c r="T165" s="167">
        <f t="shared" si="3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8" t="s">
        <v>205</v>
      </c>
      <c r="AT165" s="168" t="s">
        <v>342</v>
      </c>
      <c r="AU165" s="168" t="s">
        <v>80</v>
      </c>
      <c r="AY165" s="17" t="s">
        <v>163</v>
      </c>
      <c r="BE165" s="169">
        <f t="shared" si="4"/>
        <v>0</v>
      </c>
      <c r="BF165" s="169">
        <f t="shared" si="5"/>
        <v>0</v>
      </c>
      <c r="BG165" s="169">
        <f t="shared" si="6"/>
        <v>0</v>
      </c>
      <c r="BH165" s="169">
        <f t="shared" si="7"/>
        <v>0</v>
      </c>
      <c r="BI165" s="169">
        <f t="shared" si="8"/>
        <v>0</v>
      </c>
      <c r="BJ165" s="17" t="s">
        <v>78</v>
      </c>
      <c r="BK165" s="169">
        <f t="shared" si="9"/>
        <v>0</v>
      </c>
      <c r="BL165" s="17" t="s">
        <v>170</v>
      </c>
      <c r="BM165" s="168" t="s">
        <v>1348</v>
      </c>
    </row>
    <row r="166" spans="1:65" s="2" customFormat="1" ht="33" customHeight="1">
      <c r="A166" s="32"/>
      <c r="B166" s="156"/>
      <c r="C166" s="157" t="s">
        <v>314</v>
      </c>
      <c r="D166" s="157" t="s">
        <v>165</v>
      </c>
      <c r="E166" s="158" t="s">
        <v>1275</v>
      </c>
      <c r="F166" s="159" t="s">
        <v>1276</v>
      </c>
      <c r="G166" s="160" t="s">
        <v>632</v>
      </c>
      <c r="H166" s="161">
        <v>2</v>
      </c>
      <c r="I166" s="162"/>
      <c r="J166" s="163">
        <f t="shared" si="0"/>
        <v>0</v>
      </c>
      <c r="K166" s="159" t="s">
        <v>169</v>
      </c>
      <c r="L166" s="33"/>
      <c r="M166" s="164" t="s">
        <v>3</v>
      </c>
      <c r="N166" s="165" t="s">
        <v>42</v>
      </c>
      <c r="O166" s="53"/>
      <c r="P166" s="166">
        <f t="shared" si="1"/>
        <v>0</v>
      </c>
      <c r="Q166" s="166">
        <v>0</v>
      </c>
      <c r="R166" s="166">
        <f t="shared" si="2"/>
        <v>0</v>
      </c>
      <c r="S166" s="166">
        <v>0</v>
      </c>
      <c r="T166" s="167">
        <f t="shared" si="3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8" t="s">
        <v>170</v>
      </c>
      <c r="AT166" s="168" t="s">
        <v>165</v>
      </c>
      <c r="AU166" s="168" t="s">
        <v>80</v>
      </c>
      <c r="AY166" s="17" t="s">
        <v>163</v>
      </c>
      <c r="BE166" s="169">
        <f t="shared" si="4"/>
        <v>0</v>
      </c>
      <c r="BF166" s="169">
        <f t="shared" si="5"/>
        <v>0</v>
      </c>
      <c r="BG166" s="169">
        <f t="shared" si="6"/>
        <v>0</v>
      </c>
      <c r="BH166" s="169">
        <f t="shared" si="7"/>
        <v>0</v>
      </c>
      <c r="BI166" s="169">
        <f t="shared" si="8"/>
        <v>0</v>
      </c>
      <c r="BJ166" s="17" t="s">
        <v>78</v>
      </c>
      <c r="BK166" s="169">
        <f t="shared" si="9"/>
        <v>0</v>
      </c>
      <c r="BL166" s="17" t="s">
        <v>170</v>
      </c>
      <c r="BM166" s="168" t="s">
        <v>1349</v>
      </c>
    </row>
    <row r="167" spans="1:65" s="2" customFormat="1" ht="16.5" customHeight="1">
      <c r="A167" s="32"/>
      <c r="B167" s="156"/>
      <c r="C167" s="197" t="s">
        <v>320</v>
      </c>
      <c r="D167" s="197" t="s">
        <v>342</v>
      </c>
      <c r="E167" s="198" t="s">
        <v>1277</v>
      </c>
      <c r="F167" s="199" t="s">
        <v>1278</v>
      </c>
      <c r="G167" s="200" t="s">
        <v>632</v>
      </c>
      <c r="H167" s="201">
        <v>2</v>
      </c>
      <c r="I167" s="202"/>
      <c r="J167" s="203">
        <f t="shared" si="0"/>
        <v>0</v>
      </c>
      <c r="K167" s="199" t="s">
        <v>169</v>
      </c>
      <c r="L167" s="204"/>
      <c r="M167" s="205" t="s">
        <v>3</v>
      </c>
      <c r="N167" s="206" t="s">
        <v>42</v>
      </c>
      <c r="O167" s="53"/>
      <c r="P167" s="166">
        <f t="shared" si="1"/>
        <v>0</v>
      </c>
      <c r="Q167" s="166">
        <v>8E-05</v>
      </c>
      <c r="R167" s="166">
        <f t="shared" si="2"/>
        <v>0.00016</v>
      </c>
      <c r="S167" s="166">
        <v>0</v>
      </c>
      <c r="T167" s="167">
        <f t="shared" si="3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68" t="s">
        <v>205</v>
      </c>
      <c r="AT167" s="168" t="s">
        <v>342</v>
      </c>
      <c r="AU167" s="168" t="s">
        <v>80</v>
      </c>
      <c r="AY167" s="17" t="s">
        <v>163</v>
      </c>
      <c r="BE167" s="169">
        <f t="shared" si="4"/>
        <v>0</v>
      </c>
      <c r="BF167" s="169">
        <f t="shared" si="5"/>
        <v>0</v>
      </c>
      <c r="BG167" s="169">
        <f t="shared" si="6"/>
        <v>0</v>
      </c>
      <c r="BH167" s="169">
        <f t="shared" si="7"/>
        <v>0</v>
      </c>
      <c r="BI167" s="169">
        <f t="shared" si="8"/>
        <v>0</v>
      </c>
      <c r="BJ167" s="17" t="s">
        <v>78</v>
      </c>
      <c r="BK167" s="169">
        <f t="shared" si="9"/>
        <v>0</v>
      </c>
      <c r="BL167" s="17" t="s">
        <v>170</v>
      </c>
      <c r="BM167" s="168" t="s">
        <v>1350</v>
      </c>
    </row>
    <row r="168" spans="1:65" s="2" customFormat="1" ht="33" customHeight="1">
      <c r="A168" s="32"/>
      <c r="B168" s="156"/>
      <c r="C168" s="157" t="s">
        <v>324</v>
      </c>
      <c r="D168" s="157" t="s">
        <v>165</v>
      </c>
      <c r="E168" s="158" t="s">
        <v>1351</v>
      </c>
      <c r="F168" s="159" t="s">
        <v>1352</v>
      </c>
      <c r="G168" s="160" t="s">
        <v>632</v>
      </c>
      <c r="H168" s="161">
        <v>1</v>
      </c>
      <c r="I168" s="162"/>
      <c r="J168" s="163">
        <f t="shared" si="0"/>
        <v>0</v>
      </c>
      <c r="K168" s="159" t="s">
        <v>169</v>
      </c>
      <c r="L168" s="33"/>
      <c r="M168" s="164" t="s">
        <v>3</v>
      </c>
      <c r="N168" s="165" t="s">
        <v>42</v>
      </c>
      <c r="O168" s="53"/>
      <c r="P168" s="166">
        <f t="shared" si="1"/>
        <v>0</v>
      </c>
      <c r="Q168" s="166">
        <v>0</v>
      </c>
      <c r="R168" s="166">
        <f t="shared" si="2"/>
        <v>0</v>
      </c>
      <c r="S168" s="166">
        <v>0</v>
      </c>
      <c r="T168" s="167">
        <f t="shared" si="3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8" t="s">
        <v>170</v>
      </c>
      <c r="AT168" s="168" t="s">
        <v>165</v>
      </c>
      <c r="AU168" s="168" t="s">
        <v>80</v>
      </c>
      <c r="AY168" s="17" t="s">
        <v>163</v>
      </c>
      <c r="BE168" s="169">
        <f t="shared" si="4"/>
        <v>0</v>
      </c>
      <c r="BF168" s="169">
        <f t="shared" si="5"/>
        <v>0</v>
      </c>
      <c r="BG168" s="169">
        <f t="shared" si="6"/>
        <v>0</v>
      </c>
      <c r="BH168" s="169">
        <f t="shared" si="7"/>
        <v>0</v>
      </c>
      <c r="BI168" s="169">
        <f t="shared" si="8"/>
        <v>0</v>
      </c>
      <c r="BJ168" s="17" t="s">
        <v>78</v>
      </c>
      <c r="BK168" s="169">
        <f t="shared" si="9"/>
        <v>0</v>
      </c>
      <c r="BL168" s="17" t="s">
        <v>170</v>
      </c>
      <c r="BM168" s="168" t="s">
        <v>1353</v>
      </c>
    </row>
    <row r="169" spans="1:65" s="2" customFormat="1" ht="21.75" customHeight="1">
      <c r="A169" s="32"/>
      <c r="B169" s="156"/>
      <c r="C169" s="197" t="s">
        <v>328</v>
      </c>
      <c r="D169" s="197" t="s">
        <v>342</v>
      </c>
      <c r="E169" s="198" t="s">
        <v>1354</v>
      </c>
      <c r="F169" s="199" t="s">
        <v>1355</v>
      </c>
      <c r="G169" s="200" t="s">
        <v>632</v>
      </c>
      <c r="H169" s="201">
        <v>1</v>
      </c>
      <c r="I169" s="202"/>
      <c r="J169" s="203">
        <f t="shared" si="0"/>
        <v>0</v>
      </c>
      <c r="K169" s="199" t="s">
        <v>169</v>
      </c>
      <c r="L169" s="204"/>
      <c r="M169" s="205" t="s">
        <v>3</v>
      </c>
      <c r="N169" s="206" t="s">
        <v>42</v>
      </c>
      <c r="O169" s="53"/>
      <c r="P169" s="166">
        <f t="shared" si="1"/>
        <v>0</v>
      </c>
      <c r="Q169" s="166">
        <v>0.00092</v>
      </c>
      <c r="R169" s="166">
        <f t="shared" si="2"/>
        <v>0.00092</v>
      </c>
      <c r="S169" s="166">
        <v>0</v>
      </c>
      <c r="T169" s="167">
        <f t="shared" si="3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68" t="s">
        <v>205</v>
      </c>
      <c r="AT169" s="168" t="s">
        <v>342</v>
      </c>
      <c r="AU169" s="168" t="s">
        <v>80</v>
      </c>
      <c r="AY169" s="17" t="s">
        <v>163</v>
      </c>
      <c r="BE169" s="169">
        <f t="shared" si="4"/>
        <v>0</v>
      </c>
      <c r="BF169" s="169">
        <f t="shared" si="5"/>
        <v>0</v>
      </c>
      <c r="BG169" s="169">
        <f t="shared" si="6"/>
        <v>0</v>
      </c>
      <c r="BH169" s="169">
        <f t="shared" si="7"/>
        <v>0</v>
      </c>
      <c r="BI169" s="169">
        <f t="shared" si="8"/>
        <v>0</v>
      </c>
      <c r="BJ169" s="17" t="s">
        <v>78</v>
      </c>
      <c r="BK169" s="169">
        <f t="shared" si="9"/>
        <v>0</v>
      </c>
      <c r="BL169" s="17" t="s">
        <v>170</v>
      </c>
      <c r="BM169" s="168" t="s">
        <v>1356</v>
      </c>
    </row>
    <row r="170" spans="1:65" s="2" customFormat="1" ht="21.75" customHeight="1">
      <c r="A170" s="32"/>
      <c r="B170" s="156"/>
      <c r="C170" s="157" t="s">
        <v>334</v>
      </c>
      <c r="D170" s="157" t="s">
        <v>165</v>
      </c>
      <c r="E170" s="158" t="s">
        <v>1357</v>
      </c>
      <c r="F170" s="159" t="s">
        <v>1358</v>
      </c>
      <c r="G170" s="160" t="s">
        <v>212</v>
      </c>
      <c r="H170" s="161">
        <v>3.5</v>
      </c>
      <c r="I170" s="162"/>
      <c r="J170" s="163">
        <f t="shared" si="0"/>
        <v>0</v>
      </c>
      <c r="K170" s="159" t="s">
        <v>169</v>
      </c>
      <c r="L170" s="33"/>
      <c r="M170" s="164" t="s">
        <v>3</v>
      </c>
      <c r="N170" s="165" t="s">
        <v>42</v>
      </c>
      <c r="O170" s="53"/>
      <c r="P170" s="166">
        <f t="shared" si="1"/>
        <v>0</v>
      </c>
      <c r="Q170" s="166">
        <v>0</v>
      </c>
      <c r="R170" s="166">
        <f t="shared" si="2"/>
        <v>0</v>
      </c>
      <c r="S170" s="166">
        <v>0</v>
      </c>
      <c r="T170" s="167">
        <f t="shared" si="3"/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8" t="s">
        <v>170</v>
      </c>
      <c r="AT170" s="168" t="s">
        <v>165</v>
      </c>
      <c r="AU170" s="168" t="s">
        <v>80</v>
      </c>
      <c r="AY170" s="17" t="s">
        <v>163</v>
      </c>
      <c r="BE170" s="169">
        <f t="shared" si="4"/>
        <v>0</v>
      </c>
      <c r="BF170" s="169">
        <f t="shared" si="5"/>
        <v>0</v>
      </c>
      <c r="BG170" s="169">
        <f t="shared" si="6"/>
        <v>0</v>
      </c>
      <c r="BH170" s="169">
        <f t="shared" si="7"/>
        <v>0</v>
      </c>
      <c r="BI170" s="169">
        <f t="shared" si="8"/>
        <v>0</v>
      </c>
      <c r="BJ170" s="17" t="s">
        <v>78</v>
      </c>
      <c r="BK170" s="169">
        <f t="shared" si="9"/>
        <v>0</v>
      </c>
      <c r="BL170" s="17" t="s">
        <v>170</v>
      </c>
      <c r="BM170" s="168" t="s">
        <v>1359</v>
      </c>
    </row>
    <row r="171" spans="1:65" s="2" customFormat="1" ht="16.5" customHeight="1">
      <c r="A171" s="32"/>
      <c r="B171" s="156"/>
      <c r="C171" s="157" t="s">
        <v>341</v>
      </c>
      <c r="D171" s="157" t="s">
        <v>165</v>
      </c>
      <c r="E171" s="158" t="s">
        <v>1360</v>
      </c>
      <c r="F171" s="159" t="s">
        <v>1361</v>
      </c>
      <c r="G171" s="160" t="s">
        <v>212</v>
      </c>
      <c r="H171" s="161">
        <v>3.5</v>
      </c>
      <c r="I171" s="162"/>
      <c r="J171" s="163">
        <f t="shared" si="0"/>
        <v>0</v>
      </c>
      <c r="K171" s="159" t="s">
        <v>169</v>
      </c>
      <c r="L171" s="33"/>
      <c r="M171" s="164" t="s">
        <v>3</v>
      </c>
      <c r="N171" s="165" t="s">
        <v>42</v>
      </c>
      <c r="O171" s="53"/>
      <c r="P171" s="166">
        <f t="shared" si="1"/>
        <v>0</v>
      </c>
      <c r="Q171" s="166">
        <v>0</v>
      </c>
      <c r="R171" s="166">
        <f t="shared" si="2"/>
        <v>0</v>
      </c>
      <c r="S171" s="166">
        <v>0</v>
      </c>
      <c r="T171" s="167">
        <f t="shared" si="3"/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8" t="s">
        <v>170</v>
      </c>
      <c r="AT171" s="168" t="s">
        <v>165</v>
      </c>
      <c r="AU171" s="168" t="s">
        <v>80</v>
      </c>
      <c r="AY171" s="17" t="s">
        <v>163</v>
      </c>
      <c r="BE171" s="169">
        <f t="shared" si="4"/>
        <v>0</v>
      </c>
      <c r="BF171" s="169">
        <f t="shared" si="5"/>
        <v>0</v>
      </c>
      <c r="BG171" s="169">
        <f t="shared" si="6"/>
        <v>0</v>
      </c>
      <c r="BH171" s="169">
        <f t="shared" si="7"/>
        <v>0</v>
      </c>
      <c r="BI171" s="169">
        <f t="shared" si="8"/>
        <v>0</v>
      </c>
      <c r="BJ171" s="17" t="s">
        <v>78</v>
      </c>
      <c r="BK171" s="169">
        <f t="shared" si="9"/>
        <v>0</v>
      </c>
      <c r="BL171" s="17" t="s">
        <v>170</v>
      </c>
      <c r="BM171" s="168" t="s">
        <v>1362</v>
      </c>
    </row>
    <row r="172" spans="1:65" s="2" customFormat="1" ht="33" customHeight="1">
      <c r="A172" s="32"/>
      <c r="B172" s="156"/>
      <c r="C172" s="157" t="s">
        <v>348</v>
      </c>
      <c r="D172" s="157" t="s">
        <v>165</v>
      </c>
      <c r="E172" s="158" t="s">
        <v>1363</v>
      </c>
      <c r="F172" s="159" t="s">
        <v>1364</v>
      </c>
      <c r="G172" s="160" t="s">
        <v>632</v>
      </c>
      <c r="H172" s="161">
        <v>1</v>
      </c>
      <c r="I172" s="162"/>
      <c r="J172" s="163">
        <f t="shared" si="0"/>
        <v>0</v>
      </c>
      <c r="K172" s="159" t="s">
        <v>169</v>
      </c>
      <c r="L172" s="33"/>
      <c r="M172" s="164" t="s">
        <v>3</v>
      </c>
      <c r="N172" s="165" t="s">
        <v>42</v>
      </c>
      <c r="O172" s="53"/>
      <c r="P172" s="166">
        <f t="shared" si="1"/>
        <v>0</v>
      </c>
      <c r="Q172" s="166">
        <v>2.0194927353</v>
      </c>
      <c r="R172" s="166">
        <f t="shared" si="2"/>
        <v>2.0194927353</v>
      </c>
      <c r="S172" s="166">
        <v>0</v>
      </c>
      <c r="T172" s="167">
        <f t="shared" si="3"/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8" t="s">
        <v>170</v>
      </c>
      <c r="AT172" s="168" t="s">
        <v>165</v>
      </c>
      <c r="AU172" s="168" t="s">
        <v>80</v>
      </c>
      <c r="AY172" s="17" t="s">
        <v>163</v>
      </c>
      <c r="BE172" s="169">
        <f t="shared" si="4"/>
        <v>0</v>
      </c>
      <c r="BF172" s="169">
        <f t="shared" si="5"/>
        <v>0</v>
      </c>
      <c r="BG172" s="169">
        <f t="shared" si="6"/>
        <v>0</v>
      </c>
      <c r="BH172" s="169">
        <f t="shared" si="7"/>
        <v>0</v>
      </c>
      <c r="BI172" s="169">
        <f t="shared" si="8"/>
        <v>0</v>
      </c>
      <c r="BJ172" s="17" t="s">
        <v>78</v>
      </c>
      <c r="BK172" s="169">
        <f t="shared" si="9"/>
        <v>0</v>
      </c>
      <c r="BL172" s="17" t="s">
        <v>170</v>
      </c>
      <c r="BM172" s="168" t="s">
        <v>1365</v>
      </c>
    </row>
    <row r="173" spans="1:65" s="2" customFormat="1" ht="21.75" customHeight="1">
      <c r="A173" s="32"/>
      <c r="B173" s="156"/>
      <c r="C173" s="197" t="s">
        <v>356</v>
      </c>
      <c r="D173" s="197" t="s">
        <v>342</v>
      </c>
      <c r="E173" s="198" t="s">
        <v>1366</v>
      </c>
      <c r="F173" s="199" t="s">
        <v>1367</v>
      </c>
      <c r="G173" s="200" t="s">
        <v>632</v>
      </c>
      <c r="H173" s="201">
        <v>1</v>
      </c>
      <c r="I173" s="202"/>
      <c r="J173" s="203">
        <f t="shared" si="0"/>
        <v>0</v>
      </c>
      <c r="K173" s="199" t="s">
        <v>169</v>
      </c>
      <c r="L173" s="204"/>
      <c r="M173" s="205" t="s">
        <v>3</v>
      </c>
      <c r="N173" s="206" t="s">
        <v>42</v>
      </c>
      <c r="O173" s="53"/>
      <c r="P173" s="166">
        <f t="shared" si="1"/>
        <v>0</v>
      </c>
      <c r="Q173" s="166">
        <v>0.065</v>
      </c>
      <c r="R173" s="166">
        <f t="shared" si="2"/>
        <v>0.065</v>
      </c>
      <c r="S173" s="166">
        <v>0</v>
      </c>
      <c r="T173" s="167">
        <f t="shared" si="3"/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68" t="s">
        <v>205</v>
      </c>
      <c r="AT173" s="168" t="s">
        <v>342</v>
      </c>
      <c r="AU173" s="168" t="s">
        <v>80</v>
      </c>
      <c r="AY173" s="17" t="s">
        <v>163</v>
      </c>
      <c r="BE173" s="169">
        <f t="shared" si="4"/>
        <v>0</v>
      </c>
      <c r="BF173" s="169">
        <f t="shared" si="5"/>
        <v>0</v>
      </c>
      <c r="BG173" s="169">
        <f t="shared" si="6"/>
        <v>0</v>
      </c>
      <c r="BH173" s="169">
        <f t="shared" si="7"/>
        <v>0</v>
      </c>
      <c r="BI173" s="169">
        <f t="shared" si="8"/>
        <v>0</v>
      </c>
      <c r="BJ173" s="17" t="s">
        <v>78</v>
      </c>
      <c r="BK173" s="169">
        <f t="shared" si="9"/>
        <v>0</v>
      </c>
      <c r="BL173" s="17" t="s">
        <v>170</v>
      </c>
      <c r="BM173" s="168" t="s">
        <v>1368</v>
      </c>
    </row>
    <row r="174" spans="1:65" s="2" customFormat="1" ht="21.75" customHeight="1">
      <c r="A174" s="32"/>
      <c r="B174" s="156"/>
      <c r="C174" s="157" t="s">
        <v>362</v>
      </c>
      <c r="D174" s="157" t="s">
        <v>165</v>
      </c>
      <c r="E174" s="158" t="s">
        <v>698</v>
      </c>
      <c r="F174" s="159" t="s">
        <v>699</v>
      </c>
      <c r="G174" s="160" t="s">
        <v>632</v>
      </c>
      <c r="H174" s="161">
        <v>1</v>
      </c>
      <c r="I174" s="162"/>
      <c r="J174" s="163">
        <f t="shared" si="0"/>
        <v>0</v>
      </c>
      <c r="K174" s="159" t="s">
        <v>169</v>
      </c>
      <c r="L174" s="33"/>
      <c r="M174" s="164" t="s">
        <v>3</v>
      </c>
      <c r="N174" s="165" t="s">
        <v>42</v>
      </c>
      <c r="O174" s="53"/>
      <c r="P174" s="166">
        <f t="shared" si="1"/>
        <v>0</v>
      </c>
      <c r="Q174" s="166">
        <v>0.217338</v>
      </c>
      <c r="R174" s="166">
        <f t="shared" si="2"/>
        <v>0.217338</v>
      </c>
      <c r="S174" s="166">
        <v>0</v>
      </c>
      <c r="T174" s="167">
        <f t="shared" si="3"/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68" t="s">
        <v>170</v>
      </c>
      <c r="AT174" s="168" t="s">
        <v>165</v>
      </c>
      <c r="AU174" s="168" t="s">
        <v>80</v>
      </c>
      <c r="AY174" s="17" t="s">
        <v>163</v>
      </c>
      <c r="BE174" s="169">
        <f t="shared" si="4"/>
        <v>0</v>
      </c>
      <c r="BF174" s="169">
        <f t="shared" si="5"/>
        <v>0</v>
      </c>
      <c r="BG174" s="169">
        <f t="shared" si="6"/>
        <v>0</v>
      </c>
      <c r="BH174" s="169">
        <f t="shared" si="7"/>
        <v>0</v>
      </c>
      <c r="BI174" s="169">
        <f t="shared" si="8"/>
        <v>0</v>
      </c>
      <c r="BJ174" s="17" t="s">
        <v>78</v>
      </c>
      <c r="BK174" s="169">
        <f t="shared" si="9"/>
        <v>0</v>
      </c>
      <c r="BL174" s="17" t="s">
        <v>170</v>
      </c>
      <c r="BM174" s="168" t="s">
        <v>1369</v>
      </c>
    </row>
    <row r="175" spans="1:65" s="2" customFormat="1" ht="21.75" customHeight="1">
      <c r="A175" s="32"/>
      <c r="B175" s="156"/>
      <c r="C175" s="197" t="s">
        <v>367</v>
      </c>
      <c r="D175" s="197" t="s">
        <v>342</v>
      </c>
      <c r="E175" s="198" t="s">
        <v>1370</v>
      </c>
      <c r="F175" s="199" t="s">
        <v>1371</v>
      </c>
      <c r="G175" s="200" t="s">
        <v>632</v>
      </c>
      <c r="H175" s="201">
        <v>1</v>
      </c>
      <c r="I175" s="202"/>
      <c r="J175" s="203">
        <f t="shared" si="0"/>
        <v>0</v>
      </c>
      <c r="K175" s="199" t="s">
        <v>169</v>
      </c>
      <c r="L175" s="204"/>
      <c r="M175" s="205" t="s">
        <v>3</v>
      </c>
      <c r="N175" s="206" t="s">
        <v>42</v>
      </c>
      <c r="O175" s="53"/>
      <c r="P175" s="166">
        <f t="shared" si="1"/>
        <v>0</v>
      </c>
      <c r="Q175" s="166">
        <v>0.196</v>
      </c>
      <c r="R175" s="166">
        <f t="shared" si="2"/>
        <v>0.196</v>
      </c>
      <c r="S175" s="166">
        <v>0</v>
      </c>
      <c r="T175" s="167">
        <f t="shared" si="3"/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68" t="s">
        <v>205</v>
      </c>
      <c r="AT175" s="168" t="s">
        <v>342</v>
      </c>
      <c r="AU175" s="168" t="s">
        <v>80</v>
      </c>
      <c r="AY175" s="17" t="s">
        <v>163</v>
      </c>
      <c r="BE175" s="169">
        <f t="shared" si="4"/>
        <v>0</v>
      </c>
      <c r="BF175" s="169">
        <f t="shared" si="5"/>
        <v>0</v>
      </c>
      <c r="BG175" s="169">
        <f t="shared" si="6"/>
        <v>0</v>
      </c>
      <c r="BH175" s="169">
        <f t="shared" si="7"/>
        <v>0</v>
      </c>
      <c r="BI175" s="169">
        <f t="shared" si="8"/>
        <v>0</v>
      </c>
      <c r="BJ175" s="17" t="s">
        <v>78</v>
      </c>
      <c r="BK175" s="169">
        <f t="shared" si="9"/>
        <v>0</v>
      </c>
      <c r="BL175" s="17" t="s">
        <v>170</v>
      </c>
      <c r="BM175" s="168" t="s">
        <v>1372</v>
      </c>
    </row>
    <row r="176" spans="1:65" s="2" customFormat="1" ht="21.75" customHeight="1">
      <c r="A176" s="32"/>
      <c r="B176" s="156"/>
      <c r="C176" s="157" t="s">
        <v>371</v>
      </c>
      <c r="D176" s="157" t="s">
        <v>165</v>
      </c>
      <c r="E176" s="158" t="s">
        <v>1279</v>
      </c>
      <c r="F176" s="159" t="s">
        <v>1280</v>
      </c>
      <c r="G176" s="160" t="s">
        <v>632</v>
      </c>
      <c r="H176" s="161">
        <v>1</v>
      </c>
      <c r="I176" s="162"/>
      <c r="J176" s="163">
        <f t="shared" si="0"/>
        <v>0</v>
      </c>
      <c r="K176" s="159" t="s">
        <v>169</v>
      </c>
      <c r="L176" s="33"/>
      <c r="M176" s="164" t="s">
        <v>3</v>
      </c>
      <c r="N176" s="165" t="s">
        <v>42</v>
      </c>
      <c r="O176" s="53"/>
      <c r="P176" s="166">
        <f t="shared" si="1"/>
        <v>0</v>
      </c>
      <c r="Q176" s="166">
        <v>0.000158</v>
      </c>
      <c r="R176" s="166">
        <f t="shared" si="2"/>
        <v>0.000158</v>
      </c>
      <c r="S176" s="166">
        <v>0</v>
      </c>
      <c r="T176" s="167">
        <f t="shared" si="3"/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68" t="s">
        <v>170</v>
      </c>
      <c r="AT176" s="168" t="s">
        <v>165</v>
      </c>
      <c r="AU176" s="168" t="s">
        <v>80</v>
      </c>
      <c r="AY176" s="17" t="s">
        <v>163</v>
      </c>
      <c r="BE176" s="169">
        <f t="shared" si="4"/>
        <v>0</v>
      </c>
      <c r="BF176" s="169">
        <f t="shared" si="5"/>
        <v>0</v>
      </c>
      <c r="BG176" s="169">
        <f t="shared" si="6"/>
        <v>0</v>
      </c>
      <c r="BH176" s="169">
        <f t="shared" si="7"/>
        <v>0</v>
      </c>
      <c r="BI176" s="169">
        <f t="shared" si="8"/>
        <v>0</v>
      </c>
      <c r="BJ176" s="17" t="s">
        <v>78</v>
      </c>
      <c r="BK176" s="169">
        <f t="shared" si="9"/>
        <v>0</v>
      </c>
      <c r="BL176" s="17" t="s">
        <v>170</v>
      </c>
      <c r="BM176" s="168" t="s">
        <v>1373</v>
      </c>
    </row>
    <row r="177" spans="1:65" s="2" customFormat="1" ht="16.5" customHeight="1">
      <c r="A177" s="32"/>
      <c r="B177" s="156"/>
      <c r="C177" s="157" t="s">
        <v>375</v>
      </c>
      <c r="D177" s="157" t="s">
        <v>165</v>
      </c>
      <c r="E177" s="158" t="s">
        <v>1281</v>
      </c>
      <c r="F177" s="159" t="s">
        <v>1282</v>
      </c>
      <c r="G177" s="160" t="s">
        <v>212</v>
      </c>
      <c r="H177" s="161">
        <v>3.5</v>
      </c>
      <c r="I177" s="162"/>
      <c r="J177" s="163">
        <f t="shared" si="0"/>
        <v>0</v>
      </c>
      <c r="K177" s="159" t="s">
        <v>169</v>
      </c>
      <c r="L177" s="33"/>
      <c r="M177" s="164" t="s">
        <v>3</v>
      </c>
      <c r="N177" s="165" t="s">
        <v>42</v>
      </c>
      <c r="O177" s="53"/>
      <c r="P177" s="166">
        <f t="shared" si="1"/>
        <v>0</v>
      </c>
      <c r="Q177" s="166">
        <v>0.00019536</v>
      </c>
      <c r="R177" s="166">
        <f t="shared" si="2"/>
        <v>0.00068376</v>
      </c>
      <c r="S177" s="166">
        <v>0</v>
      </c>
      <c r="T177" s="167">
        <f t="shared" si="3"/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68" t="s">
        <v>170</v>
      </c>
      <c r="AT177" s="168" t="s">
        <v>165</v>
      </c>
      <c r="AU177" s="168" t="s">
        <v>80</v>
      </c>
      <c r="AY177" s="17" t="s">
        <v>163</v>
      </c>
      <c r="BE177" s="169">
        <f t="shared" si="4"/>
        <v>0</v>
      </c>
      <c r="BF177" s="169">
        <f t="shared" si="5"/>
        <v>0</v>
      </c>
      <c r="BG177" s="169">
        <f t="shared" si="6"/>
        <v>0</v>
      </c>
      <c r="BH177" s="169">
        <f t="shared" si="7"/>
        <v>0</v>
      </c>
      <c r="BI177" s="169">
        <f t="shared" si="8"/>
        <v>0</v>
      </c>
      <c r="BJ177" s="17" t="s">
        <v>78</v>
      </c>
      <c r="BK177" s="169">
        <f t="shared" si="9"/>
        <v>0</v>
      </c>
      <c r="BL177" s="17" t="s">
        <v>170</v>
      </c>
      <c r="BM177" s="168" t="s">
        <v>1374</v>
      </c>
    </row>
    <row r="178" spans="1:65" s="2" customFormat="1" ht="16.5" customHeight="1">
      <c r="A178" s="32"/>
      <c r="B178" s="156"/>
      <c r="C178" s="157" t="s">
        <v>381</v>
      </c>
      <c r="D178" s="157" t="s">
        <v>165</v>
      </c>
      <c r="E178" s="158" t="s">
        <v>1283</v>
      </c>
      <c r="F178" s="159" t="s">
        <v>1284</v>
      </c>
      <c r="G178" s="160" t="s">
        <v>212</v>
      </c>
      <c r="H178" s="161">
        <v>3.5</v>
      </c>
      <c r="I178" s="162"/>
      <c r="J178" s="163">
        <f t="shared" si="0"/>
        <v>0</v>
      </c>
      <c r="K178" s="159" t="s">
        <v>169</v>
      </c>
      <c r="L178" s="33"/>
      <c r="M178" s="164" t="s">
        <v>3</v>
      </c>
      <c r="N178" s="165" t="s">
        <v>42</v>
      </c>
      <c r="O178" s="53"/>
      <c r="P178" s="166">
        <f t="shared" si="1"/>
        <v>0</v>
      </c>
      <c r="Q178" s="166">
        <v>0.000126</v>
      </c>
      <c r="R178" s="166">
        <f t="shared" si="2"/>
        <v>0.000441</v>
      </c>
      <c r="S178" s="166">
        <v>0</v>
      </c>
      <c r="T178" s="167">
        <f t="shared" si="3"/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68" t="s">
        <v>170</v>
      </c>
      <c r="AT178" s="168" t="s">
        <v>165</v>
      </c>
      <c r="AU178" s="168" t="s">
        <v>80</v>
      </c>
      <c r="AY178" s="17" t="s">
        <v>163</v>
      </c>
      <c r="BE178" s="169">
        <f t="shared" si="4"/>
        <v>0</v>
      </c>
      <c r="BF178" s="169">
        <f t="shared" si="5"/>
        <v>0</v>
      </c>
      <c r="BG178" s="169">
        <f t="shared" si="6"/>
        <v>0</v>
      </c>
      <c r="BH178" s="169">
        <f t="shared" si="7"/>
        <v>0</v>
      </c>
      <c r="BI178" s="169">
        <f t="shared" si="8"/>
        <v>0</v>
      </c>
      <c r="BJ178" s="17" t="s">
        <v>78</v>
      </c>
      <c r="BK178" s="169">
        <f t="shared" si="9"/>
        <v>0</v>
      </c>
      <c r="BL178" s="17" t="s">
        <v>170</v>
      </c>
      <c r="BM178" s="168" t="s">
        <v>1375</v>
      </c>
    </row>
    <row r="179" spans="2:63" s="12" customFormat="1" ht="22.9" customHeight="1">
      <c r="B179" s="143"/>
      <c r="D179" s="144" t="s">
        <v>70</v>
      </c>
      <c r="E179" s="154" t="s">
        <v>209</v>
      </c>
      <c r="F179" s="154" t="s">
        <v>733</v>
      </c>
      <c r="I179" s="146"/>
      <c r="J179" s="155">
        <f>BK179</f>
        <v>0</v>
      </c>
      <c r="L179" s="143"/>
      <c r="M179" s="148"/>
      <c r="N179" s="149"/>
      <c r="O179" s="149"/>
      <c r="P179" s="150">
        <f>SUM(P180:P184)</f>
        <v>0</v>
      </c>
      <c r="Q179" s="149"/>
      <c r="R179" s="150">
        <f>SUM(R180:R184)</f>
        <v>0.073</v>
      </c>
      <c r="S179" s="149"/>
      <c r="T179" s="151">
        <f>SUM(T180:T184)</f>
        <v>0</v>
      </c>
      <c r="AR179" s="144" t="s">
        <v>78</v>
      </c>
      <c r="AT179" s="152" t="s">
        <v>70</v>
      </c>
      <c r="AU179" s="152" t="s">
        <v>78</v>
      </c>
      <c r="AY179" s="144" t="s">
        <v>163</v>
      </c>
      <c r="BK179" s="153">
        <f>SUM(BK180:BK184)</f>
        <v>0</v>
      </c>
    </row>
    <row r="180" spans="1:65" s="2" customFormat="1" ht="21.75" customHeight="1">
      <c r="A180" s="32"/>
      <c r="B180" s="156"/>
      <c r="C180" s="157" t="s">
        <v>386</v>
      </c>
      <c r="D180" s="157" t="s">
        <v>165</v>
      </c>
      <c r="E180" s="158" t="s">
        <v>1141</v>
      </c>
      <c r="F180" s="159" t="s">
        <v>1142</v>
      </c>
      <c r="G180" s="160" t="s">
        <v>632</v>
      </c>
      <c r="H180" s="161">
        <v>1</v>
      </c>
      <c r="I180" s="162"/>
      <c r="J180" s="163">
        <f>ROUND(I180*H180,2)</f>
        <v>0</v>
      </c>
      <c r="K180" s="159" t="s">
        <v>169</v>
      </c>
      <c r="L180" s="33"/>
      <c r="M180" s="164" t="s">
        <v>3</v>
      </c>
      <c r="N180" s="165" t="s">
        <v>42</v>
      </c>
      <c r="O180" s="53"/>
      <c r="P180" s="166">
        <f>O180*H180</f>
        <v>0</v>
      </c>
      <c r="Q180" s="166">
        <v>0</v>
      </c>
      <c r="R180" s="166">
        <f>Q180*H180</f>
        <v>0</v>
      </c>
      <c r="S180" s="166">
        <v>0</v>
      </c>
      <c r="T180" s="167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68" t="s">
        <v>170</v>
      </c>
      <c r="AT180" s="168" t="s">
        <v>165</v>
      </c>
      <c r="AU180" s="168" t="s">
        <v>80</v>
      </c>
      <c r="AY180" s="17" t="s">
        <v>163</v>
      </c>
      <c r="BE180" s="169">
        <f>IF(N180="základní",J180,0)</f>
        <v>0</v>
      </c>
      <c r="BF180" s="169">
        <f>IF(N180="snížená",J180,0)</f>
        <v>0</v>
      </c>
      <c r="BG180" s="169">
        <f>IF(N180="zákl. přenesená",J180,0)</f>
        <v>0</v>
      </c>
      <c r="BH180" s="169">
        <f>IF(N180="sníž. přenesená",J180,0)</f>
        <v>0</v>
      </c>
      <c r="BI180" s="169">
        <f>IF(N180="nulová",J180,0)</f>
        <v>0</v>
      </c>
      <c r="BJ180" s="17" t="s">
        <v>78</v>
      </c>
      <c r="BK180" s="169">
        <f>ROUND(I180*H180,2)</f>
        <v>0</v>
      </c>
      <c r="BL180" s="17" t="s">
        <v>170</v>
      </c>
      <c r="BM180" s="168" t="s">
        <v>1376</v>
      </c>
    </row>
    <row r="181" spans="2:51" s="13" customFormat="1" ht="12">
      <c r="B181" s="174"/>
      <c r="D181" s="170" t="s">
        <v>174</v>
      </c>
      <c r="E181" s="175" t="s">
        <v>3</v>
      </c>
      <c r="F181" s="176" t="s">
        <v>1377</v>
      </c>
      <c r="H181" s="175" t="s">
        <v>3</v>
      </c>
      <c r="I181" s="177"/>
      <c r="L181" s="174"/>
      <c r="M181" s="178"/>
      <c r="N181" s="179"/>
      <c r="O181" s="179"/>
      <c r="P181" s="179"/>
      <c r="Q181" s="179"/>
      <c r="R181" s="179"/>
      <c r="S181" s="179"/>
      <c r="T181" s="180"/>
      <c r="AT181" s="175" t="s">
        <v>174</v>
      </c>
      <c r="AU181" s="175" t="s">
        <v>80</v>
      </c>
      <c r="AV181" s="13" t="s">
        <v>78</v>
      </c>
      <c r="AW181" s="13" t="s">
        <v>33</v>
      </c>
      <c r="AX181" s="13" t="s">
        <v>71</v>
      </c>
      <c r="AY181" s="175" t="s">
        <v>163</v>
      </c>
    </row>
    <row r="182" spans="2:51" s="14" customFormat="1" ht="12">
      <c r="B182" s="181"/>
      <c r="D182" s="170" t="s">
        <v>174</v>
      </c>
      <c r="E182" s="182" t="s">
        <v>3</v>
      </c>
      <c r="F182" s="183" t="s">
        <v>78</v>
      </c>
      <c r="H182" s="184">
        <v>1</v>
      </c>
      <c r="I182" s="185"/>
      <c r="L182" s="181"/>
      <c r="M182" s="186"/>
      <c r="N182" s="187"/>
      <c r="O182" s="187"/>
      <c r="P182" s="187"/>
      <c r="Q182" s="187"/>
      <c r="R182" s="187"/>
      <c r="S182" s="187"/>
      <c r="T182" s="188"/>
      <c r="AT182" s="182" t="s">
        <v>174</v>
      </c>
      <c r="AU182" s="182" t="s">
        <v>80</v>
      </c>
      <c r="AV182" s="14" t="s">
        <v>80</v>
      </c>
      <c r="AW182" s="14" t="s">
        <v>33</v>
      </c>
      <c r="AX182" s="14" t="s">
        <v>78</v>
      </c>
      <c r="AY182" s="182" t="s">
        <v>163</v>
      </c>
    </row>
    <row r="183" spans="1:65" s="2" customFormat="1" ht="16.5" customHeight="1">
      <c r="A183" s="32"/>
      <c r="B183" s="156"/>
      <c r="C183" s="197" t="s">
        <v>390</v>
      </c>
      <c r="D183" s="197" t="s">
        <v>342</v>
      </c>
      <c r="E183" s="198" t="s">
        <v>1378</v>
      </c>
      <c r="F183" s="199" t="s">
        <v>1379</v>
      </c>
      <c r="G183" s="200" t="s">
        <v>632</v>
      </c>
      <c r="H183" s="201">
        <v>1</v>
      </c>
      <c r="I183" s="202"/>
      <c r="J183" s="203">
        <f>ROUND(I183*H183,2)</f>
        <v>0</v>
      </c>
      <c r="K183" s="199" t="s">
        <v>169</v>
      </c>
      <c r="L183" s="204"/>
      <c r="M183" s="205" t="s">
        <v>3</v>
      </c>
      <c r="N183" s="206" t="s">
        <v>42</v>
      </c>
      <c r="O183" s="53"/>
      <c r="P183" s="166">
        <f>O183*H183</f>
        <v>0</v>
      </c>
      <c r="Q183" s="166">
        <v>0.073</v>
      </c>
      <c r="R183" s="166">
        <f>Q183*H183</f>
        <v>0.073</v>
      </c>
      <c r="S183" s="166">
        <v>0</v>
      </c>
      <c r="T183" s="167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68" t="s">
        <v>205</v>
      </c>
      <c r="AT183" s="168" t="s">
        <v>342</v>
      </c>
      <c r="AU183" s="168" t="s">
        <v>80</v>
      </c>
      <c r="AY183" s="17" t="s">
        <v>163</v>
      </c>
      <c r="BE183" s="169">
        <f>IF(N183="základní",J183,0)</f>
        <v>0</v>
      </c>
      <c r="BF183" s="169">
        <f>IF(N183="snížená",J183,0)</f>
        <v>0</v>
      </c>
      <c r="BG183" s="169">
        <f>IF(N183="zákl. přenesená",J183,0)</f>
        <v>0</v>
      </c>
      <c r="BH183" s="169">
        <f>IF(N183="sníž. přenesená",J183,0)</f>
        <v>0</v>
      </c>
      <c r="BI183" s="169">
        <f>IF(N183="nulová",J183,0)</f>
        <v>0</v>
      </c>
      <c r="BJ183" s="17" t="s">
        <v>78</v>
      </c>
      <c r="BK183" s="169">
        <f>ROUND(I183*H183,2)</f>
        <v>0</v>
      </c>
      <c r="BL183" s="17" t="s">
        <v>170</v>
      </c>
      <c r="BM183" s="168" t="s">
        <v>1380</v>
      </c>
    </row>
    <row r="184" spans="1:47" s="2" customFormat="1" ht="19.5">
      <c r="A184" s="32"/>
      <c r="B184" s="33"/>
      <c r="C184" s="32"/>
      <c r="D184" s="170" t="s">
        <v>172</v>
      </c>
      <c r="E184" s="32"/>
      <c r="F184" s="171" t="s">
        <v>1381</v>
      </c>
      <c r="G184" s="32"/>
      <c r="H184" s="32"/>
      <c r="I184" s="96"/>
      <c r="J184" s="32"/>
      <c r="K184" s="32"/>
      <c r="L184" s="33"/>
      <c r="M184" s="172"/>
      <c r="N184" s="173"/>
      <c r="O184" s="53"/>
      <c r="P184" s="53"/>
      <c r="Q184" s="53"/>
      <c r="R184" s="53"/>
      <c r="S184" s="53"/>
      <c r="T184" s="54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T184" s="17" t="s">
        <v>172</v>
      </c>
      <c r="AU184" s="17" t="s">
        <v>80</v>
      </c>
    </row>
    <row r="185" spans="2:63" s="12" customFormat="1" ht="22.9" customHeight="1">
      <c r="B185" s="143"/>
      <c r="D185" s="144" t="s">
        <v>70</v>
      </c>
      <c r="E185" s="154" t="s">
        <v>874</v>
      </c>
      <c r="F185" s="154" t="s">
        <v>875</v>
      </c>
      <c r="I185" s="146"/>
      <c r="J185" s="155">
        <f>BK185</f>
        <v>0</v>
      </c>
      <c r="L185" s="143"/>
      <c r="M185" s="148"/>
      <c r="N185" s="149"/>
      <c r="O185" s="149"/>
      <c r="P185" s="150">
        <f>P186</f>
        <v>0</v>
      </c>
      <c r="Q185" s="149"/>
      <c r="R185" s="150">
        <f>R186</f>
        <v>0</v>
      </c>
      <c r="S185" s="149"/>
      <c r="T185" s="151">
        <f>T186</f>
        <v>0</v>
      </c>
      <c r="AR185" s="144" t="s">
        <v>78</v>
      </c>
      <c r="AT185" s="152" t="s">
        <v>70</v>
      </c>
      <c r="AU185" s="152" t="s">
        <v>78</v>
      </c>
      <c r="AY185" s="144" t="s">
        <v>163</v>
      </c>
      <c r="BK185" s="153">
        <f>BK186</f>
        <v>0</v>
      </c>
    </row>
    <row r="186" spans="1:65" s="2" customFormat="1" ht="44.25" customHeight="1">
      <c r="A186" s="32"/>
      <c r="B186" s="156"/>
      <c r="C186" s="157" t="s">
        <v>395</v>
      </c>
      <c r="D186" s="157" t="s">
        <v>165</v>
      </c>
      <c r="E186" s="158" t="s">
        <v>1285</v>
      </c>
      <c r="F186" s="159" t="s">
        <v>1286</v>
      </c>
      <c r="G186" s="160" t="s">
        <v>331</v>
      </c>
      <c r="H186" s="161">
        <v>17.402</v>
      </c>
      <c r="I186" s="162"/>
      <c r="J186" s="163">
        <f>ROUND(I186*H186,2)</f>
        <v>0</v>
      </c>
      <c r="K186" s="159" t="s">
        <v>169</v>
      </c>
      <c r="L186" s="33"/>
      <c r="M186" s="164" t="s">
        <v>3</v>
      </c>
      <c r="N186" s="165" t="s">
        <v>42</v>
      </c>
      <c r="O186" s="53"/>
      <c r="P186" s="166">
        <f>O186*H186</f>
        <v>0</v>
      </c>
      <c r="Q186" s="166">
        <v>0</v>
      </c>
      <c r="R186" s="166">
        <f>Q186*H186</f>
        <v>0</v>
      </c>
      <c r="S186" s="166">
        <v>0</v>
      </c>
      <c r="T186" s="167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68" t="s">
        <v>170</v>
      </c>
      <c r="AT186" s="168" t="s">
        <v>165</v>
      </c>
      <c r="AU186" s="168" t="s">
        <v>80</v>
      </c>
      <c r="AY186" s="17" t="s">
        <v>163</v>
      </c>
      <c r="BE186" s="169">
        <f>IF(N186="základní",J186,0)</f>
        <v>0</v>
      </c>
      <c r="BF186" s="169">
        <f>IF(N186="snížená",J186,0)</f>
        <v>0</v>
      </c>
      <c r="BG186" s="169">
        <f>IF(N186="zákl. přenesená",J186,0)</f>
        <v>0</v>
      </c>
      <c r="BH186" s="169">
        <f>IF(N186="sníž. přenesená",J186,0)</f>
        <v>0</v>
      </c>
      <c r="BI186" s="169">
        <f>IF(N186="nulová",J186,0)</f>
        <v>0</v>
      </c>
      <c r="BJ186" s="17" t="s">
        <v>78</v>
      </c>
      <c r="BK186" s="169">
        <f>ROUND(I186*H186,2)</f>
        <v>0</v>
      </c>
      <c r="BL186" s="17" t="s">
        <v>170</v>
      </c>
      <c r="BM186" s="168" t="s">
        <v>1382</v>
      </c>
    </row>
    <row r="187" spans="2:63" s="12" customFormat="1" ht="25.9" customHeight="1">
      <c r="B187" s="143"/>
      <c r="D187" s="144" t="s">
        <v>70</v>
      </c>
      <c r="E187" s="145" t="s">
        <v>880</v>
      </c>
      <c r="F187" s="145" t="s">
        <v>881</v>
      </c>
      <c r="I187" s="146"/>
      <c r="J187" s="147">
        <f>BK187</f>
        <v>0</v>
      </c>
      <c r="L187" s="143"/>
      <c r="M187" s="148"/>
      <c r="N187" s="149"/>
      <c r="O187" s="149"/>
      <c r="P187" s="150">
        <f>P188</f>
        <v>0</v>
      </c>
      <c r="Q187" s="149"/>
      <c r="R187" s="150">
        <f>R188</f>
        <v>0.00617</v>
      </c>
      <c r="S187" s="149"/>
      <c r="T187" s="151">
        <f>T188</f>
        <v>0</v>
      </c>
      <c r="AR187" s="144" t="s">
        <v>80</v>
      </c>
      <c r="AT187" s="152" t="s">
        <v>70</v>
      </c>
      <c r="AU187" s="152" t="s">
        <v>71</v>
      </c>
      <c r="AY187" s="144" t="s">
        <v>163</v>
      </c>
      <c r="BK187" s="153">
        <f>BK188</f>
        <v>0</v>
      </c>
    </row>
    <row r="188" spans="2:63" s="12" customFormat="1" ht="22.9" customHeight="1">
      <c r="B188" s="143"/>
      <c r="D188" s="144" t="s">
        <v>70</v>
      </c>
      <c r="E188" s="154" t="s">
        <v>1383</v>
      </c>
      <c r="F188" s="154" t="s">
        <v>1384</v>
      </c>
      <c r="I188" s="146"/>
      <c r="J188" s="155">
        <f>BK188</f>
        <v>0</v>
      </c>
      <c r="L188" s="143"/>
      <c r="M188" s="148"/>
      <c r="N188" s="149"/>
      <c r="O188" s="149"/>
      <c r="P188" s="150">
        <f>P189</f>
        <v>0</v>
      </c>
      <c r="Q188" s="149"/>
      <c r="R188" s="150">
        <f>R189</f>
        <v>0.00617</v>
      </c>
      <c r="S188" s="149"/>
      <c r="T188" s="151">
        <f>T189</f>
        <v>0</v>
      </c>
      <c r="AR188" s="144" t="s">
        <v>80</v>
      </c>
      <c r="AT188" s="152" t="s">
        <v>70</v>
      </c>
      <c r="AU188" s="152" t="s">
        <v>78</v>
      </c>
      <c r="AY188" s="144" t="s">
        <v>163</v>
      </c>
      <c r="BK188" s="153">
        <f>BK189</f>
        <v>0</v>
      </c>
    </row>
    <row r="189" spans="1:65" s="2" customFormat="1" ht="16.5" customHeight="1">
      <c r="A189" s="32"/>
      <c r="B189" s="156"/>
      <c r="C189" s="157" t="s">
        <v>400</v>
      </c>
      <c r="D189" s="157" t="s">
        <v>165</v>
      </c>
      <c r="E189" s="158" t="s">
        <v>1385</v>
      </c>
      <c r="F189" s="159" t="s">
        <v>1386</v>
      </c>
      <c r="G189" s="160" t="s">
        <v>1387</v>
      </c>
      <c r="H189" s="161">
        <v>1</v>
      </c>
      <c r="I189" s="162"/>
      <c r="J189" s="163">
        <f>ROUND(I189*H189,2)</f>
        <v>0</v>
      </c>
      <c r="K189" s="159" t="s">
        <v>169</v>
      </c>
      <c r="L189" s="33"/>
      <c r="M189" s="214" t="s">
        <v>3</v>
      </c>
      <c r="N189" s="215" t="s">
        <v>42</v>
      </c>
      <c r="O189" s="209"/>
      <c r="P189" s="216">
        <f>O189*H189</f>
        <v>0</v>
      </c>
      <c r="Q189" s="216">
        <v>0.00617</v>
      </c>
      <c r="R189" s="216">
        <f>Q189*H189</f>
        <v>0.00617</v>
      </c>
      <c r="S189" s="216">
        <v>0</v>
      </c>
      <c r="T189" s="217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68" t="s">
        <v>247</v>
      </c>
      <c r="AT189" s="168" t="s">
        <v>165</v>
      </c>
      <c r="AU189" s="168" t="s">
        <v>80</v>
      </c>
      <c r="AY189" s="17" t="s">
        <v>163</v>
      </c>
      <c r="BE189" s="169">
        <f>IF(N189="základní",J189,0)</f>
        <v>0</v>
      </c>
      <c r="BF189" s="169">
        <f>IF(N189="snížená",J189,0)</f>
        <v>0</v>
      </c>
      <c r="BG189" s="169">
        <f>IF(N189="zákl. přenesená",J189,0)</f>
        <v>0</v>
      </c>
      <c r="BH189" s="169">
        <f>IF(N189="sníž. přenesená",J189,0)</f>
        <v>0</v>
      </c>
      <c r="BI189" s="169">
        <f>IF(N189="nulová",J189,0)</f>
        <v>0</v>
      </c>
      <c r="BJ189" s="17" t="s">
        <v>78</v>
      </c>
      <c r="BK189" s="169">
        <f>ROUND(I189*H189,2)</f>
        <v>0</v>
      </c>
      <c r="BL189" s="17" t="s">
        <v>247</v>
      </c>
      <c r="BM189" s="168" t="s">
        <v>1388</v>
      </c>
    </row>
    <row r="190" spans="1:31" s="2" customFormat="1" ht="6.95" customHeight="1">
      <c r="A190" s="32"/>
      <c r="B190" s="42"/>
      <c r="C190" s="43"/>
      <c r="D190" s="43"/>
      <c r="E190" s="43"/>
      <c r="F190" s="43"/>
      <c r="G190" s="43"/>
      <c r="H190" s="43"/>
      <c r="I190" s="116"/>
      <c r="J190" s="43"/>
      <c r="K190" s="43"/>
      <c r="L190" s="33"/>
      <c r="M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</row>
  </sheetData>
  <autoFilter ref="C87:K189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5"/>
  <sheetViews>
    <sheetView showGridLines="0" workbookViewId="0" topLeftCell="A65">
      <selection activeCell="I85" sqref="I85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3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3"/>
      <c r="L2" s="361" t="s">
        <v>6</v>
      </c>
      <c r="M2" s="362"/>
      <c r="N2" s="362"/>
      <c r="O2" s="362"/>
      <c r="P2" s="362"/>
      <c r="Q2" s="362"/>
      <c r="R2" s="362"/>
      <c r="S2" s="362"/>
      <c r="T2" s="362"/>
      <c r="U2" s="362"/>
      <c r="V2" s="362"/>
      <c r="AT2" s="17" t="s">
        <v>106</v>
      </c>
    </row>
    <row r="3" spans="2:46" s="1" customFormat="1" ht="6.95" customHeight="1" hidden="1">
      <c r="B3" s="18"/>
      <c r="C3" s="19"/>
      <c r="D3" s="19"/>
      <c r="E3" s="19"/>
      <c r="F3" s="19"/>
      <c r="G3" s="19"/>
      <c r="H3" s="19"/>
      <c r="I3" s="94"/>
      <c r="J3" s="19"/>
      <c r="K3" s="19"/>
      <c r="L3" s="20"/>
      <c r="AT3" s="17" t="s">
        <v>80</v>
      </c>
    </row>
    <row r="4" spans="2:46" s="1" customFormat="1" ht="24.95" customHeight="1" hidden="1">
      <c r="B4" s="20"/>
      <c r="D4" s="21" t="s">
        <v>122</v>
      </c>
      <c r="I4" s="93"/>
      <c r="L4" s="20"/>
      <c r="M4" s="95" t="s">
        <v>11</v>
      </c>
      <c r="AT4" s="17" t="s">
        <v>4</v>
      </c>
    </row>
    <row r="5" spans="2:12" s="1" customFormat="1" ht="6.95" customHeight="1" hidden="1">
      <c r="B5" s="20"/>
      <c r="I5" s="93"/>
      <c r="L5" s="20"/>
    </row>
    <row r="6" spans="2:12" s="1" customFormat="1" ht="12" customHeight="1" hidden="1">
      <c r="B6" s="20"/>
      <c r="D6" s="27" t="s">
        <v>17</v>
      </c>
      <c r="I6" s="93"/>
      <c r="L6" s="20"/>
    </row>
    <row r="7" spans="2:12" s="1" customFormat="1" ht="16.5" customHeight="1" hidden="1">
      <c r="B7" s="20"/>
      <c r="E7" s="401" t="str">
        <f>'Rekapitulace stavby'!K6</f>
        <v>Dopravní terminál v Bohumíně – Přednádražní prostor</v>
      </c>
      <c r="F7" s="402"/>
      <c r="G7" s="402"/>
      <c r="H7" s="402"/>
      <c r="I7" s="93"/>
      <c r="L7" s="20"/>
    </row>
    <row r="8" spans="1:31" s="2" customFormat="1" ht="12" customHeight="1" hidden="1">
      <c r="A8" s="32"/>
      <c r="B8" s="33"/>
      <c r="C8" s="32"/>
      <c r="D8" s="27" t="s">
        <v>123</v>
      </c>
      <c r="E8" s="32"/>
      <c r="F8" s="32"/>
      <c r="G8" s="32"/>
      <c r="H8" s="32"/>
      <c r="I8" s="96"/>
      <c r="J8" s="32"/>
      <c r="K8" s="32"/>
      <c r="L8" s="97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 hidden="1">
      <c r="A9" s="32"/>
      <c r="B9" s="33"/>
      <c r="C9" s="32"/>
      <c r="D9" s="32"/>
      <c r="E9" s="396" t="s">
        <v>1389</v>
      </c>
      <c r="F9" s="400"/>
      <c r="G9" s="400"/>
      <c r="H9" s="400"/>
      <c r="I9" s="96"/>
      <c r="J9" s="32"/>
      <c r="K9" s="32"/>
      <c r="L9" s="97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hidden="1">
      <c r="A10" s="32"/>
      <c r="B10" s="33"/>
      <c r="C10" s="32"/>
      <c r="D10" s="32"/>
      <c r="E10" s="32"/>
      <c r="F10" s="32"/>
      <c r="G10" s="32"/>
      <c r="H10" s="32"/>
      <c r="I10" s="96"/>
      <c r="J10" s="32"/>
      <c r="K10" s="32"/>
      <c r="L10" s="97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 hidden="1">
      <c r="A11" s="32"/>
      <c r="B11" s="33"/>
      <c r="C11" s="32"/>
      <c r="D11" s="27" t="s">
        <v>19</v>
      </c>
      <c r="E11" s="32"/>
      <c r="F11" s="25" t="s">
        <v>3</v>
      </c>
      <c r="G11" s="32"/>
      <c r="H11" s="32"/>
      <c r="I11" s="98" t="s">
        <v>20</v>
      </c>
      <c r="J11" s="25" t="s">
        <v>3</v>
      </c>
      <c r="K11" s="32"/>
      <c r="L11" s="97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 hidden="1">
      <c r="A12" s="32"/>
      <c r="B12" s="33"/>
      <c r="C12" s="32"/>
      <c r="D12" s="27" t="s">
        <v>21</v>
      </c>
      <c r="E12" s="32"/>
      <c r="F12" s="25" t="s">
        <v>22</v>
      </c>
      <c r="G12" s="32"/>
      <c r="H12" s="32"/>
      <c r="I12" s="98" t="s">
        <v>23</v>
      </c>
      <c r="J12" s="50" t="str">
        <f>'Rekapitulace stavby'!AN8</f>
        <v>26. 11. 2019</v>
      </c>
      <c r="K12" s="32"/>
      <c r="L12" s="97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 hidden="1">
      <c r="A13" s="32"/>
      <c r="B13" s="33"/>
      <c r="C13" s="32"/>
      <c r="D13" s="32"/>
      <c r="E13" s="32"/>
      <c r="F13" s="32"/>
      <c r="G13" s="32"/>
      <c r="H13" s="32"/>
      <c r="I13" s="96"/>
      <c r="J13" s="32"/>
      <c r="K13" s="32"/>
      <c r="L13" s="97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 hidden="1">
      <c r="A14" s="32"/>
      <c r="B14" s="33"/>
      <c r="C14" s="32"/>
      <c r="D14" s="27" t="s">
        <v>25</v>
      </c>
      <c r="E14" s="32"/>
      <c r="F14" s="32"/>
      <c r="G14" s="32"/>
      <c r="H14" s="32"/>
      <c r="I14" s="98" t="s">
        <v>26</v>
      </c>
      <c r="J14" s="25" t="s">
        <v>3</v>
      </c>
      <c r="K14" s="32"/>
      <c r="L14" s="97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 hidden="1">
      <c r="A15" s="32"/>
      <c r="B15" s="33"/>
      <c r="C15" s="32"/>
      <c r="D15" s="32"/>
      <c r="E15" s="25" t="s">
        <v>27</v>
      </c>
      <c r="F15" s="32"/>
      <c r="G15" s="32"/>
      <c r="H15" s="32"/>
      <c r="I15" s="98" t="s">
        <v>28</v>
      </c>
      <c r="J15" s="25" t="s">
        <v>3</v>
      </c>
      <c r="K15" s="32"/>
      <c r="L15" s="97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 hidden="1">
      <c r="A16" s="32"/>
      <c r="B16" s="33"/>
      <c r="C16" s="32"/>
      <c r="D16" s="32"/>
      <c r="E16" s="32"/>
      <c r="F16" s="32"/>
      <c r="G16" s="32"/>
      <c r="H16" s="32"/>
      <c r="I16" s="96"/>
      <c r="J16" s="32"/>
      <c r="K16" s="32"/>
      <c r="L16" s="97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 hidden="1">
      <c r="A17" s="32"/>
      <c r="B17" s="33"/>
      <c r="C17" s="32"/>
      <c r="D17" s="27" t="s">
        <v>29</v>
      </c>
      <c r="E17" s="32"/>
      <c r="F17" s="32"/>
      <c r="G17" s="32"/>
      <c r="H17" s="32"/>
      <c r="I17" s="98" t="s">
        <v>26</v>
      </c>
      <c r="J17" s="28" t="str">
        <f>'Rekapitulace stavby'!AN13</f>
        <v>Vyplň údaj</v>
      </c>
      <c r="K17" s="32"/>
      <c r="L17" s="97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 hidden="1">
      <c r="A18" s="32"/>
      <c r="B18" s="33"/>
      <c r="C18" s="32"/>
      <c r="D18" s="32"/>
      <c r="E18" s="403" t="str">
        <f>'Rekapitulace stavby'!E14</f>
        <v>Vyplň údaj</v>
      </c>
      <c r="F18" s="385"/>
      <c r="G18" s="385"/>
      <c r="H18" s="385"/>
      <c r="I18" s="98" t="s">
        <v>28</v>
      </c>
      <c r="J18" s="28" t="str">
        <f>'Rekapitulace stavby'!AN14</f>
        <v>Vyplň údaj</v>
      </c>
      <c r="K18" s="32"/>
      <c r="L18" s="97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 hidden="1">
      <c r="A19" s="32"/>
      <c r="B19" s="33"/>
      <c r="C19" s="32"/>
      <c r="D19" s="32"/>
      <c r="E19" s="32"/>
      <c r="F19" s="32"/>
      <c r="G19" s="32"/>
      <c r="H19" s="32"/>
      <c r="I19" s="96"/>
      <c r="J19" s="32"/>
      <c r="K19" s="32"/>
      <c r="L19" s="97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 hidden="1">
      <c r="A20" s="32"/>
      <c r="B20" s="33"/>
      <c r="C20" s="32"/>
      <c r="D20" s="27" t="s">
        <v>31</v>
      </c>
      <c r="E20" s="32"/>
      <c r="F20" s="32"/>
      <c r="G20" s="32"/>
      <c r="H20" s="32"/>
      <c r="I20" s="98" t="s">
        <v>26</v>
      </c>
      <c r="J20" s="25" t="s">
        <v>3</v>
      </c>
      <c r="K20" s="32"/>
      <c r="L20" s="97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 hidden="1">
      <c r="A21" s="32"/>
      <c r="B21" s="33"/>
      <c r="C21" s="32"/>
      <c r="D21" s="32"/>
      <c r="E21" s="25" t="s">
        <v>32</v>
      </c>
      <c r="F21" s="32"/>
      <c r="G21" s="32"/>
      <c r="H21" s="32"/>
      <c r="I21" s="98" t="s">
        <v>28</v>
      </c>
      <c r="J21" s="25" t="s">
        <v>3</v>
      </c>
      <c r="K21" s="32"/>
      <c r="L21" s="97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 hidden="1">
      <c r="A22" s="32"/>
      <c r="B22" s="33"/>
      <c r="C22" s="32"/>
      <c r="D22" s="32"/>
      <c r="E22" s="32"/>
      <c r="F22" s="32"/>
      <c r="G22" s="32"/>
      <c r="H22" s="32"/>
      <c r="I22" s="96"/>
      <c r="J22" s="32"/>
      <c r="K22" s="32"/>
      <c r="L22" s="97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 hidden="1">
      <c r="A23" s="32"/>
      <c r="B23" s="33"/>
      <c r="C23" s="32"/>
      <c r="D23" s="27" t="s">
        <v>34</v>
      </c>
      <c r="E23" s="32"/>
      <c r="F23" s="32"/>
      <c r="G23" s="32"/>
      <c r="H23" s="32"/>
      <c r="I23" s="98" t="s">
        <v>26</v>
      </c>
      <c r="J23" s="25" t="s">
        <v>3</v>
      </c>
      <c r="K23" s="32"/>
      <c r="L23" s="97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 hidden="1">
      <c r="A24" s="32"/>
      <c r="B24" s="33"/>
      <c r="C24" s="32"/>
      <c r="D24" s="32"/>
      <c r="E24" s="25" t="s">
        <v>32</v>
      </c>
      <c r="F24" s="32"/>
      <c r="G24" s="32"/>
      <c r="H24" s="32"/>
      <c r="I24" s="98" t="s">
        <v>28</v>
      </c>
      <c r="J24" s="25" t="s">
        <v>3</v>
      </c>
      <c r="K24" s="32"/>
      <c r="L24" s="97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 hidden="1">
      <c r="A25" s="32"/>
      <c r="B25" s="33"/>
      <c r="C25" s="32"/>
      <c r="D25" s="32"/>
      <c r="E25" s="32"/>
      <c r="F25" s="32"/>
      <c r="G25" s="32"/>
      <c r="H25" s="32"/>
      <c r="I25" s="96"/>
      <c r="J25" s="32"/>
      <c r="K25" s="32"/>
      <c r="L25" s="97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 hidden="1">
      <c r="A26" s="32"/>
      <c r="B26" s="33"/>
      <c r="C26" s="32"/>
      <c r="D26" s="27" t="s">
        <v>35</v>
      </c>
      <c r="E26" s="32"/>
      <c r="F26" s="32"/>
      <c r="G26" s="32"/>
      <c r="H26" s="32"/>
      <c r="I26" s="96"/>
      <c r="J26" s="32"/>
      <c r="K26" s="32"/>
      <c r="L26" s="97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 hidden="1">
      <c r="A27" s="99"/>
      <c r="B27" s="100"/>
      <c r="C27" s="99"/>
      <c r="D27" s="99"/>
      <c r="E27" s="389" t="s">
        <v>3</v>
      </c>
      <c r="F27" s="389"/>
      <c r="G27" s="389"/>
      <c r="H27" s="389"/>
      <c r="I27" s="101"/>
      <c r="J27" s="99"/>
      <c r="K27" s="99"/>
      <c r="L27" s="102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5" customHeight="1" hidden="1">
      <c r="A28" s="32"/>
      <c r="B28" s="33"/>
      <c r="C28" s="32"/>
      <c r="D28" s="32"/>
      <c r="E28" s="32"/>
      <c r="F28" s="32"/>
      <c r="G28" s="32"/>
      <c r="H28" s="32"/>
      <c r="I28" s="96"/>
      <c r="J28" s="32"/>
      <c r="K28" s="32"/>
      <c r="L28" s="97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 hidden="1">
      <c r="A29" s="32"/>
      <c r="B29" s="33"/>
      <c r="C29" s="32"/>
      <c r="D29" s="61"/>
      <c r="E29" s="61"/>
      <c r="F29" s="61"/>
      <c r="G29" s="61"/>
      <c r="H29" s="61"/>
      <c r="I29" s="103"/>
      <c r="J29" s="61"/>
      <c r="K29" s="61"/>
      <c r="L29" s="97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 hidden="1">
      <c r="A30" s="32"/>
      <c r="B30" s="33"/>
      <c r="C30" s="32"/>
      <c r="D30" s="104" t="s">
        <v>37</v>
      </c>
      <c r="E30" s="32"/>
      <c r="F30" s="32"/>
      <c r="G30" s="32"/>
      <c r="H30" s="32"/>
      <c r="I30" s="96"/>
      <c r="J30" s="66">
        <f>ROUND(J83,2)</f>
        <v>0</v>
      </c>
      <c r="K30" s="32"/>
      <c r="L30" s="97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 hidden="1">
      <c r="A31" s="32"/>
      <c r="B31" s="33"/>
      <c r="C31" s="32"/>
      <c r="D31" s="61"/>
      <c r="E31" s="61"/>
      <c r="F31" s="61"/>
      <c r="G31" s="61"/>
      <c r="H31" s="61"/>
      <c r="I31" s="103"/>
      <c r="J31" s="61"/>
      <c r="K31" s="61"/>
      <c r="L31" s="97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 hidden="1">
      <c r="A32" s="32"/>
      <c r="B32" s="33"/>
      <c r="C32" s="32"/>
      <c r="D32" s="32"/>
      <c r="E32" s="32"/>
      <c r="F32" s="36" t="s">
        <v>39</v>
      </c>
      <c r="G32" s="32"/>
      <c r="H32" s="32"/>
      <c r="I32" s="105" t="s">
        <v>38</v>
      </c>
      <c r="J32" s="36" t="s">
        <v>40</v>
      </c>
      <c r="K32" s="32"/>
      <c r="L32" s="97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 hidden="1">
      <c r="A33" s="32"/>
      <c r="B33" s="33"/>
      <c r="C33" s="32"/>
      <c r="D33" s="106" t="s">
        <v>41</v>
      </c>
      <c r="E33" s="27" t="s">
        <v>42</v>
      </c>
      <c r="F33" s="107">
        <f>ROUND((SUM(BE83:BE154)),2)</f>
        <v>0</v>
      </c>
      <c r="G33" s="32"/>
      <c r="H33" s="32"/>
      <c r="I33" s="108">
        <v>0.21</v>
      </c>
      <c r="J33" s="107">
        <f>ROUND(((SUM(BE83:BE154))*I33),2)</f>
        <v>0</v>
      </c>
      <c r="K33" s="32"/>
      <c r="L33" s="97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 hidden="1">
      <c r="A34" s="32"/>
      <c r="B34" s="33"/>
      <c r="C34" s="32"/>
      <c r="D34" s="32"/>
      <c r="E34" s="27" t="s">
        <v>43</v>
      </c>
      <c r="F34" s="107">
        <f>ROUND((SUM(BF83:BF154)),2)</f>
        <v>0</v>
      </c>
      <c r="G34" s="32"/>
      <c r="H34" s="32"/>
      <c r="I34" s="108">
        <v>0.15</v>
      </c>
      <c r="J34" s="107">
        <f>ROUND(((SUM(BF83:BF154))*I34),2)</f>
        <v>0</v>
      </c>
      <c r="K34" s="32"/>
      <c r="L34" s="97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44</v>
      </c>
      <c r="F35" s="107">
        <f>ROUND((SUM(BG83:BG154)),2)</f>
        <v>0</v>
      </c>
      <c r="G35" s="32"/>
      <c r="H35" s="32"/>
      <c r="I35" s="108">
        <v>0.21</v>
      </c>
      <c r="J35" s="107">
        <f>0</f>
        <v>0</v>
      </c>
      <c r="K35" s="32"/>
      <c r="L35" s="97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45</v>
      </c>
      <c r="F36" s="107">
        <f>ROUND((SUM(BH83:BH154)),2)</f>
        <v>0</v>
      </c>
      <c r="G36" s="32"/>
      <c r="H36" s="32"/>
      <c r="I36" s="108">
        <v>0.15</v>
      </c>
      <c r="J36" s="107">
        <f>0</f>
        <v>0</v>
      </c>
      <c r="K36" s="32"/>
      <c r="L36" s="97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46</v>
      </c>
      <c r="F37" s="107">
        <f>ROUND((SUM(BI83:BI154)),2)</f>
        <v>0</v>
      </c>
      <c r="G37" s="32"/>
      <c r="H37" s="32"/>
      <c r="I37" s="108">
        <v>0</v>
      </c>
      <c r="J37" s="107">
        <f>0</f>
        <v>0</v>
      </c>
      <c r="K37" s="32"/>
      <c r="L37" s="97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 hidden="1">
      <c r="A38" s="32"/>
      <c r="B38" s="33"/>
      <c r="C38" s="32"/>
      <c r="D38" s="32"/>
      <c r="E38" s="32"/>
      <c r="F38" s="32"/>
      <c r="G38" s="32"/>
      <c r="H38" s="32"/>
      <c r="I38" s="96"/>
      <c r="J38" s="32"/>
      <c r="K38" s="32"/>
      <c r="L38" s="97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 hidden="1">
      <c r="A39" s="32"/>
      <c r="B39" s="33"/>
      <c r="C39" s="109"/>
      <c r="D39" s="110" t="s">
        <v>47</v>
      </c>
      <c r="E39" s="55"/>
      <c r="F39" s="55"/>
      <c r="G39" s="111" t="s">
        <v>48</v>
      </c>
      <c r="H39" s="112" t="s">
        <v>49</v>
      </c>
      <c r="I39" s="113"/>
      <c r="J39" s="114">
        <f>SUM(J30:J37)</f>
        <v>0</v>
      </c>
      <c r="K39" s="115"/>
      <c r="L39" s="97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 hidden="1">
      <c r="A40" s="32"/>
      <c r="B40" s="42"/>
      <c r="C40" s="43"/>
      <c r="D40" s="43"/>
      <c r="E40" s="43"/>
      <c r="F40" s="43"/>
      <c r="G40" s="43"/>
      <c r="H40" s="43"/>
      <c r="I40" s="116"/>
      <c r="J40" s="43"/>
      <c r="K40" s="43"/>
      <c r="L40" s="97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ht="12" hidden="1"/>
    <row r="42" ht="12" hidden="1"/>
    <row r="43" ht="12" hidden="1"/>
    <row r="44" spans="1:31" s="2" customFormat="1" ht="6.95" customHeight="1">
      <c r="A44" s="32"/>
      <c r="B44" s="44"/>
      <c r="C44" s="45"/>
      <c r="D44" s="45"/>
      <c r="E44" s="45"/>
      <c r="F44" s="45"/>
      <c r="G44" s="45"/>
      <c r="H44" s="45"/>
      <c r="I44" s="117"/>
      <c r="J44" s="45"/>
      <c r="K44" s="45"/>
      <c r="L44" s="97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s="2" customFormat="1" ht="24.95" customHeight="1">
      <c r="A45" s="32"/>
      <c r="B45" s="33"/>
      <c r="C45" s="21" t="s">
        <v>127</v>
      </c>
      <c r="D45" s="32"/>
      <c r="E45" s="32"/>
      <c r="F45" s="32"/>
      <c r="G45" s="32"/>
      <c r="H45" s="32"/>
      <c r="I45" s="96"/>
      <c r="J45" s="32"/>
      <c r="K45" s="32"/>
      <c r="L45" s="97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</row>
    <row r="46" spans="1:31" s="2" customFormat="1" ht="6.95" customHeight="1">
      <c r="A46" s="32"/>
      <c r="B46" s="33"/>
      <c r="C46" s="32"/>
      <c r="D46" s="32"/>
      <c r="E46" s="32"/>
      <c r="F46" s="32"/>
      <c r="G46" s="32"/>
      <c r="H46" s="32"/>
      <c r="I46" s="96"/>
      <c r="J46" s="32"/>
      <c r="K46" s="32"/>
      <c r="L46" s="97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 s="2" customFormat="1" ht="12" customHeight="1">
      <c r="A47" s="32"/>
      <c r="B47" s="33"/>
      <c r="C47" s="27" t="s">
        <v>17</v>
      </c>
      <c r="D47" s="32"/>
      <c r="E47" s="32"/>
      <c r="F47" s="32"/>
      <c r="G47" s="32"/>
      <c r="H47" s="32"/>
      <c r="I47" s="96"/>
      <c r="J47" s="32"/>
      <c r="K47" s="32"/>
      <c r="L47" s="97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</row>
    <row r="48" spans="1:31" s="2" customFormat="1" ht="16.5" customHeight="1">
      <c r="A48" s="32"/>
      <c r="B48" s="33"/>
      <c r="C48" s="32"/>
      <c r="D48" s="32"/>
      <c r="E48" s="401" t="str">
        <f>E7</f>
        <v>Dopravní terminál v Bohumíně – Přednádražní prostor</v>
      </c>
      <c r="F48" s="402"/>
      <c r="G48" s="402"/>
      <c r="H48" s="402"/>
      <c r="I48" s="96"/>
      <c r="J48" s="32"/>
      <c r="K48" s="32"/>
      <c r="L48" s="97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</row>
    <row r="49" spans="1:31" s="2" customFormat="1" ht="12" customHeight="1">
      <c r="A49" s="32"/>
      <c r="B49" s="33"/>
      <c r="C49" s="27" t="s">
        <v>123</v>
      </c>
      <c r="D49" s="32"/>
      <c r="E49" s="32"/>
      <c r="F49" s="32"/>
      <c r="G49" s="32"/>
      <c r="H49" s="32"/>
      <c r="I49" s="96"/>
      <c r="J49" s="32"/>
      <c r="K49" s="32"/>
      <c r="L49" s="97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</row>
    <row r="50" spans="1:31" s="2" customFormat="1" ht="16.5" customHeight="1">
      <c r="A50" s="32"/>
      <c r="B50" s="33"/>
      <c r="C50" s="32"/>
      <c r="D50" s="32"/>
      <c r="E50" s="396" t="str">
        <f>E9</f>
        <v>SO 401 - Veřejné osvětlení</v>
      </c>
      <c r="F50" s="400"/>
      <c r="G50" s="400"/>
      <c r="H50" s="400"/>
      <c r="I50" s="96"/>
      <c r="J50" s="32"/>
      <c r="K50" s="32"/>
      <c r="L50" s="97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</row>
    <row r="51" spans="1:31" s="2" customFormat="1" ht="6.95" customHeight="1">
      <c r="A51" s="32"/>
      <c r="B51" s="33"/>
      <c r="C51" s="32"/>
      <c r="D51" s="32"/>
      <c r="E51" s="32"/>
      <c r="F51" s="32"/>
      <c r="G51" s="32"/>
      <c r="H51" s="32"/>
      <c r="I51" s="96"/>
      <c r="J51" s="32"/>
      <c r="K51" s="32"/>
      <c r="L51" s="97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</row>
    <row r="52" spans="1:31" s="2" customFormat="1" ht="12" customHeight="1">
      <c r="A52" s="32"/>
      <c r="B52" s="33"/>
      <c r="C52" s="27" t="s">
        <v>21</v>
      </c>
      <c r="D52" s="32"/>
      <c r="E52" s="32"/>
      <c r="F52" s="25" t="str">
        <f>F12</f>
        <v>Bohumín</v>
      </c>
      <c r="G52" s="32"/>
      <c r="H52" s="32"/>
      <c r="I52" s="98" t="s">
        <v>23</v>
      </c>
      <c r="J52" s="50" t="str">
        <f>IF(J12="","",J12)</f>
        <v>26. 11. 2019</v>
      </c>
      <c r="K52" s="32"/>
      <c r="L52" s="97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</row>
    <row r="53" spans="1:31" s="2" customFormat="1" ht="6.95" customHeight="1">
      <c r="A53" s="32"/>
      <c r="B53" s="33"/>
      <c r="C53" s="32"/>
      <c r="D53" s="32"/>
      <c r="E53" s="32"/>
      <c r="F53" s="32"/>
      <c r="G53" s="32"/>
      <c r="H53" s="32"/>
      <c r="I53" s="96"/>
      <c r="J53" s="32"/>
      <c r="K53" s="32"/>
      <c r="L53" s="97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</row>
    <row r="54" spans="1:31" s="2" customFormat="1" ht="40.15" customHeight="1">
      <c r="A54" s="32"/>
      <c r="B54" s="33"/>
      <c r="C54" s="27" t="s">
        <v>25</v>
      </c>
      <c r="D54" s="32"/>
      <c r="E54" s="32"/>
      <c r="F54" s="25" t="str">
        <f>E15</f>
        <v>Město Bohumín, Masarykova 158, 735 81 Bohumín</v>
      </c>
      <c r="G54" s="32"/>
      <c r="H54" s="32"/>
      <c r="I54" s="98" t="s">
        <v>31</v>
      </c>
      <c r="J54" s="30" t="str">
        <f>E21</f>
        <v>HaskoningDHV Czech Republic, spol. s r.o.</v>
      </c>
      <c r="K54" s="32"/>
      <c r="L54" s="97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</row>
    <row r="55" spans="1:31" s="2" customFormat="1" ht="40.15" customHeight="1">
      <c r="A55" s="32"/>
      <c r="B55" s="33"/>
      <c r="C55" s="27" t="s">
        <v>29</v>
      </c>
      <c r="D55" s="32"/>
      <c r="E55" s="32"/>
      <c r="F55" s="25" t="str">
        <f>IF(E18="","",E18)</f>
        <v>Vyplň údaj</v>
      </c>
      <c r="G55" s="32"/>
      <c r="H55" s="32"/>
      <c r="I55" s="98" t="s">
        <v>34</v>
      </c>
      <c r="J55" s="30" t="str">
        <f>E24</f>
        <v>HaskoningDHV Czech Republic, spol. s r.o.</v>
      </c>
      <c r="K55" s="32"/>
      <c r="L55" s="97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</row>
    <row r="56" spans="1:31" s="2" customFormat="1" ht="10.35" customHeight="1">
      <c r="A56" s="32"/>
      <c r="B56" s="33"/>
      <c r="C56" s="32"/>
      <c r="D56" s="32"/>
      <c r="E56" s="32"/>
      <c r="F56" s="32"/>
      <c r="G56" s="32"/>
      <c r="H56" s="32"/>
      <c r="I56" s="96"/>
      <c r="J56" s="32"/>
      <c r="K56" s="32"/>
      <c r="L56" s="97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</row>
    <row r="57" spans="1:31" s="2" customFormat="1" ht="29.25" customHeight="1">
      <c r="A57" s="32"/>
      <c r="B57" s="33"/>
      <c r="C57" s="118" t="s">
        <v>128</v>
      </c>
      <c r="D57" s="109"/>
      <c r="E57" s="109"/>
      <c r="F57" s="109"/>
      <c r="G57" s="109"/>
      <c r="H57" s="109"/>
      <c r="I57" s="119"/>
      <c r="J57" s="120" t="s">
        <v>129</v>
      </c>
      <c r="K57" s="109"/>
      <c r="L57" s="97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</row>
    <row r="58" spans="1:31" s="2" customFormat="1" ht="10.35" customHeight="1">
      <c r="A58" s="32"/>
      <c r="B58" s="33"/>
      <c r="C58" s="32"/>
      <c r="D58" s="32"/>
      <c r="E58" s="32"/>
      <c r="F58" s="32"/>
      <c r="G58" s="32"/>
      <c r="H58" s="32"/>
      <c r="I58" s="96"/>
      <c r="J58" s="32"/>
      <c r="K58" s="32"/>
      <c r="L58" s="97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</row>
    <row r="59" spans="1:47" s="2" customFormat="1" ht="22.9" customHeight="1">
      <c r="A59" s="32"/>
      <c r="B59" s="33"/>
      <c r="C59" s="121" t="s">
        <v>69</v>
      </c>
      <c r="D59" s="32"/>
      <c r="E59" s="32"/>
      <c r="F59" s="32"/>
      <c r="G59" s="32"/>
      <c r="H59" s="32"/>
      <c r="I59" s="96"/>
      <c r="J59" s="66">
        <f>J83</f>
        <v>0</v>
      </c>
      <c r="K59" s="32"/>
      <c r="L59" s="97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U59" s="17" t="s">
        <v>130</v>
      </c>
    </row>
    <row r="60" spans="2:12" s="9" customFormat="1" ht="24.95" customHeight="1">
      <c r="B60" s="122"/>
      <c r="D60" s="123" t="s">
        <v>1390</v>
      </c>
      <c r="E60" s="124"/>
      <c r="F60" s="124"/>
      <c r="G60" s="124"/>
      <c r="H60" s="124"/>
      <c r="I60" s="125"/>
      <c r="J60" s="126">
        <f>J84</f>
        <v>0</v>
      </c>
      <c r="L60" s="122"/>
    </row>
    <row r="61" spans="2:12" s="9" customFormat="1" ht="24.95" customHeight="1">
      <c r="B61" s="122"/>
      <c r="D61" s="123" t="s">
        <v>1391</v>
      </c>
      <c r="E61" s="124"/>
      <c r="F61" s="124"/>
      <c r="G61" s="124"/>
      <c r="H61" s="124"/>
      <c r="I61" s="125"/>
      <c r="J61" s="126">
        <f>J110</f>
        <v>0</v>
      </c>
      <c r="L61" s="122"/>
    </row>
    <row r="62" spans="2:12" s="9" customFormat="1" ht="24.95" customHeight="1">
      <c r="B62" s="122"/>
      <c r="D62" s="123" t="s">
        <v>1392</v>
      </c>
      <c r="E62" s="124"/>
      <c r="F62" s="124"/>
      <c r="G62" s="124"/>
      <c r="H62" s="124"/>
      <c r="I62" s="125"/>
      <c r="J62" s="126">
        <f>J132</f>
        <v>0</v>
      </c>
      <c r="L62" s="122"/>
    </row>
    <row r="63" spans="2:12" s="9" customFormat="1" ht="24.95" customHeight="1">
      <c r="B63" s="122"/>
      <c r="D63" s="123" t="s">
        <v>1393</v>
      </c>
      <c r="E63" s="124"/>
      <c r="F63" s="124"/>
      <c r="G63" s="124"/>
      <c r="H63" s="124"/>
      <c r="I63" s="125"/>
      <c r="J63" s="126">
        <f>J149</f>
        <v>0</v>
      </c>
      <c r="L63" s="122"/>
    </row>
    <row r="64" spans="1:31" s="2" customFormat="1" ht="21.75" customHeight="1">
      <c r="A64" s="32"/>
      <c r="B64" s="33"/>
      <c r="C64" s="32"/>
      <c r="D64" s="32"/>
      <c r="E64" s="32"/>
      <c r="F64" s="32"/>
      <c r="G64" s="32"/>
      <c r="H64" s="32"/>
      <c r="I64" s="96"/>
      <c r="J64" s="32"/>
      <c r="K64" s="32"/>
      <c r="L64" s="97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</row>
    <row r="65" spans="1:31" s="2" customFormat="1" ht="6.95" customHeight="1">
      <c r="A65" s="32"/>
      <c r="B65" s="42"/>
      <c r="C65" s="43"/>
      <c r="D65" s="43"/>
      <c r="E65" s="43"/>
      <c r="F65" s="43"/>
      <c r="G65" s="43"/>
      <c r="H65" s="43"/>
      <c r="I65" s="116"/>
      <c r="J65" s="43"/>
      <c r="K65" s="43"/>
      <c r="L65" s="97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9" spans="1:31" s="2" customFormat="1" ht="6.95" customHeight="1">
      <c r="A69" s="32"/>
      <c r="B69" s="44"/>
      <c r="C69" s="45"/>
      <c r="D69" s="45"/>
      <c r="E69" s="45"/>
      <c r="F69" s="45"/>
      <c r="G69" s="45"/>
      <c r="H69" s="45"/>
      <c r="I69" s="117"/>
      <c r="J69" s="45"/>
      <c r="K69" s="45"/>
      <c r="L69" s="97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</row>
    <row r="70" spans="1:31" s="2" customFormat="1" ht="24.95" customHeight="1">
      <c r="A70" s="32"/>
      <c r="B70" s="33"/>
      <c r="C70" s="21" t="s">
        <v>148</v>
      </c>
      <c r="D70" s="32"/>
      <c r="E70" s="32"/>
      <c r="F70" s="32"/>
      <c r="G70" s="32"/>
      <c r="H70" s="32"/>
      <c r="I70" s="96"/>
      <c r="J70" s="32"/>
      <c r="K70" s="32"/>
      <c r="L70" s="97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</row>
    <row r="71" spans="1:31" s="2" customFormat="1" ht="6.95" customHeight="1">
      <c r="A71" s="32"/>
      <c r="B71" s="33"/>
      <c r="C71" s="32"/>
      <c r="D71" s="32"/>
      <c r="E71" s="32"/>
      <c r="F71" s="32"/>
      <c r="G71" s="32"/>
      <c r="H71" s="32"/>
      <c r="I71" s="96"/>
      <c r="J71" s="32"/>
      <c r="K71" s="32"/>
      <c r="L71" s="97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</row>
    <row r="72" spans="1:31" s="2" customFormat="1" ht="12" customHeight="1">
      <c r="A72" s="32"/>
      <c r="B72" s="33"/>
      <c r="C72" s="27" t="s">
        <v>17</v>
      </c>
      <c r="D72" s="32"/>
      <c r="E72" s="32"/>
      <c r="F72" s="32"/>
      <c r="G72" s="32"/>
      <c r="H72" s="32"/>
      <c r="I72" s="96"/>
      <c r="J72" s="32"/>
      <c r="K72" s="32"/>
      <c r="L72" s="97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</row>
    <row r="73" spans="1:31" s="2" customFormat="1" ht="16.5" customHeight="1">
      <c r="A73" s="32"/>
      <c r="B73" s="33"/>
      <c r="C73" s="32"/>
      <c r="D73" s="32"/>
      <c r="E73" s="401" t="str">
        <f>E7</f>
        <v>Dopravní terminál v Bohumíně – Přednádražní prostor</v>
      </c>
      <c r="F73" s="402"/>
      <c r="G73" s="402"/>
      <c r="H73" s="402"/>
      <c r="I73" s="96"/>
      <c r="J73" s="32"/>
      <c r="K73" s="32"/>
      <c r="L73" s="97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</row>
    <row r="74" spans="1:31" s="2" customFormat="1" ht="12" customHeight="1">
      <c r="A74" s="32"/>
      <c r="B74" s="33"/>
      <c r="C74" s="27" t="s">
        <v>123</v>
      </c>
      <c r="D74" s="32"/>
      <c r="E74" s="32"/>
      <c r="F74" s="32"/>
      <c r="G74" s="32"/>
      <c r="H74" s="32"/>
      <c r="I74" s="96"/>
      <c r="J74" s="32"/>
      <c r="K74" s="32"/>
      <c r="L74" s="97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</row>
    <row r="75" spans="1:31" s="2" customFormat="1" ht="16.5" customHeight="1">
      <c r="A75" s="32"/>
      <c r="B75" s="33"/>
      <c r="C75" s="32"/>
      <c r="D75" s="32"/>
      <c r="E75" s="396" t="str">
        <f>E9</f>
        <v>SO 401 - Veřejné osvětlení</v>
      </c>
      <c r="F75" s="400"/>
      <c r="G75" s="400"/>
      <c r="H75" s="400"/>
      <c r="I75" s="96"/>
      <c r="J75" s="32"/>
      <c r="K75" s="32"/>
      <c r="L75" s="97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</row>
    <row r="76" spans="1:31" s="2" customFormat="1" ht="6.95" customHeight="1">
      <c r="A76" s="32"/>
      <c r="B76" s="33"/>
      <c r="C76" s="32"/>
      <c r="D76" s="32"/>
      <c r="E76" s="32"/>
      <c r="F76" s="32"/>
      <c r="G76" s="32"/>
      <c r="H76" s="32"/>
      <c r="I76" s="96"/>
      <c r="J76" s="32"/>
      <c r="K76" s="32"/>
      <c r="L76" s="97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2" customHeight="1">
      <c r="A77" s="32"/>
      <c r="B77" s="33"/>
      <c r="C77" s="27" t="s">
        <v>21</v>
      </c>
      <c r="D77" s="32"/>
      <c r="E77" s="32"/>
      <c r="F77" s="25" t="str">
        <f>F12</f>
        <v>Bohumín</v>
      </c>
      <c r="G77" s="32"/>
      <c r="H77" s="32"/>
      <c r="I77" s="98" t="s">
        <v>23</v>
      </c>
      <c r="J77" s="50" t="str">
        <f>IF(J12="","",J12)</f>
        <v>26. 11. 2019</v>
      </c>
      <c r="K77" s="32"/>
      <c r="L77" s="97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 s="2" customFormat="1" ht="6.95" customHeight="1">
      <c r="A78" s="32"/>
      <c r="B78" s="33"/>
      <c r="C78" s="32"/>
      <c r="D78" s="32"/>
      <c r="E78" s="32"/>
      <c r="F78" s="32"/>
      <c r="G78" s="32"/>
      <c r="H78" s="32"/>
      <c r="I78" s="96"/>
      <c r="J78" s="32"/>
      <c r="K78" s="32"/>
      <c r="L78" s="97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</row>
    <row r="79" spans="1:31" s="2" customFormat="1" ht="40.15" customHeight="1">
      <c r="A79" s="32"/>
      <c r="B79" s="33"/>
      <c r="C79" s="27" t="s">
        <v>25</v>
      </c>
      <c r="D79" s="32"/>
      <c r="E79" s="32"/>
      <c r="F79" s="25" t="str">
        <f>E15</f>
        <v>Město Bohumín, Masarykova 158, 735 81 Bohumín</v>
      </c>
      <c r="G79" s="32"/>
      <c r="H79" s="32"/>
      <c r="I79" s="98" t="s">
        <v>31</v>
      </c>
      <c r="J79" s="30" t="str">
        <f>E21</f>
        <v>HaskoningDHV Czech Republic, spol. s r.o.</v>
      </c>
      <c r="K79" s="32"/>
      <c r="L79" s="97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</row>
    <row r="80" spans="1:31" s="2" customFormat="1" ht="40.15" customHeight="1">
      <c r="A80" s="32"/>
      <c r="B80" s="33"/>
      <c r="C80" s="27" t="s">
        <v>29</v>
      </c>
      <c r="D80" s="32"/>
      <c r="E80" s="32"/>
      <c r="F80" s="25" t="str">
        <f>IF(E18="","",E18)</f>
        <v>Vyplň údaj</v>
      </c>
      <c r="G80" s="32"/>
      <c r="H80" s="32"/>
      <c r="I80" s="98" t="s">
        <v>34</v>
      </c>
      <c r="J80" s="30" t="str">
        <f>E24</f>
        <v>HaskoningDHV Czech Republic, spol. s r.o.</v>
      </c>
      <c r="K80" s="32"/>
      <c r="L80" s="97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</row>
    <row r="81" spans="1:31" s="2" customFormat="1" ht="10.35" customHeight="1">
      <c r="A81" s="32"/>
      <c r="B81" s="33"/>
      <c r="C81" s="32"/>
      <c r="D81" s="32"/>
      <c r="E81" s="32"/>
      <c r="F81" s="32"/>
      <c r="G81" s="32"/>
      <c r="H81" s="32"/>
      <c r="I81" s="96"/>
      <c r="J81" s="32"/>
      <c r="K81" s="32"/>
      <c r="L81" s="97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11" customFormat="1" ht="29.25" customHeight="1">
      <c r="A82" s="132"/>
      <c r="B82" s="133"/>
      <c r="C82" s="134" t="s">
        <v>149</v>
      </c>
      <c r="D82" s="135" t="s">
        <v>56</v>
      </c>
      <c r="E82" s="135" t="s">
        <v>52</v>
      </c>
      <c r="F82" s="135" t="s">
        <v>53</v>
      </c>
      <c r="G82" s="135" t="s">
        <v>150</v>
      </c>
      <c r="H82" s="135" t="s">
        <v>151</v>
      </c>
      <c r="I82" s="136" t="s">
        <v>152</v>
      </c>
      <c r="J82" s="135" t="s">
        <v>129</v>
      </c>
      <c r="K82" s="137" t="s">
        <v>153</v>
      </c>
      <c r="L82" s="138"/>
      <c r="M82" s="57" t="s">
        <v>3</v>
      </c>
      <c r="N82" s="58" t="s">
        <v>41</v>
      </c>
      <c r="O82" s="58" t="s">
        <v>154</v>
      </c>
      <c r="P82" s="58" t="s">
        <v>155</v>
      </c>
      <c r="Q82" s="58" t="s">
        <v>156</v>
      </c>
      <c r="R82" s="58" t="s">
        <v>157</v>
      </c>
      <c r="S82" s="58" t="s">
        <v>158</v>
      </c>
      <c r="T82" s="59" t="s">
        <v>159</v>
      </c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</row>
    <row r="83" spans="1:63" s="2" customFormat="1" ht="22.9" customHeight="1">
      <c r="A83" s="32"/>
      <c r="B83" s="33"/>
      <c r="C83" s="64" t="s">
        <v>160</v>
      </c>
      <c r="D83" s="32"/>
      <c r="E83" s="32"/>
      <c r="F83" s="32"/>
      <c r="G83" s="32"/>
      <c r="H83" s="32"/>
      <c r="I83" s="96"/>
      <c r="J83" s="139">
        <f>BK83</f>
        <v>0</v>
      </c>
      <c r="K83" s="32"/>
      <c r="L83" s="33"/>
      <c r="M83" s="60"/>
      <c r="N83" s="51"/>
      <c r="O83" s="61"/>
      <c r="P83" s="140">
        <f>P84+P110+P132+P149</f>
        <v>0</v>
      </c>
      <c r="Q83" s="61"/>
      <c r="R83" s="140">
        <f>R84+R110+R132+R149</f>
        <v>0</v>
      </c>
      <c r="S83" s="61"/>
      <c r="T83" s="141">
        <f>T84+T110+T132+T149</f>
        <v>0</v>
      </c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T83" s="17" t="s">
        <v>70</v>
      </c>
      <c r="AU83" s="17" t="s">
        <v>130</v>
      </c>
      <c r="BK83" s="142">
        <f>BK84+BK110+BK132+BK149</f>
        <v>0</v>
      </c>
    </row>
    <row r="84" spans="2:63" s="12" customFormat="1" ht="25.9" customHeight="1">
      <c r="B84" s="143"/>
      <c r="D84" s="144" t="s">
        <v>70</v>
      </c>
      <c r="E84" s="145" t="s">
        <v>1394</v>
      </c>
      <c r="F84" s="145" t="s">
        <v>1395</v>
      </c>
      <c r="I84" s="146"/>
      <c r="J84" s="147">
        <f>BK84</f>
        <v>0</v>
      </c>
      <c r="L84" s="143"/>
      <c r="M84" s="148"/>
      <c r="N84" s="149"/>
      <c r="O84" s="149"/>
      <c r="P84" s="150">
        <f>SUM(P85:P109)</f>
        <v>0</v>
      </c>
      <c r="Q84" s="149"/>
      <c r="R84" s="150">
        <f>SUM(R85:R109)</f>
        <v>0</v>
      </c>
      <c r="S84" s="149"/>
      <c r="T84" s="151">
        <f>SUM(T85:T109)</f>
        <v>0</v>
      </c>
      <c r="AR84" s="144" t="s">
        <v>78</v>
      </c>
      <c r="AT84" s="152" t="s">
        <v>70</v>
      </c>
      <c r="AU84" s="152" t="s">
        <v>71</v>
      </c>
      <c r="AY84" s="144" t="s">
        <v>163</v>
      </c>
      <c r="BK84" s="153">
        <f>SUM(BK85:BK109)</f>
        <v>0</v>
      </c>
    </row>
    <row r="85" spans="1:65" s="2" customFormat="1" ht="16.5" customHeight="1">
      <c r="A85" s="32"/>
      <c r="B85" s="156"/>
      <c r="C85" s="157" t="s">
        <v>78</v>
      </c>
      <c r="D85" s="157" t="s">
        <v>165</v>
      </c>
      <c r="E85" s="158" t="s">
        <v>1396</v>
      </c>
      <c r="F85" s="159" t="s">
        <v>1397</v>
      </c>
      <c r="G85" s="160" t="s">
        <v>212</v>
      </c>
      <c r="H85" s="161">
        <v>200</v>
      </c>
      <c r="I85" s="162"/>
      <c r="J85" s="163">
        <f aca="true" t="shared" si="0" ref="J85:J109">ROUND(I85*H85,2)</f>
        <v>0</v>
      </c>
      <c r="K85" s="159" t="s">
        <v>3</v>
      </c>
      <c r="L85" s="33"/>
      <c r="M85" s="164" t="s">
        <v>3</v>
      </c>
      <c r="N85" s="165" t="s">
        <v>42</v>
      </c>
      <c r="O85" s="53"/>
      <c r="P85" s="166">
        <f aca="true" t="shared" si="1" ref="P85:P109">O85*H85</f>
        <v>0</v>
      </c>
      <c r="Q85" s="166">
        <v>0</v>
      </c>
      <c r="R85" s="166">
        <f aca="true" t="shared" si="2" ref="R85:R109">Q85*H85</f>
        <v>0</v>
      </c>
      <c r="S85" s="166">
        <v>0</v>
      </c>
      <c r="T85" s="167">
        <f aca="true" t="shared" si="3" ref="T85:T109">S85*H85</f>
        <v>0</v>
      </c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R85" s="168" t="s">
        <v>170</v>
      </c>
      <c r="AT85" s="168" t="s">
        <v>165</v>
      </c>
      <c r="AU85" s="168" t="s">
        <v>78</v>
      </c>
      <c r="AY85" s="17" t="s">
        <v>163</v>
      </c>
      <c r="BE85" s="169">
        <f aca="true" t="shared" si="4" ref="BE85:BE109">IF(N85="základní",J85,0)</f>
        <v>0</v>
      </c>
      <c r="BF85" s="169">
        <f aca="true" t="shared" si="5" ref="BF85:BF109">IF(N85="snížená",J85,0)</f>
        <v>0</v>
      </c>
      <c r="BG85" s="169">
        <f aca="true" t="shared" si="6" ref="BG85:BG109">IF(N85="zákl. přenesená",J85,0)</f>
        <v>0</v>
      </c>
      <c r="BH85" s="169">
        <f aca="true" t="shared" si="7" ref="BH85:BH109">IF(N85="sníž. přenesená",J85,0)</f>
        <v>0</v>
      </c>
      <c r="BI85" s="169">
        <f aca="true" t="shared" si="8" ref="BI85:BI109">IF(N85="nulová",J85,0)</f>
        <v>0</v>
      </c>
      <c r="BJ85" s="17" t="s">
        <v>78</v>
      </c>
      <c r="BK85" s="169">
        <f aca="true" t="shared" si="9" ref="BK85:BK109">ROUND(I85*H85,2)</f>
        <v>0</v>
      </c>
      <c r="BL85" s="17" t="s">
        <v>170</v>
      </c>
      <c r="BM85" s="168" t="s">
        <v>1398</v>
      </c>
    </row>
    <row r="86" spans="1:65" s="2" customFormat="1" ht="16.5" customHeight="1">
      <c r="A86" s="32"/>
      <c r="B86" s="156"/>
      <c r="C86" s="157" t="s">
        <v>80</v>
      </c>
      <c r="D86" s="157" t="s">
        <v>165</v>
      </c>
      <c r="E86" s="158" t="s">
        <v>1399</v>
      </c>
      <c r="F86" s="159" t="s">
        <v>1400</v>
      </c>
      <c r="G86" s="160" t="s">
        <v>212</v>
      </c>
      <c r="H86" s="161">
        <v>80</v>
      </c>
      <c r="I86" s="162"/>
      <c r="J86" s="163">
        <f t="shared" si="0"/>
        <v>0</v>
      </c>
      <c r="K86" s="159" t="s">
        <v>3</v>
      </c>
      <c r="L86" s="33"/>
      <c r="M86" s="164" t="s">
        <v>3</v>
      </c>
      <c r="N86" s="165" t="s">
        <v>42</v>
      </c>
      <c r="O86" s="53"/>
      <c r="P86" s="166">
        <f t="shared" si="1"/>
        <v>0</v>
      </c>
      <c r="Q86" s="166">
        <v>0</v>
      </c>
      <c r="R86" s="166">
        <f t="shared" si="2"/>
        <v>0</v>
      </c>
      <c r="S86" s="166">
        <v>0</v>
      </c>
      <c r="T86" s="167">
        <f t="shared" si="3"/>
        <v>0</v>
      </c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R86" s="168" t="s">
        <v>170</v>
      </c>
      <c r="AT86" s="168" t="s">
        <v>165</v>
      </c>
      <c r="AU86" s="168" t="s">
        <v>78</v>
      </c>
      <c r="AY86" s="17" t="s">
        <v>163</v>
      </c>
      <c r="BE86" s="169">
        <f t="shared" si="4"/>
        <v>0</v>
      </c>
      <c r="BF86" s="169">
        <f t="shared" si="5"/>
        <v>0</v>
      </c>
      <c r="BG86" s="169">
        <f t="shared" si="6"/>
        <v>0</v>
      </c>
      <c r="BH86" s="169">
        <f t="shared" si="7"/>
        <v>0</v>
      </c>
      <c r="BI86" s="169">
        <f t="shared" si="8"/>
        <v>0</v>
      </c>
      <c r="BJ86" s="17" t="s">
        <v>78</v>
      </c>
      <c r="BK86" s="169">
        <f t="shared" si="9"/>
        <v>0</v>
      </c>
      <c r="BL86" s="17" t="s">
        <v>170</v>
      </c>
      <c r="BM86" s="168" t="s">
        <v>1401</v>
      </c>
    </row>
    <row r="87" spans="1:65" s="2" customFormat="1" ht="16.5" customHeight="1">
      <c r="A87" s="32"/>
      <c r="B87" s="156"/>
      <c r="C87" s="157" t="s">
        <v>182</v>
      </c>
      <c r="D87" s="157" t="s">
        <v>165</v>
      </c>
      <c r="E87" s="158" t="s">
        <v>1402</v>
      </c>
      <c r="F87" s="159" t="s">
        <v>1403</v>
      </c>
      <c r="G87" s="160" t="s">
        <v>212</v>
      </c>
      <c r="H87" s="161">
        <v>280</v>
      </c>
      <c r="I87" s="162"/>
      <c r="J87" s="163">
        <f t="shared" si="0"/>
        <v>0</v>
      </c>
      <c r="K87" s="159" t="s">
        <v>3</v>
      </c>
      <c r="L87" s="33"/>
      <c r="M87" s="164" t="s">
        <v>3</v>
      </c>
      <c r="N87" s="165" t="s">
        <v>42</v>
      </c>
      <c r="O87" s="53"/>
      <c r="P87" s="166">
        <f t="shared" si="1"/>
        <v>0</v>
      </c>
      <c r="Q87" s="166">
        <v>0</v>
      </c>
      <c r="R87" s="166">
        <f t="shared" si="2"/>
        <v>0</v>
      </c>
      <c r="S87" s="166">
        <v>0</v>
      </c>
      <c r="T87" s="167">
        <f t="shared" si="3"/>
        <v>0</v>
      </c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R87" s="168" t="s">
        <v>170</v>
      </c>
      <c r="AT87" s="168" t="s">
        <v>165</v>
      </c>
      <c r="AU87" s="168" t="s">
        <v>78</v>
      </c>
      <c r="AY87" s="17" t="s">
        <v>163</v>
      </c>
      <c r="BE87" s="169">
        <f t="shared" si="4"/>
        <v>0</v>
      </c>
      <c r="BF87" s="169">
        <f t="shared" si="5"/>
        <v>0</v>
      </c>
      <c r="BG87" s="169">
        <f t="shared" si="6"/>
        <v>0</v>
      </c>
      <c r="BH87" s="169">
        <f t="shared" si="7"/>
        <v>0</v>
      </c>
      <c r="BI87" s="169">
        <f t="shared" si="8"/>
        <v>0</v>
      </c>
      <c r="BJ87" s="17" t="s">
        <v>78</v>
      </c>
      <c r="BK87" s="169">
        <f t="shared" si="9"/>
        <v>0</v>
      </c>
      <c r="BL87" s="17" t="s">
        <v>170</v>
      </c>
      <c r="BM87" s="168" t="s">
        <v>1404</v>
      </c>
    </row>
    <row r="88" spans="1:65" s="2" customFormat="1" ht="16.5" customHeight="1">
      <c r="A88" s="32"/>
      <c r="B88" s="156"/>
      <c r="C88" s="157" t="s">
        <v>170</v>
      </c>
      <c r="D88" s="157" t="s">
        <v>165</v>
      </c>
      <c r="E88" s="158" t="s">
        <v>1405</v>
      </c>
      <c r="F88" s="159" t="s">
        <v>1406</v>
      </c>
      <c r="G88" s="160" t="s">
        <v>1407</v>
      </c>
      <c r="H88" s="161">
        <v>58</v>
      </c>
      <c r="I88" s="162"/>
      <c r="J88" s="163">
        <f t="shared" si="0"/>
        <v>0</v>
      </c>
      <c r="K88" s="159" t="s">
        <v>3</v>
      </c>
      <c r="L88" s="33"/>
      <c r="M88" s="164" t="s">
        <v>3</v>
      </c>
      <c r="N88" s="165" t="s">
        <v>42</v>
      </c>
      <c r="O88" s="53"/>
      <c r="P88" s="166">
        <f t="shared" si="1"/>
        <v>0</v>
      </c>
      <c r="Q88" s="166">
        <v>0</v>
      </c>
      <c r="R88" s="166">
        <f t="shared" si="2"/>
        <v>0</v>
      </c>
      <c r="S88" s="166">
        <v>0</v>
      </c>
      <c r="T88" s="167">
        <f t="shared" si="3"/>
        <v>0</v>
      </c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R88" s="168" t="s">
        <v>170</v>
      </c>
      <c r="AT88" s="168" t="s">
        <v>165</v>
      </c>
      <c r="AU88" s="168" t="s">
        <v>78</v>
      </c>
      <c r="AY88" s="17" t="s">
        <v>163</v>
      </c>
      <c r="BE88" s="169">
        <f t="shared" si="4"/>
        <v>0</v>
      </c>
      <c r="BF88" s="169">
        <f t="shared" si="5"/>
        <v>0</v>
      </c>
      <c r="BG88" s="169">
        <f t="shared" si="6"/>
        <v>0</v>
      </c>
      <c r="BH88" s="169">
        <f t="shared" si="7"/>
        <v>0</v>
      </c>
      <c r="BI88" s="169">
        <f t="shared" si="8"/>
        <v>0</v>
      </c>
      <c r="BJ88" s="17" t="s">
        <v>78</v>
      </c>
      <c r="BK88" s="169">
        <f t="shared" si="9"/>
        <v>0</v>
      </c>
      <c r="BL88" s="17" t="s">
        <v>170</v>
      </c>
      <c r="BM88" s="168" t="s">
        <v>1408</v>
      </c>
    </row>
    <row r="89" spans="1:65" s="2" customFormat="1" ht="16.5" customHeight="1">
      <c r="A89" s="32"/>
      <c r="B89" s="156"/>
      <c r="C89" s="157" t="s">
        <v>192</v>
      </c>
      <c r="D89" s="157" t="s">
        <v>165</v>
      </c>
      <c r="E89" s="158" t="s">
        <v>1409</v>
      </c>
      <c r="F89" s="159" t="s">
        <v>1410</v>
      </c>
      <c r="G89" s="160" t="s">
        <v>1407</v>
      </c>
      <c r="H89" s="161">
        <v>56</v>
      </c>
      <c r="I89" s="162"/>
      <c r="J89" s="163">
        <f t="shared" si="0"/>
        <v>0</v>
      </c>
      <c r="K89" s="159" t="s">
        <v>3</v>
      </c>
      <c r="L89" s="33"/>
      <c r="M89" s="164" t="s">
        <v>3</v>
      </c>
      <c r="N89" s="165" t="s">
        <v>42</v>
      </c>
      <c r="O89" s="53"/>
      <c r="P89" s="166">
        <f t="shared" si="1"/>
        <v>0</v>
      </c>
      <c r="Q89" s="166">
        <v>0</v>
      </c>
      <c r="R89" s="166">
        <f t="shared" si="2"/>
        <v>0</v>
      </c>
      <c r="S89" s="166">
        <v>0</v>
      </c>
      <c r="T89" s="167">
        <f t="shared" si="3"/>
        <v>0</v>
      </c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R89" s="168" t="s">
        <v>170</v>
      </c>
      <c r="AT89" s="168" t="s">
        <v>165</v>
      </c>
      <c r="AU89" s="168" t="s">
        <v>78</v>
      </c>
      <c r="AY89" s="17" t="s">
        <v>163</v>
      </c>
      <c r="BE89" s="169">
        <f t="shared" si="4"/>
        <v>0</v>
      </c>
      <c r="BF89" s="169">
        <f t="shared" si="5"/>
        <v>0</v>
      </c>
      <c r="BG89" s="169">
        <f t="shared" si="6"/>
        <v>0</v>
      </c>
      <c r="BH89" s="169">
        <f t="shared" si="7"/>
        <v>0</v>
      </c>
      <c r="BI89" s="169">
        <f t="shared" si="8"/>
        <v>0</v>
      </c>
      <c r="BJ89" s="17" t="s">
        <v>78</v>
      </c>
      <c r="BK89" s="169">
        <f t="shared" si="9"/>
        <v>0</v>
      </c>
      <c r="BL89" s="17" t="s">
        <v>170</v>
      </c>
      <c r="BM89" s="168" t="s">
        <v>1411</v>
      </c>
    </row>
    <row r="90" spans="1:65" s="2" customFormat="1" ht="16.5" customHeight="1">
      <c r="A90" s="32"/>
      <c r="B90" s="156"/>
      <c r="C90" s="157" t="s">
        <v>197</v>
      </c>
      <c r="D90" s="157" t="s">
        <v>165</v>
      </c>
      <c r="E90" s="158" t="s">
        <v>1412</v>
      </c>
      <c r="F90" s="159" t="s">
        <v>1413</v>
      </c>
      <c r="G90" s="160" t="s">
        <v>1407</v>
      </c>
      <c r="H90" s="161">
        <v>5</v>
      </c>
      <c r="I90" s="162"/>
      <c r="J90" s="163">
        <f t="shared" si="0"/>
        <v>0</v>
      </c>
      <c r="K90" s="159" t="s">
        <v>3</v>
      </c>
      <c r="L90" s="33"/>
      <c r="M90" s="164" t="s">
        <v>3</v>
      </c>
      <c r="N90" s="165" t="s">
        <v>42</v>
      </c>
      <c r="O90" s="53"/>
      <c r="P90" s="166">
        <f t="shared" si="1"/>
        <v>0</v>
      </c>
      <c r="Q90" s="166">
        <v>0</v>
      </c>
      <c r="R90" s="166">
        <f t="shared" si="2"/>
        <v>0</v>
      </c>
      <c r="S90" s="166">
        <v>0</v>
      </c>
      <c r="T90" s="167">
        <f t="shared" si="3"/>
        <v>0</v>
      </c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R90" s="168" t="s">
        <v>170</v>
      </c>
      <c r="AT90" s="168" t="s">
        <v>165</v>
      </c>
      <c r="AU90" s="168" t="s">
        <v>78</v>
      </c>
      <c r="AY90" s="17" t="s">
        <v>163</v>
      </c>
      <c r="BE90" s="169">
        <f t="shared" si="4"/>
        <v>0</v>
      </c>
      <c r="BF90" s="169">
        <f t="shared" si="5"/>
        <v>0</v>
      </c>
      <c r="BG90" s="169">
        <f t="shared" si="6"/>
        <v>0</v>
      </c>
      <c r="BH90" s="169">
        <f t="shared" si="7"/>
        <v>0</v>
      </c>
      <c r="BI90" s="169">
        <f t="shared" si="8"/>
        <v>0</v>
      </c>
      <c r="BJ90" s="17" t="s">
        <v>78</v>
      </c>
      <c r="BK90" s="169">
        <f t="shared" si="9"/>
        <v>0</v>
      </c>
      <c r="BL90" s="17" t="s">
        <v>170</v>
      </c>
      <c r="BM90" s="168" t="s">
        <v>1414</v>
      </c>
    </row>
    <row r="91" spans="1:65" s="2" customFormat="1" ht="16.5" customHeight="1">
      <c r="A91" s="32"/>
      <c r="B91" s="156"/>
      <c r="C91" s="157" t="s">
        <v>201</v>
      </c>
      <c r="D91" s="157" t="s">
        <v>165</v>
      </c>
      <c r="E91" s="158" t="s">
        <v>1415</v>
      </c>
      <c r="F91" s="159" t="s">
        <v>1416</v>
      </c>
      <c r="G91" s="160" t="s">
        <v>1407</v>
      </c>
      <c r="H91" s="161">
        <v>2</v>
      </c>
      <c r="I91" s="162"/>
      <c r="J91" s="163">
        <f t="shared" si="0"/>
        <v>0</v>
      </c>
      <c r="K91" s="159" t="s">
        <v>3</v>
      </c>
      <c r="L91" s="33"/>
      <c r="M91" s="164" t="s">
        <v>3</v>
      </c>
      <c r="N91" s="165" t="s">
        <v>42</v>
      </c>
      <c r="O91" s="53"/>
      <c r="P91" s="166">
        <f t="shared" si="1"/>
        <v>0</v>
      </c>
      <c r="Q91" s="166">
        <v>0</v>
      </c>
      <c r="R91" s="166">
        <f t="shared" si="2"/>
        <v>0</v>
      </c>
      <c r="S91" s="166">
        <v>0</v>
      </c>
      <c r="T91" s="167">
        <f t="shared" si="3"/>
        <v>0</v>
      </c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R91" s="168" t="s">
        <v>170</v>
      </c>
      <c r="AT91" s="168" t="s">
        <v>165</v>
      </c>
      <c r="AU91" s="168" t="s">
        <v>78</v>
      </c>
      <c r="AY91" s="17" t="s">
        <v>163</v>
      </c>
      <c r="BE91" s="169">
        <f t="shared" si="4"/>
        <v>0</v>
      </c>
      <c r="BF91" s="169">
        <f t="shared" si="5"/>
        <v>0</v>
      </c>
      <c r="BG91" s="169">
        <f t="shared" si="6"/>
        <v>0</v>
      </c>
      <c r="BH91" s="169">
        <f t="shared" si="7"/>
        <v>0</v>
      </c>
      <c r="BI91" s="169">
        <f t="shared" si="8"/>
        <v>0</v>
      </c>
      <c r="BJ91" s="17" t="s">
        <v>78</v>
      </c>
      <c r="BK91" s="169">
        <f t="shared" si="9"/>
        <v>0</v>
      </c>
      <c r="BL91" s="17" t="s">
        <v>170</v>
      </c>
      <c r="BM91" s="168" t="s">
        <v>1417</v>
      </c>
    </row>
    <row r="92" spans="1:65" s="2" customFormat="1" ht="16.5" customHeight="1">
      <c r="A92" s="32"/>
      <c r="B92" s="156"/>
      <c r="C92" s="157" t="s">
        <v>205</v>
      </c>
      <c r="D92" s="157" t="s">
        <v>165</v>
      </c>
      <c r="E92" s="158" t="s">
        <v>1418</v>
      </c>
      <c r="F92" s="159" t="s">
        <v>1419</v>
      </c>
      <c r="G92" s="160" t="s">
        <v>1407</v>
      </c>
      <c r="H92" s="161">
        <v>3</v>
      </c>
      <c r="I92" s="162"/>
      <c r="J92" s="163">
        <f t="shared" si="0"/>
        <v>0</v>
      </c>
      <c r="K92" s="159" t="s">
        <v>3</v>
      </c>
      <c r="L92" s="33"/>
      <c r="M92" s="164" t="s">
        <v>3</v>
      </c>
      <c r="N92" s="165" t="s">
        <v>42</v>
      </c>
      <c r="O92" s="53"/>
      <c r="P92" s="166">
        <f t="shared" si="1"/>
        <v>0</v>
      </c>
      <c r="Q92" s="166">
        <v>0</v>
      </c>
      <c r="R92" s="166">
        <f t="shared" si="2"/>
        <v>0</v>
      </c>
      <c r="S92" s="166">
        <v>0</v>
      </c>
      <c r="T92" s="167">
        <f t="shared" si="3"/>
        <v>0</v>
      </c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R92" s="168" t="s">
        <v>170</v>
      </c>
      <c r="AT92" s="168" t="s">
        <v>165</v>
      </c>
      <c r="AU92" s="168" t="s">
        <v>78</v>
      </c>
      <c r="AY92" s="17" t="s">
        <v>163</v>
      </c>
      <c r="BE92" s="169">
        <f t="shared" si="4"/>
        <v>0</v>
      </c>
      <c r="BF92" s="169">
        <f t="shared" si="5"/>
        <v>0</v>
      </c>
      <c r="BG92" s="169">
        <f t="shared" si="6"/>
        <v>0</v>
      </c>
      <c r="BH92" s="169">
        <f t="shared" si="7"/>
        <v>0</v>
      </c>
      <c r="BI92" s="169">
        <f t="shared" si="8"/>
        <v>0</v>
      </c>
      <c r="BJ92" s="17" t="s">
        <v>78</v>
      </c>
      <c r="BK92" s="169">
        <f t="shared" si="9"/>
        <v>0</v>
      </c>
      <c r="BL92" s="17" t="s">
        <v>170</v>
      </c>
      <c r="BM92" s="168" t="s">
        <v>1420</v>
      </c>
    </row>
    <row r="93" spans="1:65" s="2" customFormat="1" ht="16.5" customHeight="1">
      <c r="A93" s="32"/>
      <c r="B93" s="156"/>
      <c r="C93" s="157" t="s">
        <v>209</v>
      </c>
      <c r="D93" s="157" t="s">
        <v>165</v>
      </c>
      <c r="E93" s="158" t="s">
        <v>1421</v>
      </c>
      <c r="F93" s="159" t="s">
        <v>1422</v>
      </c>
      <c r="G93" s="160" t="s">
        <v>1407</v>
      </c>
      <c r="H93" s="161">
        <v>5</v>
      </c>
      <c r="I93" s="162"/>
      <c r="J93" s="163">
        <f t="shared" si="0"/>
        <v>0</v>
      </c>
      <c r="K93" s="159" t="s">
        <v>3</v>
      </c>
      <c r="L93" s="33"/>
      <c r="M93" s="164" t="s">
        <v>3</v>
      </c>
      <c r="N93" s="165" t="s">
        <v>42</v>
      </c>
      <c r="O93" s="53"/>
      <c r="P93" s="166">
        <f t="shared" si="1"/>
        <v>0</v>
      </c>
      <c r="Q93" s="166">
        <v>0</v>
      </c>
      <c r="R93" s="166">
        <f t="shared" si="2"/>
        <v>0</v>
      </c>
      <c r="S93" s="166">
        <v>0</v>
      </c>
      <c r="T93" s="167">
        <f t="shared" si="3"/>
        <v>0</v>
      </c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R93" s="168" t="s">
        <v>170</v>
      </c>
      <c r="AT93" s="168" t="s">
        <v>165</v>
      </c>
      <c r="AU93" s="168" t="s">
        <v>78</v>
      </c>
      <c r="AY93" s="17" t="s">
        <v>163</v>
      </c>
      <c r="BE93" s="169">
        <f t="shared" si="4"/>
        <v>0</v>
      </c>
      <c r="BF93" s="169">
        <f t="shared" si="5"/>
        <v>0</v>
      </c>
      <c r="BG93" s="169">
        <f t="shared" si="6"/>
        <v>0</v>
      </c>
      <c r="BH93" s="169">
        <f t="shared" si="7"/>
        <v>0</v>
      </c>
      <c r="BI93" s="169">
        <f t="shared" si="8"/>
        <v>0</v>
      </c>
      <c r="BJ93" s="17" t="s">
        <v>78</v>
      </c>
      <c r="BK93" s="169">
        <f t="shared" si="9"/>
        <v>0</v>
      </c>
      <c r="BL93" s="17" t="s">
        <v>170</v>
      </c>
      <c r="BM93" s="168" t="s">
        <v>1423</v>
      </c>
    </row>
    <row r="94" spans="1:65" s="2" customFormat="1" ht="16.5" customHeight="1">
      <c r="A94" s="32"/>
      <c r="B94" s="156"/>
      <c r="C94" s="157" t="s">
        <v>214</v>
      </c>
      <c r="D94" s="157" t="s">
        <v>165</v>
      </c>
      <c r="E94" s="158" t="s">
        <v>1424</v>
      </c>
      <c r="F94" s="159" t="s">
        <v>1425</v>
      </c>
      <c r="G94" s="160" t="s">
        <v>1407</v>
      </c>
      <c r="H94" s="161">
        <v>1</v>
      </c>
      <c r="I94" s="162"/>
      <c r="J94" s="163">
        <f t="shared" si="0"/>
        <v>0</v>
      </c>
      <c r="K94" s="159" t="s">
        <v>3</v>
      </c>
      <c r="L94" s="33"/>
      <c r="M94" s="164" t="s">
        <v>3</v>
      </c>
      <c r="N94" s="165" t="s">
        <v>42</v>
      </c>
      <c r="O94" s="53"/>
      <c r="P94" s="166">
        <f t="shared" si="1"/>
        <v>0</v>
      </c>
      <c r="Q94" s="166">
        <v>0</v>
      </c>
      <c r="R94" s="166">
        <f t="shared" si="2"/>
        <v>0</v>
      </c>
      <c r="S94" s="166">
        <v>0</v>
      </c>
      <c r="T94" s="167">
        <f t="shared" si="3"/>
        <v>0</v>
      </c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R94" s="168" t="s">
        <v>170</v>
      </c>
      <c r="AT94" s="168" t="s">
        <v>165</v>
      </c>
      <c r="AU94" s="168" t="s">
        <v>78</v>
      </c>
      <c r="AY94" s="17" t="s">
        <v>163</v>
      </c>
      <c r="BE94" s="169">
        <f t="shared" si="4"/>
        <v>0</v>
      </c>
      <c r="BF94" s="169">
        <f t="shared" si="5"/>
        <v>0</v>
      </c>
      <c r="BG94" s="169">
        <f t="shared" si="6"/>
        <v>0</v>
      </c>
      <c r="BH94" s="169">
        <f t="shared" si="7"/>
        <v>0</v>
      </c>
      <c r="BI94" s="169">
        <f t="shared" si="8"/>
        <v>0</v>
      </c>
      <c r="BJ94" s="17" t="s">
        <v>78</v>
      </c>
      <c r="BK94" s="169">
        <f t="shared" si="9"/>
        <v>0</v>
      </c>
      <c r="BL94" s="17" t="s">
        <v>170</v>
      </c>
      <c r="BM94" s="168" t="s">
        <v>1426</v>
      </c>
    </row>
    <row r="95" spans="1:65" s="2" customFormat="1" ht="16.5" customHeight="1">
      <c r="A95" s="32"/>
      <c r="B95" s="156"/>
      <c r="C95" s="157" t="s">
        <v>220</v>
      </c>
      <c r="D95" s="157" t="s">
        <v>165</v>
      </c>
      <c r="E95" s="158" t="s">
        <v>1427</v>
      </c>
      <c r="F95" s="159" t="s">
        <v>1428</v>
      </c>
      <c r="G95" s="160" t="s">
        <v>1407</v>
      </c>
      <c r="H95" s="161">
        <v>4</v>
      </c>
      <c r="I95" s="162"/>
      <c r="J95" s="163">
        <f t="shared" si="0"/>
        <v>0</v>
      </c>
      <c r="K95" s="159" t="s">
        <v>3</v>
      </c>
      <c r="L95" s="33"/>
      <c r="M95" s="164" t="s">
        <v>3</v>
      </c>
      <c r="N95" s="165" t="s">
        <v>42</v>
      </c>
      <c r="O95" s="53"/>
      <c r="P95" s="166">
        <f t="shared" si="1"/>
        <v>0</v>
      </c>
      <c r="Q95" s="166">
        <v>0</v>
      </c>
      <c r="R95" s="166">
        <f t="shared" si="2"/>
        <v>0</v>
      </c>
      <c r="S95" s="166">
        <v>0</v>
      </c>
      <c r="T95" s="167">
        <f t="shared" si="3"/>
        <v>0</v>
      </c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R95" s="168" t="s">
        <v>170</v>
      </c>
      <c r="AT95" s="168" t="s">
        <v>165</v>
      </c>
      <c r="AU95" s="168" t="s">
        <v>78</v>
      </c>
      <c r="AY95" s="17" t="s">
        <v>163</v>
      </c>
      <c r="BE95" s="169">
        <f t="shared" si="4"/>
        <v>0</v>
      </c>
      <c r="BF95" s="169">
        <f t="shared" si="5"/>
        <v>0</v>
      </c>
      <c r="BG95" s="169">
        <f t="shared" si="6"/>
        <v>0</v>
      </c>
      <c r="BH95" s="169">
        <f t="shared" si="7"/>
        <v>0</v>
      </c>
      <c r="BI95" s="169">
        <f t="shared" si="8"/>
        <v>0</v>
      </c>
      <c r="BJ95" s="17" t="s">
        <v>78</v>
      </c>
      <c r="BK95" s="169">
        <f t="shared" si="9"/>
        <v>0</v>
      </c>
      <c r="BL95" s="17" t="s">
        <v>170</v>
      </c>
      <c r="BM95" s="168" t="s">
        <v>1429</v>
      </c>
    </row>
    <row r="96" spans="1:65" s="2" customFormat="1" ht="21.75" customHeight="1">
      <c r="A96" s="32"/>
      <c r="B96" s="156"/>
      <c r="C96" s="157" t="s">
        <v>225</v>
      </c>
      <c r="D96" s="157" t="s">
        <v>165</v>
      </c>
      <c r="E96" s="158" t="s">
        <v>1430</v>
      </c>
      <c r="F96" s="159" t="s">
        <v>1431</v>
      </c>
      <c r="G96" s="160" t="s">
        <v>1407</v>
      </c>
      <c r="H96" s="161">
        <v>14</v>
      </c>
      <c r="I96" s="162"/>
      <c r="J96" s="163">
        <f t="shared" si="0"/>
        <v>0</v>
      </c>
      <c r="K96" s="159" t="s">
        <v>3</v>
      </c>
      <c r="L96" s="33"/>
      <c r="M96" s="164" t="s">
        <v>3</v>
      </c>
      <c r="N96" s="165" t="s">
        <v>42</v>
      </c>
      <c r="O96" s="53"/>
      <c r="P96" s="166">
        <f t="shared" si="1"/>
        <v>0</v>
      </c>
      <c r="Q96" s="166">
        <v>0</v>
      </c>
      <c r="R96" s="166">
        <f t="shared" si="2"/>
        <v>0</v>
      </c>
      <c r="S96" s="166">
        <v>0</v>
      </c>
      <c r="T96" s="167">
        <f t="shared" si="3"/>
        <v>0</v>
      </c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R96" s="168" t="s">
        <v>170</v>
      </c>
      <c r="AT96" s="168" t="s">
        <v>165</v>
      </c>
      <c r="AU96" s="168" t="s">
        <v>78</v>
      </c>
      <c r="AY96" s="17" t="s">
        <v>163</v>
      </c>
      <c r="BE96" s="169">
        <f t="shared" si="4"/>
        <v>0</v>
      </c>
      <c r="BF96" s="169">
        <f t="shared" si="5"/>
        <v>0</v>
      </c>
      <c r="BG96" s="169">
        <f t="shared" si="6"/>
        <v>0</v>
      </c>
      <c r="BH96" s="169">
        <f t="shared" si="7"/>
        <v>0</v>
      </c>
      <c r="BI96" s="169">
        <f t="shared" si="8"/>
        <v>0</v>
      </c>
      <c r="BJ96" s="17" t="s">
        <v>78</v>
      </c>
      <c r="BK96" s="169">
        <f t="shared" si="9"/>
        <v>0</v>
      </c>
      <c r="BL96" s="17" t="s">
        <v>170</v>
      </c>
      <c r="BM96" s="168" t="s">
        <v>1432</v>
      </c>
    </row>
    <row r="97" spans="1:65" s="2" customFormat="1" ht="16.5" customHeight="1">
      <c r="A97" s="32"/>
      <c r="B97" s="156"/>
      <c r="C97" s="157" t="s">
        <v>230</v>
      </c>
      <c r="D97" s="157" t="s">
        <v>165</v>
      </c>
      <c r="E97" s="158" t="s">
        <v>1433</v>
      </c>
      <c r="F97" s="159" t="s">
        <v>1434</v>
      </c>
      <c r="G97" s="160" t="s">
        <v>1407</v>
      </c>
      <c r="H97" s="161">
        <v>5</v>
      </c>
      <c r="I97" s="162"/>
      <c r="J97" s="163">
        <f t="shared" si="0"/>
        <v>0</v>
      </c>
      <c r="K97" s="159" t="s">
        <v>3</v>
      </c>
      <c r="L97" s="33"/>
      <c r="M97" s="164" t="s">
        <v>3</v>
      </c>
      <c r="N97" s="165" t="s">
        <v>42</v>
      </c>
      <c r="O97" s="53"/>
      <c r="P97" s="166">
        <f t="shared" si="1"/>
        <v>0</v>
      </c>
      <c r="Q97" s="166">
        <v>0</v>
      </c>
      <c r="R97" s="166">
        <f t="shared" si="2"/>
        <v>0</v>
      </c>
      <c r="S97" s="166">
        <v>0</v>
      </c>
      <c r="T97" s="167">
        <f t="shared" si="3"/>
        <v>0</v>
      </c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R97" s="168" t="s">
        <v>170</v>
      </c>
      <c r="AT97" s="168" t="s">
        <v>165</v>
      </c>
      <c r="AU97" s="168" t="s">
        <v>78</v>
      </c>
      <c r="AY97" s="17" t="s">
        <v>163</v>
      </c>
      <c r="BE97" s="169">
        <f t="shared" si="4"/>
        <v>0</v>
      </c>
      <c r="BF97" s="169">
        <f t="shared" si="5"/>
        <v>0</v>
      </c>
      <c r="BG97" s="169">
        <f t="shared" si="6"/>
        <v>0</v>
      </c>
      <c r="BH97" s="169">
        <f t="shared" si="7"/>
        <v>0</v>
      </c>
      <c r="BI97" s="169">
        <f t="shared" si="8"/>
        <v>0</v>
      </c>
      <c r="BJ97" s="17" t="s">
        <v>78</v>
      </c>
      <c r="BK97" s="169">
        <f t="shared" si="9"/>
        <v>0</v>
      </c>
      <c r="BL97" s="17" t="s">
        <v>170</v>
      </c>
      <c r="BM97" s="168" t="s">
        <v>1435</v>
      </c>
    </row>
    <row r="98" spans="1:65" s="2" customFormat="1" ht="16.5" customHeight="1">
      <c r="A98" s="32"/>
      <c r="B98" s="156"/>
      <c r="C98" s="157" t="s">
        <v>235</v>
      </c>
      <c r="D98" s="157" t="s">
        <v>165</v>
      </c>
      <c r="E98" s="158" t="s">
        <v>1436</v>
      </c>
      <c r="F98" s="159" t="s">
        <v>1437</v>
      </c>
      <c r="G98" s="160" t="s">
        <v>1407</v>
      </c>
      <c r="H98" s="161">
        <v>16</v>
      </c>
      <c r="I98" s="162"/>
      <c r="J98" s="163">
        <f t="shared" si="0"/>
        <v>0</v>
      </c>
      <c r="K98" s="159" t="s">
        <v>3</v>
      </c>
      <c r="L98" s="33"/>
      <c r="M98" s="164" t="s">
        <v>3</v>
      </c>
      <c r="N98" s="165" t="s">
        <v>42</v>
      </c>
      <c r="O98" s="53"/>
      <c r="P98" s="166">
        <f t="shared" si="1"/>
        <v>0</v>
      </c>
      <c r="Q98" s="166">
        <v>0</v>
      </c>
      <c r="R98" s="166">
        <f t="shared" si="2"/>
        <v>0</v>
      </c>
      <c r="S98" s="166">
        <v>0</v>
      </c>
      <c r="T98" s="167">
        <f t="shared" si="3"/>
        <v>0</v>
      </c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R98" s="168" t="s">
        <v>170</v>
      </c>
      <c r="AT98" s="168" t="s">
        <v>165</v>
      </c>
      <c r="AU98" s="168" t="s">
        <v>78</v>
      </c>
      <c r="AY98" s="17" t="s">
        <v>163</v>
      </c>
      <c r="BE98" s="169">
        <f t="shared" si="4"/>
        <v>0</v>
      </c>
      <c r="BF98" s="169">
        <f t="shared" si="5"/>
        <v>0</v>
      </c>
      <c r="BG98" s="169">
        <f t="shared" si="6"/>
        <v>0</v>
      </c>
      <c r="BH98" s="169">
        <f t="shared" si="7"/>
        <v>0</v>
      </c>
      <c r="BI98" s="169">
        <f t="shared" si="8"/>
        <v>0</v>
      </c>
      <c r="BJ98" s="17" t="s">
        <v>78</v>
      </c>
      <c r="BK98" s="169">
        <f t="shared" si="9"/>
        <v>0</v>
      </c>
      <c r="BL98" s="17" t="s">
        <v>170</v>
      </c>
      <c r="BM98" s="168" t="s">
        <v>1438</v>
      </c>
    </row>
    <row r="99" spans="1:65" s="2" customFormat="1" ht="16.5" customHeight="1">
      <c r="A99" s="32"/>
      <c r="B99" s="156"/>
      <c r="C99" s="157" t="s">
        <v>9</v>
      </c>
      <c r="D99" s="157" t="s">
        <v>165</v>
      </c>
      <c r="E99" s="158" t="s">
        <v>1439</v>
      </c>
      <c r="F99" s="159" t="s">
        <v>1440</v>
      </c>
      <c r="G99" s="160" t="s">
        <v>1407</v>
      </c>
      <c r="H99" s="161">
        <v>2</v>
      </c>
      <c r="I99" s="162"/>
      <c r="J99" s="163">
        <f t="shared" si="0"/>
        <v>0</v>
      </c>
      <c r="K99" s="159" t="s">
        <v>3</v>
      </c>
      <c r="L99" s="33"/>
      <c r="M99" s="164" t="s">
        <v>3</v>
      </c>
      <c r="N99" s="165" t="s">
        <v>42</v>
      </c>
      <c r="O99" s="53"/>
      <c r="P99" s="166">
        <f t="shared" si="1"/>
        <v>0</v>
      </c>
      <c r="Q99" s="166">
        <v>0</v>
      </c>
      <c r="R99" s="166">
        <f t="shared" si="2"/>
        <v>0</v>
      </c>
      <c r="S99" s="166">
        <v>0</v>
      </c>
      <c r="T99" s="167">
        <f t="shared" si="3"/>
        <v>0</v>
      </c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R99" s="168" t="s">
        <v>170</v>
      </c>
      <c r="AT99" s="168" t="s">
        <v>165</v>
      </c>
      <c r="AU99" s="168" t="s">
        <v>78</v>
      </c>
      <c r="AY99" s="17" t="s">
        <v>163</v>
      </c>
      <c r="BE99" s="169">
        <f t="shared" si="4"/>
        <v>0</v>
      </c>
      <c r="BF99" s="169">
        <f t="shared" si="5"/>
        <v>0</v>
      </c>
      <c r="BG99" s="169">
        <f t="shared" si="6"/>
        <v>0</v>
      </c>
      <c r="BH99" s="169">
        <f t="shared" si="7"/>
        <v>0</v>
      </c>
      <c r="BI99" s="169">
        <f t="shared" si="8"/>
        <v>0</v>
      </c>
      <c r="BJ99" s="17" t="s">
        <v>78</v>
      </c>
      <c r="BK99" s="169">
        <f t="shared" si="9"/>
        <v>0</v>
      </c>
      <c r="BL99" s="17" t="s">
        <v>170</v>
      </c>
      <c r="BM99" s="168" t="s">
        <v>1441</v>
      </c>
    </row>
    <row r="100" spans="1:65" s="2" customFormat="1" ht="16.5" customHeight="1">
      <c r="A100" s="32"/>
      <c r="B100" s="156"/>
      <c r="C100" s="157" t="s">
        <v>247</v>
      </c>
      <c r="D100" s="157" t="s">
        <v>165</v>
      </c>
      <c r="E100" s="158" t="s">
        <v>1442</v>
      </c>
      <c r="F100" s="159" t="s">
        <v>1443</v>
      </c>
      <c r="G100" s="160" t="s">
        <v>1407</v>
      </c>
      <c r="H100" s="161">
        <v>8</v>
      </c>
      <c r="I100" s="162"/>
      <c r="J100" s="163">
        <f t="shared" si="0"/>
        <v>0</v>
      </c>
      <c r="K100" s="159" t="s">
        <v>3</v>
      </c>
      <c r="L100" s="33"/>
      <c r="M100" s="164" t="s">
        <v>3</v>
      </c>
      <c r="N100" s="165" t="s">
        <v>42</v>
      </c>
      <c r="O100" s="53"/>
      <c r="P100" s="166">
        <f t="shared" si="1"/>
        <v>0</v>
      </c>
      <c r="Q100" s="166">
        <v>0</v>
      </c>
      <c r="R100" s="166">
        <f t="shared" si="2"/>
        <v>0</v>
      </c>
      <c r="S100" s="166">
        <v>0</v>
      </c>
      <c r="T100" s="167">
        <f t="shared" si="3"/>
        <v>0</v>
      </c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R100" s="168" t="s">
        <v>170</v>
      </c>
      <c r="AT100" s="168" t="s">
        <v>165</v>
      </c>
      <c r="AU100" s="168" t="s">
        <v>78</v>
      </c>
      <c r="AY100" s="17" t="s">
        <v>163</v>
      </c>
      <c r="BE100" s="169">
        <f t="shared" si="4"/>
        <v>0</v>
      </c>
      <c r="BF100" s="169">
        <f t="shared" si="5"/>
        <v>0</v>
      </c>
      <c r="BG100" s="169">
        <f t="shared" si="6"/>
        <v>0</v>
      </c>
      <c r="BH100" s="169">
        <f t="shared" si="7"/>
        <v>0</v>
      </c>
      <c r="BI100" s="169">
        <f t="shared" si="8"/>
        <v>0</v>
      </c>
      <c r="BJ100" s="17" t="s">
        <v>78</v>
      </c>
      <c r="BK100" s="169">
        <f t="shared" si="9"/>
        <v>0</v>
      </c>
      <c r="BL100" s="17" t="s">
        <v>170</v>
      </c>
      <c r="BM100" s="168" t="s">
        <v>1444</v>
      </c>
    </row>
    <row r="101" spans="1:65" s="2" customFormat="1" ht="16.5" customHeight="1">
      <c r="A101" s="32"/>
      <c r="B101" s="156"/>
      <c r="C101" s="157" t="s">
        <v>253</v>
      </c>
      <c r="D101" s="157" t="s">
        <v>165</v>
      </c>
      <c r="E101" s="158" t="s">
        <v>1445</v>
      </c>
      <c r="F101" s="159" t="s">
        <v>1446</v>
      </c>
      <c r="G101" s="160" t="s">
        <v>1407</v>
      </c>
      <c r="H101" s="161">
        <v>25</v>
      </c>
      <c r="I101" s="162"/>
      <c r="J101" s="163">
        <f t="shared" si="0"/>
        <v>0</v>
      </c>
      <c r="K101" s="159" t="s">
        <v>3</v>
      </c>
      <c r="L101" s="33"/>
      <c r="M101" s="164" t="s">
        <v>3</v>
      </c>
      <c r="N101" s="165" t="s">
        <v>42</v>
      </c>
      <c r="O101" s="53"/>
      <c r="P101" s="166">
        <f t="shared" si="1"/>
        <v>0</v>
      </c>
      <c r="Q101" s="166">
        <v>0</v>
      </c>
      <c r="R101" s="166">
        <f t="shared" si="2"/>
        <v>0</v>
      </c>
      <c r="S101" s="166">
        <v>0</v>
      </c>
      <c r="T101" s="167">
        <f t="shared" si="3"/>
        <v>0</v>
      </c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R101" s="168" t="s">
        <v>170</v>
      </c>
      <c r="AT101" s="168" t="s">
        <v>165</v>
      </c>
      <c r="AU101" s="168" t="s">
        <v>78</v>
      </c>
      <c r="AY101" s="17" t="s">
        <v>163</v>
      </c>
      <c r="BE101" s="169">
        <f t="shared" si="4"/>
        <v>0</v>
      </c>
      <c r="BF101" s="169">
        <f t="shared" si="5"/>
        <v>0</v>
      </c>
      <c r="BG101" s="169">
        <f t="shared" si="6"/>
        <v>0</v>
      </c>
      <c r="BH101" s="169">
        <f t="shared" si="7"/>
        <v>0</v>
      </c>
      <c r="BI101" s="169">
        <f t="shared" si="8"/>
        <v>0</v>
      </c>
      <c r="BJ101" s="17" t="s">
        <v>78</v>
      </c>
      <c r="BK101" s="169">
        <f t="shared" si="9"/>
        <v>0</v>
      </c>
      <c r="BL101" s="17" t="s">
        <v>170</v>
      </c>
      <c r="BM101" s="168" t="s">
        <v>1447</v>
      </c>
    </row>
    <row r="102" spans="1:65" s="2" customFormat="1" ht="16.5" customHeight="1">
      <c r="A102" s="32"/>
      <c r="B102" s="156"/>
      <c r="C102" s="157" t="s">
        <v>259</v>
      </c>
      <c r="D102" s="157" t="s">
        <v>165</v>
      </c>
      <c r="E102" s="158" t="s">
        <v>1448</v>
      </c>
      <c r="F102" s="159" t="s">
        <v>1449</v>
      </c>
      <c r="G102" s="160" t="s">
        <v>1407</v>
      </c>
      <c r="H102" s="161">
        <v>1</v>
      </c>
      <c r="I102" s="162"/>
      <c r="J102" s="163">
        <f t="shared" si="0"/>
        <v>0</v>
      </c>
      <c r="K102" s="159" t="s">
        <v>3</v>
      </c>
      <c r="L102" s="33"/>
      <c r="M102" s="164" t="s">
        <v>3</v>
      </c>
      <c r="N102" s="165" t="s">
        <v>42</v>
      </c>
      <c r="O102" s="53"/>
      <c r="P102" s="166">
        <f t="shared" si="1"/>
        <v>0</v>
      </c>
      <c r="Q102" s="166">
        <v>0</v>
      </c>
      <c r="R102" s="166">
        <f t="shared" si="2"/>
        <v>0</v>
      </c>
      <c r="S102" s="166">
        <v>0</v>
      </c>
      <c r="T102" s="167">
        <f t="shared" si="3"/>
        <v>0</v>
      </c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R102" s="168" t="s">
        <v>170</v>
      </c>
      <c r="AT102" s="168" t="s">
        <v>165</v>
      </c>
      <c r="AU102" s="168" t="s">
        <v>78</v>
      </c>
      <c r="AY102" s="17" t="s">
        <v>163</v>
      </c>
      <c r="BE102" s="169">
        <f t="shared" si="4"/>
        <v>0</v>
      </c>
      <c r="BF102" s="169">
        <f t="shared" si="5"/>
        <v>0</v>
      </c>
      <c r="BG102" s="169">
        <f t="shared" si="6"/>
        <v>0</v>
      </c>
      <c r="BH102" s="169">
        <f t="shared" si="7"/>
        <v>0</v>
      </c>
      <c r="BI102" s="169">
        <f t="shared" si="8"/>
        <v>0</v>
      </c>
      <c r="BJ102" s="17" t="s">
        <v>78</v>
      </c>
      <c r="BK102" s="169">
        <f t="shared" si="9"/>
        <v>0</v>
      </c>
      <c r="BL102" s="17" t="s">
        <v>170</v>
      </c>
      <c r="BM102" s="168" t="s">
        <v>1450</v>
      </c>
    </row>
    <row r="103" spans="1:65" s="2" customFormat="1" ht="16.5" customHeight="1">
      <c r="A103" s="32"/>
      <c r="B103" s="156"/>
      <c r="C103" s="157" t="s">
        <v>265</v>
      </c>
      <c r="D103" s="157" t="s">
        <v>165</v>
      </c>
      <c r="E103" s="158" t="s">
        <v>1451</v>
      </c>
      <c r="F103" s="159" t="s">
        <v>1452</v>
      </c>
      <c r="G103" s="160" t="s">
        <v>1407</v>
      </c>
      <c r="H103" s="161">
        <v>26</v>
      </c>
      <c r="I103" s="162"/>
      <c r="J103" s="163">
        <f t="shared" si="0"/>
        <v>0</v>
      </c>
      <c r="K103" s="159" t="s">
        <v>3</v>
      </c>
      <c r="L103" s="33"/>
      <c r="M103" s="164" t="s">
        <v>3</v>
      </c>
      <c r="N103" s="165" t="s">
        <v>42</v>
      </c>
      <c r="O103" s="53"/>
      <c r="P103" s="166">
        <f t="shared" si="1"/>
        <v>0</v>
      </c>
      <c r="Q103" s="166">
        <v>0</v>
      </c>
      <c r="R103" s="166">
        <f t="shared" si="2"/>
        <v>0</v>
      </c>
      <c r="S103" s="166">
        <v>0</v>
      </c>
      <c r="T103" s="167">
        <f t="shared" si="3"/>
        <v>0</v>
      </c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R103" s="168" t="s">
        <v>170</v>
      </c>
      <c r="AT103" s="168" t="s">
        <v>165</v>
      </c>
      <c r="AU103" s="168" t="s">
        <v>78</v>
      </c>
      <c r="AY103" s="17" t="s">
        <v>163</v>
      </c>
      <c r="BE103" s="169">
        <f t="shared" si="4"/>
        <v>0</v>
      </c>
      <c r="BF103" s="169">
        <f t="shared" si="5"/>
        <v>0</v>
      </c>
      <c r="BG103" s="169">
        <f t="shared" si="6"/>
        <v>0</v>
      </c>
      <c r="BH103" s="169">
        <f t="shared" si="7"/>
        <v>0</v>
      </c>
      <c r="BI103" s="169">
        <f t="shared" si="8"/>
        <v>0</v>
      </c>
      <c r="BJ103" s="17" t="s">
        <v>78</v>
      </c>
      <c r="BK103" s="169">
        <f t="shared" si="9"/>
        <v>0</v>
      </c>
      <c r="BL103" s="17" t="s">
        <v>170</v>
      </c>
      <c r="BM103" s="168" t="s">
        <v>1453</v>
      </c>
    </row>
    <row r="104" spans="1:65" s="2" customFormat="1" ht="16.5" customHeight="1">
      <c r="A104" s="32"/>
      <c r="B104" s="156"/>
      <c r="C104" s="157" t="s">
        <v>271</v>
      </c>
      <c r="D104" s="157" t="s">
        <v>165</v>
      </c>
      <c r="E104" s="158" t="s">
        <v>1454</v>
      </c>
      <c r="F104" s="159" t="s">
        <v>1455</v>
      </c>
      <c r="G104" s="160" t="s">
        <v>212</v>
      </c>
      <c r="H104" s="161">
        <v>260</v>
      </c>
      <c r="I104" s="162"/>
      <c r="J104" s="163">
        <f t="shared" si="0"/>
        <v>0</v>
      </c>
      <c r="K104" s="159" t="s">
        <v>3</v>
      </c>
      <c r="L104" s="33"/>
      <c r="M104" s="164" t="s">
        <v>3</v>
      </c>
      <c r="N104" s="165" t="s">
        <v>42</v>
      </c>
      <c r="O104" s="53"/>
      <c r="P104" s="166">
        <f t="shared" si="1"/>
        <v>0</v>
      </c>
      <c r="Q104" s="166">
        <v>0</v>
      </c>
      <c r="R104" s="166">
        <f t="shared" si="2"/>
        <v>0</v>
      </c>
      <c r="S104" s="166">
        <v>0</v>
      </c>
      <c r="T104" s="167">
        <f t="shared" si="3"/>
        <v>0</v>
      </c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R104" s="168" t="s">
        <v>170</v>
      </c>
      <c r="AT104" s="168" t="s">
        <v>165</v>
      </c>
      <c r="AU104" s="168" t="s">
        <v>78</v>
      </c>
      <c r="AY104" s="17" t="s">
        <v>163</v>
      </c>
      <c r="BE104" s="169">
        <f t="shared" si="4"/>
        <v>0</v>
      </c>
      <c r="BF104" s="169">
        <f t="shared" si="5"/>
        <v>0</v>
      </c>
      <c r="BG104" s="169">
        <f t="shared" si="6"/>
        <v>0</v>
      </c>
      <c r="BH104" s="169">
        <f t="shared" si="7"/>
        <v>0</v>
      </c>
      <c r="BI104" s="169">
        <f t="shared" si="8"/>
        <v>0</v>
      </c>
      <c r="BJ104" s="17" t="s">
        <v>78</v>
      </c>
      <c r="BK104" s="169">
        <f t="shared" si="9"/>
        <v>0</v>
      </c>
      <c r="BL104" s="17" t="s">
        <v>170</v>
      </c>
      <c r="BM104" s="168" t="s">
        <v>1456</v>
      </c>
    </row>
    <row r="105" spans="1:65" s="2" customFormat="1" ht="16.5" customHeight="1">
      <c r="A105" s="32"/>
      <c r="B105" s="156"/>
      <c r="C105" s="157" t="s">
        <v>8</v>
      </c>
      <c r="D105" s="157" t="s">
        <v>165</v>
      </c>
      <c r="E105" s="158" t="s">
        <v>1457</v>
      </c>
      <c r="F105" s="159" t="s">
        <v>1458</v>
      </c>
      <c r="G105" s="160" t="s">
        <v>212</v>
      </c>
      <c r="H105" s="161">
        <v>100</v>
      </c>
      <c r="I105" s="162"/>
      <c r="J105" s="163">
        <f t="shared" si="0"/>
        <v>0</v>
      </c>
      <c r="K105" s="159" t="s">
        <v>3</v>
      </c>
      <c r="L105" s="33"/>
      <c r="M105" s="164" t="s">
        <v>3</v>
      </c>
      <c r="N105" s="165" t="s">
        <v>42</v>
      </c>
      <c r="O105" s="53"/>
      <c r="P105" s="166">
        <f t="shared" si="1"/>
        <v>0</v>
      </c>
      <c r="Q105" s="166">
        <v>0</v>
      </c>
      <c r="R105" s="166">
        <f t="shared" si="2"/>
        <v>0</v>
      </c>
      <c r="S105" s="166">
        <v>0</v>
      </c>
      <c r="T105" s="167">
        <f t="shared" si="3"/>
        <v>0</v>
      </c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R105" s="168" t="s">
        <v>170</v>
      </c>
      <c r="AT105" s="168" t="s">
        <v>165</v>
      </c>
      <c r="AU105" s="168" t="s">
        <v>78</v>
      </c>
      <c r="AY105" s="17" t="s">
        <v>163</v>
      </c>
      <c r="BE105" s="169">
        <f t="shared" si="4"/>
        <v>0</v>
      </c>
      <c r="BF105" s="169">
        <f t="shared" si="5"/>
        <v>0</v>
      </c>
      <c r="BG105" s="169">
        <f t="shared" si="6"/>
        <v>0</v>
      </c>
      <c r="BH105" s="169">
        <f t="shared" si="7"/>
        <v>0</v>
      </c>
      <c r="BI105" s="169">
        <f t="shared" si="8"/>
        <v>0</v>
      </c>
      <c r="BJ105" s="17" t="s">
        <v>78</v>
      </c>
      <c r="BK105" s="169">
        <f t="shared" si="9"/>
        <v>0</v>
      </c>
      <c r="BL105" s="17" t="s">
        <v>170</v>
      </c>
      <c r="BM105" s="168" t="s">
        <v>1459</v>
      </c>
    </row>
    <row r="106" spans="1:65" s="2" customFormat="1" ht="16.5" customHeight="1">
      <c r="A106" s="32"/>
      <c r="B106" s="156"/>
      <c r="C106" s="157" t="s">
        <v>287</v>
      </c>
      <c r="D106" s="157" t="s">
        <v>165</v>
      </c>
      <c r="E106" s="158" t="s">
        <v>1460</v>
      </c>
      <c r="F106" s="159" t="s">
        <v>1461</v>
      </c>
      <c r="G106" s="160" t="s">
        <v>212</v>
      </c>
      <c r="H106" s="161">
        <v>50</v>
      </c>
      <c r="I106" s="162"/>
      <c r="J106" s="163">
        <f t="shared" si="0"/>
        <v>0</v>
      </c>
      <c r="K106" s="159" t="s">
        <v>3</v>
      </c>
      <c r="L106" s="33"/>
      <c r="M106" s="164" t="s">
        <v>3</v>
      </c>
      <c r="N106" s="165" t="s">
        <v>42</v>
      </c>
      <c r="O106" s="53"/>
      <c r="P106" s="166">
        <f t="shared" si="1"/>
        <v>0</v>
      </c>
      <c r="Q106" s="166">
        <v>0</v>
      </c>
      <c r="R106" s="166">
        <f t="shared" si="2"/>
        <v>0</v>
      </c>
      <c r="S106" s="166">
        <v>0</v>
      </c>
      <c r="T106" s="167">
        <f t="shared" si="3"/>
        <v>0</v>
      </c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R106" s="168" t="s">
        <v>170</v>
      </c>
      <c r="AT106" s="168" t="s">
        <v>165</v>
      </c>
      <c r="AU106" s="168" t="s">
        <v>78</v>
      </c>
      <c r="AY106" s="17" t="s">
        <v>163</v>
      </c>
      <c r="BE106" s="169">
        <f t="shared" si="4"/>
        <v>0</v>
      </c>
      <c r="BF106" s="169">
        <f t="shared" si="5"/>
        <v>0</v>
      </c>
      <c r="BG106" s="169">
        <f t="shared" si="6"/>
        <v>0</v>
      </c>
      <c r="BH106" s="169">
        <f t="shared" si="7"/>
        <v>0</v>
      </c>
      <c r="BI106" s="169">
        <f t="shared" si="8"/>
        <v>0</v>
      </c>
      <c r="BJ106" s="17" t="s">
        <v>78</v>
      </c>
      <c r="BK106" s="169">
        <f t="shared" si="9"/>
        <v>0</v>
      </c>
      <c r="BL106" s="17" t="s">
        <v>170</v>
      </c>
      <c r="BM106" s="168" t="s">
        <v>1462</v>
      </c>
    </row>
    <row r="107" spans="1:65" s="2" customFormat="1" ht="16.5" customHeight="1">
      <c r="A107" s="32"/>
      <c r="B107" s="156"/>
      <c r="C107" s="157" t="s">
        <v>294</v>
      </c>
      <c r="D107" s="157" t="s">
        <v>165</v>
      </c>
      <c r="E107" s="158" t="s">
        <v>1463</v>
      </c>
      <c r="F107" s="159" t="s">
        <v>1464</v>
      </c>
      <c r="G107" s="160" t="s">
        <v>1407</v>
      </c>
      <c r="H107" s="161">
        <v>3</v>
      </c>
      <c r="I107" s="162"/>
      <c r="J107" s="163">
        <f t="shared" si="0"/>
        <v>0</v>
      </c>
      <c r="K107" s="159" t="s">
        <v>3</v>
      </c>
      <c r="L107" s="33"/>
      <c r="M107" s="164" t="s">
        <v>3</v>
      </c>
      <c r="N107" s="165" t="s">
        <v>42</v>
      </c>
      <c r="O107" s="53"/>
      <c r="P107" s="166">
        <f t="shared" si="1"/>
        <v>0</v>
      </c>
      <c r="Q107" s="166">
        <v>0</v>
      </c>
      <c r="R107" s="166">
        <f t="shared" si="2"/>
        <v>0</v>
      </c>
      <c r="S107" s="166">
        <v>0</v>
      </c>
      <c r="T107" s="167">
        <f t="shared" si="3"/>
        <v>0</v>
      </c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R107" s="168" t="s">
        <v>170</v>
      </c>
      <c r="AT107" s="168" t="s">
        <v>165</v>
      </c>
      <c r="AU107" s="168" t="s">
        <v>78</v>
      </c>
      <c r="AY107" s="17" t="s">
        <v>163</v>
      </c>
      <c r="BE107" s="169">
        <f t="shared" si="4"/>
        <v>0</v>
      </c>
      <c r="BF107" s="169">
        <f t="shared" si="5"/>
        <v>0</v>
      </c>
      <c r="BG107" s="169">
        <f t="shared" si="6"/>
        <v>0</v>
      </c>
      <c r="BH107" s="169">
        <f t="shared" si="7"/>
        <v>0</v>
      </c>
      <c r="BI107" s="169">
        <f t="shared" si="8"/>
        <v>0</v>
      </c>
      <c r="BJ107" s="17" t="s">
        <v>78</v>
      </c>
      <c r="BK107" s="169">
        <f t="shared" si="9"/>
        <v>0</v>
      </c>
      <c r="BL107" s="17" t="s">
        <v>170</v>
      </c>
      <c r="BM107" s="168" t="s">
        <v>1465</v>
      </c>
    </row>
    <row r="108" spans="1:65" s="2" customFormat="1" ht="16.5" customHeight="1">
      <c r="A108" s="32"/>
      <c r="B108" s="156"/>
      <c r="C108" s="157" t="s">
        <v>298</v>
      </c>
      <c r="D108" s="157" t="s">
        <v>165</v>
      </c>
      <c r="E108" s="158" t="s">
        <v>1466</v>
      </c>
      <c r="F108" s="159" t="s">
        <v>1467</v>
      </c>
      <c r="G108" s="160" t="s">
        <v>1407</v>
      </c>
      <c r="H108" s="161">
        <v>2</v>
      </c>
      <c r="I108" s="162"/>
      <c r="J108" s="163">
        <f t="shared" si="0"/>
        <v>0</v>
      </c>
      <c r="K108" s="159" t="s">
        <v>3</v>
      </c>
      <c r="L108" s="33"/>
      <c r="M108" s="164" t="s">
        <v>3</v>
      </c>
      <c r="N108" s="165" t="s">
        <v>42</v>
      </c>
      <c r="O108" s="53"/>
      <c r="P108" s="166">
        <f t="shared" si="1"/>
        <v>0</v>
      </c>
      <c r="Q108" s="166">
        <v>0</v>
      </c>
      <c r="R108" s="166">
        <f t="shared" si="2"/>
        <v>0</v>
      </c>
      <c r="S108" s="166">
        <v>0</v>
      </c>
      <c r="T108" s="167">
        <f t="shared" si="3"/>
        <v>0</v>
      </c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R108" s="168" t="s">
        <v>170</v>
      </c>
      <c r="AT108" s="168" t="s">
        <v>165</v>
      </c>
      <c r="AU108" s="168" t="s">
        <v>78</v>
      </c>
      <c r="AY108" s="17" t="s">
        <v>163</v>
      </c>
      <c r="BE108" s="169">
        <f t="shared" si="4"/>
        <v>0</v>
      </c>
      <c r="BF108" s="169">
        <f t="shared" si="5"/>
        <v>0</v>
      </c>
      <c r="BG108" s="169">
        <f t="shared" si="6"/>
        <v>0</v>
      </c>
      <c r="BH108" s="169">
        <f t="shared" si="7"/>
        <v>0</v>
      </c>
      <c r="BI108" s="169">
        <f t="shared" si="8"/>
        <v>0</v>
      </c>
      <c r="BJ108" s="17" t="s">
        <v>78</v>
      </c>
      <c r="BK108" s="169">
        <f t="shared" si="9"/>
        <v>0</v>
      </c>
      <c r="BL108" s="17" t="s">
        <v>170</v>
      </c>
      <c r="BM108" s="168" t="s">
        <v>1468</v>
      </c>
    </row>
    <row r="109" spans="1:65" s="2" customFormat="1" ht="16.5" customHeight="1">
      <c r="A109" s="32"/>
      <c r="B109" s="156"/>
      <c r="C109" s="157" t="s">
        <v>305</v>
      </c>
      <c r="D109" s="157" t="s">
        <v>165</v>
      </c>
      <c r="E109" s="158" t="s">
        <v>1469</v>
      </c>
      <c r="F109" s="159" t="s">
        <v>1470</v>
      </c>
      <c r="G109" s="160" t="s">
        <v>1407</v>
      </c>
      <c r="H109" s="161">
        <v>1</v>
      </c>
      <c r="I109" s="162"/>
      <c r="J109" s="163">
        <f t="shared" si="0"/>
        <v>0</v>
      </c>
      <c r="K109" s="159" t="s">
        <v>3</v>
      </c>
      <c r="L109" s="33"/>
      <c r="M109" s="164" t="s">
        <v>3</v>
      </c>
      <c r="N109" s="165" t="s">
        <v>42</v>
      </c>
      <c r="O109" s="53"/>
      <c r="P109" s="166">
        <f t="shared" si="1"/>
        <v>0</v>
      </c>
      <c r="Q109" s="166">
        <v>0</v>
      </c>
      <c r="R109" s="166">
        <f t="shared" si="2"/>
        <v>0</v>
      </c>
      <c r="S109" s="166">
        <v>0</v>
      </c>
      <c r="T109" s="167">
        <f t="shared" si="3"/>
        <v>0</v>
      </c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R109" s="168" t="s">
        <v>170</v>
      </c>
      <c r="AT109" s="168" t="s">
        <v>165</v>
      </c>
      <c r="AU109" s="168" t="s">
        <v>78</v>
      </c>
      <c r="AY109" s="17" t="s">
        <v>163</v>
      </c>
      <c r="BE109" s="169">
        <f t="shared" si="4"/>
        <v>0</v>
      </c>
      <c r="BF109" s="169">
        <f t="shared" si="5"/>
        <v>0</v>
      </c>
      <c r="BG109" s="169">
        <f t="shared" si="6"/>
        <v>0</v>
      </c>
      <c r="BH109" s="169">
        <f t="shared" si="7"/>
        <v>0</v>
      </c>
      <c r="BI109" s="169">
        <f t="shared" si="8"/>
        <v>0</v>
      </c>
      <c r="BJ109" s="17" t="s">
        <v>78</v>
      </c>
      <c r="BK109" s="169">
        <f t="shared" si="9"/>
        <v>0</v>
      </c>
      <c r="BL109" s="17" t="s">
        <v>170</v>
      </c>
      <c r="BM109" s="168" t="s">
        <v>1471</v>
      </c>
    </row>
    <row r="110" spans="2:63" s="12" customFormat="1" ht="25.9" customHeight="1">
      <c r="B110" s="143"/>
      <c r="D110" s="144" t="s">
        <v>70</v>
      </c>
      <c r="E110" s="145" t="s">
        <v>1472</v>
      </c>
      <c r="F110" s="145" t="s">
        <v>1473</v>
      </c>
      <c r="I110" s="146"/>
      <c r="J110" s="147">
        <f>BK110</f>
        <v>0</v>
      </c>
      <c r="L110" s="143"/>
      <c r="M110" s="148"/>
      <c r="N110" s="149"/>
      <c r="O110" s="149"/>
      <c r="P110" s="150">
        <f>SUM(P111:P131)</f>
        <v>0</v>
      </c>
      <c r="Q110" s="149"/>
      <c r="R110" s="150">
        <f>SUM(R111:R131)</f>
        <v>0</v>
      </c>
      <c r="S110" s="149"/>
      <c r="T110" s="151">
        <f>SUM(T111:T131)</f>
        <v>0</v>
      </c>
      <c r="AR110" s="144" t="s">
        <v>78</v>
      </c>
      <c r="AT110" s="152" t="s">
        <v>70</v>
      </c>
      <c r="AU110" s="152" t="s">
        <v>71</v>
      </c>
      <c r="AY110" s="144" t="s">
        <v>163</v>
      </c>
      <c r="BK110" s="153">
        <f>SUM(BK111:BK131)</f>
        <v>0</v>
      </c>
    </row>
    <row r="111" spans="1:65" s="2" customFormat="1" ht="16.5" customHeight="1">
      <c r="A111" s="32"/>
      <c r="B111" s="156"/>
      <c r="C111" s="157" t="s">
        <v>309</v>
      </c>
      <c r="D111" s="157" t="s">
        <v>165</v>
      </c>
      <c r="E111" s="158" t="s">
        <v>1474</v>
      </c>
      <c r="F111" s="159" t="s">
        <v>1475</v>
      </c>
      <c r="G111" s="160" t="s">
        <v>212</v>
      </c>
      <c r="H111" s="161">
        <v>210</v>
      </c>
      <c r="I111" s="162"/>
      <c r="J111" s="163">
        <f aca="true" t="shared" si="10" ref="J111:J131">ROUND(I111*H111,2)</f>
        <v>0</v>
      </c>
      <c r="K111" s="159" t="s">
        <v>3</v>
      </c>
      <c r="L111" s="33"/>
      <c r="M111" s="164" t="s">
        <v>3</v>
      </c>
      <c r="N111" s="165" t="s">
        <v>42</v>
      </c>
      <c r="O111" s="53"/>
      <c r="P111" s="166">
        <f aca="true" t="shared" si="11" ref="P111:P131">O111*H111</f>
        <v>0</v>
      </c>
      <c r="Q111" s="166">
        <v>0</v>
      </c>
      <c r="R111" s="166">
        <f aca="true" t="shared" si="12" ref="R111:R131">Q111*H111</f>
        <v>0</v>
      </c>
      <c r="S111" s="166">
        <v>0</v>
      </c>
      <c r="T111" s="167">
        <f aca="true" t="shared" si="13" ref="T111:T131">S111*H111</f>
        <v>0</v>
      </c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R111" s="168" t="s">
        <v>170</v>
      </c>
      <c r="AT111" s="168" t="s">
        <v>165</v>
      </c>
      <c r="AU111" s="168" t="s">
        <v>78</v>
      </c>
      <c r="AY111" s="17" t="s">
        <v>163</v>
      </c>
      <c r="BE111" s="169">
        <f aca="true" t="shared" si="14" ref="BE111:BE131">IF(N111="základní",J111,0)</f>
        <v>0</v>
      </c>
      <c r="BF111" s="169">
        <f aca="true" t="shared" si="15" ref="BF111:BF131">IF(N111="snížená",J111,0)</f>
        <v>0</v>
      </c>
      <c r="BG111" s="169">
        <f aca="true" t="shared" si="16" ref="BG111:BG131">IF(N111="zákl. přenesená",J111,0)</f>
        <v>0</v>
      </c>
      <c r="BH111" s="169">
        <f aca="true" t="shared" si="17" ref="BH111:BH131">IF(N111="sníž. přenesená",J111,0)</f>
        <v>0</v>
      </c>
      <c r="BI111" s="169">
        <f aca="true" t="shared" si="18" ref="BI111:BI131">IF(N111="nulová",J111,0)</f>
        <v>0</v>
      </c>
      <c r="BJ111" s="17" t="s">
        <v>78</v>
      </c>
      <c r="BK111" s="169">
        <f aca="true" t="shared" si="19" ref="BK111:BK131">ROUND(I111*H111,2)</f>
        <v>0</v>
      </c>
      <c r="BL111" s="17" t="s">
        <v>170</v>
      </c>
      <c r="BM111" s="168" t="s">
        <v>1476</v>
      </c>
    </row>
    <row r="112" spans="1:65" s="2" customFormat="1" ht="16.5" customHeight="1">
      <c r="A112" s="32"/>
      <c r="B112" s="156"/>
      <c r="C112" s="157" t="s">
        <v>314</v>
      </c>
      <c r="D112" s="157" t="s">
        <v>165</v>
      </c>
      <c r="E112" s="158" t="s">
        <v>1477</v>
      </c>
      <c r="F112" s="159" t="s">
        <v>1478</v>
      </c>
      <c r="G112" s="160" t="s">
        <v>212</v>
      </c>
      <c r="H112" s="161">
        <v>84</v>
      </c>
      <c r="I112" s="162"/>
      <c r="J112" s="163">
        <f t="shared" si="10"/>
        <v>0</v>
      </c>
      <c r="K112" s="159" t="s">
        <v>3</v>
      </c>
      <c r="L112" s="33"/>
      <c r="M112" s="164" t="s">
        <v>3</v>
      </c>
      <c r="N112" s="165" t="s">
        <v>42</v>
      </c>
      <c r="O112" s="53"/>
      <c r="P112" s="166">
        <f t="shared" si="11"/>
        <v>0</v>
      </c>
      <c r="Q112" s="166">
        <v>0</v>
      </c>
      <c r="R112" s="166">
        <f t="shared" si="12"/>
        <v>0</v>
      </c>
      <c r="S112" s="166">
        <v>0</v>
      </c>
      <c r="T112" s="167">
        <f t="shared" si="13"/>
        <v>0</v>
      </c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R112" s="168" t="s">
        <v>170</v>
      </c>
      <c r="AT112" s="168" t="s">
        <v>165</v>
      </c>
      <c r="AU112" s="168" t="s">
        <v>78</v>
      </c>
      <c r="AY112" s="17" t="s">
        <v>163</v>
      </c>
      <c r="BE112" s="169">
        <f t="shared" si="14"/>
        <v>0</v>
      </c>
      <c r="BF112" s="169">
        <f t="shared" si="15"/>
        <v>0</v>
      </c>
      <c r="BG112" s="169">
        <f t="shared" si="16"/>
        <v>0</v>
      </c>
      <c r="BH112" s="169">
        <f t="shared" si="17"/>
        <v>0</v>
      </c>
      <c r="BI112" s="169">
        <f t="shared" si="18"/>
        <v>0</v>
      </c>
      <c r="BJ112" s="17" t="s">
        <v>78</v>
      </c>
      <c r="BK112" s="169">
        <f t="shared" si="19"/>
        <v>0</v>
      </c>
      <c r="BL112" s="17" t="s">
        <v>170</v>
      </c>
      <c r="BM112" s="168" t="s">
        <v>1479</v>
      </c>
    </row>
    <row r="113" spans="1:65" s="2" customFormat="1" ht="16.5" customHeight="1">
      <c r="A113" s="32"/>
      <c r="B113" s="156"/>
      <c r="C113" s="157" t="s">
        <v>320</v>
      </c>
      <c r="D113" s="157" t="s">
        <v>165</v>
      </c>
      <c r="E113" s="158" t="s">
        <v>1480</v>
      </c>
      <c r="F113" s="159" t="s">
        <v>1481</v>
      </c>
      <c r="G113" s="160" t="s">
        <v>212</v>
      </c>
      <c r="H113" s="161">
        <v>294</v>
      </c>
      <c r="I113" s="162"/>
      <c r="J113" s="163">
        <f t="shared" si="10"/>
        <v>0</v>
      </c>
      <c r="K113" s="159" t="s">
        <v>3</v>
      </c>
      <c r="L113" s="33"/>
      <c r="M113" s="164" t="s">
        <v>3</v>
      </c>
      <c r="N113" s="165" t="s">
        <v>42</v>
      </c>
      <c r="O113" s="53"/>
      <c r="P113" s="166">
        <f t="shared" si="11"/>
        <v>0</v>
      </c>
      <c r="Q113" s="166">
        <v>0</v>
      </c>
      <c r="R113" s="166">
        <f t="shared" si="12"/>
        <v>0</v>
      </c>
      <c r="S113" s="166">
        <v>0</v>
      </c>
      <c r="T113" s="167">
        <f t="shared" si="13"/>
        <v>0</v>
      </c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R113" s="168" t="s">
        <v>170</v>
      </c>
      <c r="AT113" s="168" t="s">
        <v>165</v>
      </c>
      <c r="AU113" s="168" t="s">
        <v>78</v>
      </c>
      <c r="AY113" s="17" t="s">
        <v>163</v>
      </c>
      <c r="BE113" s="169">
        <f t="shared" si="14"/>
        <v>0</v>
      </c>
      <c r="BF113" s="169">
        <f t="shared" si="15"/>
        <v>0</v>
      </c>
      <c r="BG113" s="169">
        <f t="shared" si="16"/>
        <v>0</v>
      </c>
      <c r="BH113" s="169">
        <f t="shared" si="17"/>
        <v>0</v>
      </c>
      <c r="BI113" s="169">
        <f t="shared" si="18"/>
        <v>0</v>
      </c>
      <c r="BJ113" s="17" t="s">
        <v>78</v>
      </c>
      <c r="BK113" s="169">
        <f t="shared" si="19"/>
        <v>0</v>
      </c>
      <c r="BL113" s="17" t="s">
        <v>170</v>
      </c>
      <c r="BM113" s="168" t="s">
        <v>1482</v>
      </c>
    </row>
    <row r="114" spans="1:65" s="2" customFormat="1" ht="16.5" customHeight="1">
      <c r="A114" s="32"/>
      <c r="B114" s="156"/>
      <c r="C114" s="157" t="s">
        <v>324</v>
      </c>
      <c r="D114" s="157" t="s">
        <v>165</v>
      </c>
      <c r="E114" s="158" t="s">
        <v>1483</v>
      </c>
      <c r="F114" s="159" t="s">
        <v>1416</v>
      </c>
      <c r="G114" s="160" t="s">
        <v>1407</v>
      </c>
      <c r="H114" s="161">
        <v>2</v>
      </c>
      <c r="I114" s="162"/>
      <c r="J114" s="163">
        <f t="shared" si="10"/>
        <v>0</v>
      </c>
      <c r="K114" s="159" t="s">
        <v>3</v>
      </c>
      <c r="L114" s="33"/>
      <c r="M114" s="164" t="s">
        <v>3</v>
      </c>
      <c r="N114" s="165" t="s">
        <v>42</v>
      </c>
      <c r="O114" s="53"/>
      <c r="P114" s="166">
        <f t="shared" si="11"/>
        <v>0</v>
      </c>
      <c r="Q114" s="166">
        <v>0</v>
      </c>
      <c r="R114" s="166">
        <f t="shared" si="12"/>
        <v>0</v>
      </c>
      <c r="S114" s="166">
        <v>0</v>
      </c>
      <c r="T114" s="167">
        <f t="shared" si="13"/>
        <v>0</v>
      </c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R114" s="168" t="s">
        <v>170</v>
      </c>
      <c r="AT114" s="168" t="s">
        <v>165</v>
      </c>
      <c r="AU114" s="168" t="s">
        <v>78</v>
      </c>
      <c r="AY114" s="17" t="s">
        <v>163</v>
      </c>
      <c r="BE114" s="169">
        <f t="shared" si="14"/>
        <v>0</v>
      </c>
      <c r="BF114" s="169">
        <f t="shared" si="15"/>
        <v>0</v>
      </c>
      <c r="BG114" s="169">
        <f t="shared" si="16"/>
        <v>0</v>
      </c>
      <c r="BH114" s="169">
        <f t="shared" si="17"/>
        <v>0</v>
      </c>
      <c r="BI114" s="169">
        <f t="shared" si="18"/>
        <v>0</v>
      </c>
      <c r="BJ114" s="17" t="s">
        <v>78</v>
      </c>
      <c r="BK114" s="169">
        <f t="shared" si="19"/>
        <v>0</v>
      </c>
      <c r="BL114" s="17" t="s">
        <v>170</v>
      </c>
      <c r="BM114" s="168" t="s">
        <v>1484</v>
      </c>
    </row>
    <row r="115" spans="1:65" s="2" customFormat="1" ht="16.5" customHeight="1">
      <c r="A115" s="32"/>
      <c r="B115" s="156"/>
      <c r="C115" s="157" t="s">
        <v>328</v>
      </c>
      <c r="D115" s="157" t="s">
        <v>165</v>
      </c>
      <c r="E115" s="158" t="s">
        <v>1485</v>
      </c>
      <c r="F115" s="159" t="s">
        <v>1419</v>
      </c>
      <c r="G115" s="160" t="s">
        <v>1407</v>
      </c>
      <c r="H115" s="161">
        <v>3</v>
      </c>
      <c r="I115" s="162"/>
      <c r="J115" s="163">
        <f t="shared" si="10"/>
        <v>0</v>
      </c>
      <c r="K115" s="159" t="s">
        <v>3</v>
      </c>
      <c r="L115" s="33"/>
      <c r="M115" s="164" t="s">
        <v>3</v>
      </c>
      <c r="N115" s="165" t="s">
        <v>42</v>
      </c>
      <c r="O115" s="53"/>
      <c r="P115" s="166">
        <f t="shared" si="11"/>
        <v>0</v>
      </c>
      <c r="Q115" s="166">
        <v>0</v>
      </c>
      <c r="R115" s="166">
        <f t="shared" si="12"/>
        <v>0</v>
      </c>
      <c r="S115" s="166">
        <v>0</v>
      </c>
      <c r="T115" s="167">
        <f t="shared" si="13"/>
        <v>0</v>
      </c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R115" s="168" t="s">
        <v>170</v>
      </c>
      <c r="AT115" s="168" t="s">
        <v>165</v>
      </c>
      <c r="AU115" s="168" t="s">
        <v>78</v>
      </c>
      <c r="AY115" s="17" t="s">
        <v>163</v>
      </c>
      <c r="BE115" s="169">
        <f t="shared" si="14"/>
        <v>0</v>
      </c>
      <c r="BF115" s="169">
        <f t="shared" si="15"/>
        <v>0</v>
      </c>
      <c r="BG115" s="169">
        <f t="shared" si="16"/>
        <v>0</v>
      </c>
      <c r="BH115" s="169">
        <f t="shared" si="17"/>
        <v>0</v>
      </c>
      <c r="BI115" s="169">
        <f t="shared" si="18"/>
        <v>0</v>
      </c>
      <c r="BJ115" s="17" t="s">
        <v>78</v>
      </c>
      <c r="BK115" s="169">
        <f t="shared" si="19"/>
        <v>0</v>
      </c>
      <c r="BL115" s="17" t="s">
        <v>170</v>
      </c>
      <c r="BM115" s="168" t="s">
        <v>1486</v>
      </c>
    </row>
    <row r="116" spans="1:65" s="2" customFormat="1" ht="16.5" customHeight="1">
      <c r="A116" s="32"/>
      <c r="B116" s="156"/>
      <c r="C116" s="157" t="s">
        <v>334</v>
      </c>
      <c r="D116" s="157" t="s">
        <v>165</v>
      </c>
      <c r="E116" s="158" t="s">
        <v>1487</v>
      </c>
      <c r="F116" s="159" t="s">
        <v>1422</v>
      </c>
      <c r="G116" s="160" t="s">
        <v>1407</v>
      </c>
      <c r="H116" s="161">
        <v>5</v>
      </c>
      <c r="I116" s="162"/>
      <c r="J116" s="163">
        <f t="shared" si="10"/>
        <v>0</v>
      </c>
      <c r="K116" s="159" t="s">
        <v>3</v>
      </c>
      <c r="L116" s="33"/>
      <c r="M116" s="164" t="s">
        <v>3</v>
      </c>
      <c r="N116" s="165" t="s">
        <v>42</v>
      </c>
      <c r="O116" s="53"/>
      <c r="P116" s="166">
        <f t="shared" si="11"/>
        <v>0</v>
      </c>
      <c r="Q116" s="166">
        <v>0</v>
      </c>
      <c r="R116" s="166">
        <f t="shared" si="12"/>
        <v>0</v>
      </c>
      <c r="S116" s="166">
        <v>0</v>
      </c>
      <c r="T116" s="167">
        <f t="shared" si="13"/>
        <v>0</v>
      </c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R116" s="168" t="s">
        <v>170</v>
      </c>
      <c r="AT116" s="168" t="s">
        <v>165</v>
      </c>
      <c r="AU116" s="168" t="s">
        <v>78</v>
      </c>
      <c r="AY116" s="17" t="s">
        <v>163</v>
      </c>
      <c r="BE116" s="169">
        <f t="shared" si="14"/>
        <v>0</v>
      </c>
      <c r="BF116" s="169">
        <f t="shared" si="15"/>
        <v>0</v>
      </c>
      <c r="BG116" s="169">
        <f t="shared" si="16"/>
        <v>0</v>
      </c>
      <c r="BH116" s="169">
        <f t="shared" si="17"/>
        <v>0</v>
      </c>
      <c r="BI116" s="169">
        <f t="shared" si="18"/>
        <v>0</v>
      </c>
      <c r="BJ116" s="17" t="s">
        <v>78</v>
      </c>
      <c r="BK116" s="169">
        <f t="shared" si="19"/>
        <v>0</v>
      </c>
      <c r="BL116" s="17" t="s">
        <v>170</v>
      </c>
      <c r="BM116" s="168" t="s">
        <v>1488</v>
      </c>
    </row>
    <row r="117" spans="1:65" s="2" customFormat="1" ht="16.5" customHeight="1">
      <c r="A117" s="32"/>
      <c r="B117" s="156"/>
      <c r="C117" s="157" t="s">
        <v>341</v>
      </c>
      <c r="D117" s="157" t="s">
        <v>165</v>
      </c>
      <c r="E117" s="158" t="s">
        <v>1489</v>
      </c>
      <c r="F117" s="159" t="s">
        <v>1425</v>
      </c>
      <c r="G117" s="160" t="s">
        <v>1407</v>
      </c>
      <c r="H117" s="161">
        <v>1</v>
      </c>
      <c r="I117" s="162"/>
      <c r="J117" s="163">
        <f t="shared" si="10"/>
        <v>0</v>
      </c>
      <c r="K117" s="159" t="s">
        <v>3</v>
      </c>
      <c r="L117" s="33"/>
      <c r="M117" s="164" t="s">
        <v>3</v>
      </c>
      <c r="N117" s="165" t="s">
        <v>42</v>
      </c>
      <c r="O117" s="53"/>
      <c r="P117" s="166">
        <f t="shared" si="11"/>
        <v>0</v>
      </c>
      <c r="Q117" s="166">
        <v>0</v>
      </c>
      <c r="R117" s="166">
        <f t="shared" si="12"/>
        <v>0</v>
      </c>
      <c r="S117" s="166">
        <v>0</v>
      </c>
      <c r="T117" s="167">
        <f t="shared" si="13"/>
        <v>0</v>
      </c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R117" s="168" t="s">
        <v>170</v>
      </c>
      <c r="AT117" s="168" t="s">
        <v>165</v>
      </c>
      <c r="AU117" s="168" t="s">
        <v>78</v>
      </c>
      <c r="AY117" s="17" t="s">
        <v>163</v>
      </c>
      <c r="BE117" s="169">
        <f t="shared" si="14"/>
        <v>0</v>
      </c>
      <c r="BF117" s="169">
        <f t="shared" si="15"/>
        <v>0</v>
      </c>
      <c r="BG117" s="169">
        <f t="shared" si="16"/>
        <v>0</v>
      </c>
      <c r="BH117" s="169">
        <f t="shared" si="17"/>
        <v>0</v>
      </c>
      <c r="BI117" s="169">
        <f t="shared" si="18"/>
        <v>0</v>
      </c>
      <c r="BJ117" s="17" t="s">
        <v>78</v>
      </c>
      <c r="BK117" s="169">
        <f t="shared" si="19"/>
        <v>0</v>
      </c>
      <c r="BL117" s="17" t="s">
        <v>170</v>
      </c>
      <c r="BM117" s="168" t="s">
        <v>1490</v>
      </c>
    </row>
    <row r="118" spans="1:65" s="2" customFormat="1" ht="16.5" customHeight="1">
      <c r="A118" s="32"/>
      <c r="B118" s="156"/>
      <c r="C118" s="157" t="s">
        <v>348</v>
      </c>
      <c r="D118" s="157" t="s">
        <v>165</v>
      </c>
      <c r="E118" s="158" t="s">
        <v>1491</v>
      </c>
      <c r="F118" s="159" t="s">
        <v>1428</v>
      </c>
      <c r="G118" s="160" t="s">
        <v>1407</v>
      </c>
      <c r="H118" s="161">
        <v>4</v>
      </c>
      <c r="I118" s="162"/>
      <c r="J118" s="163">
        <f t="shared" si="10"/>
        <v>0</v>
      </c>
      <c r="K118" s="159" t="s">
        <v>3</v>
      </c>
      <c r="L118" s="33"/>
      <c r="M118" s="164" t="s">
        <v>3</v>
      </c>
      <c r="N118" s="165" t="s">
        <v>42</v>
      </c>
      <c r="O118" s="53"/>
      <c r="P118" s="166">
        <f t="shared" si="11"/>
        <v>0</v>
      </c>
      <c r="Q118" s="166">
        <v>0</v>
      </c>
      <c r="R118" s="166">
        <f t="shared" si="12"/>
        <v>0</v>
      </c>
      <c r="S118" s="166">
        <v>0</v>
      </c>
      <c r="T118" s="167">
        <f t="shared" si="13"/>
        <v>0</v>
      </c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R118" s="168" t="s">
        <v>170</v>
      </c>
      <c r="AT118" s="168" t="s">
        <v>165</v>
      </c>
      <c r="AU118" s="168" t="s">
        <v>78</v>
      </c>
      <c r="AY118" s="17" t="s">
        <v>163</v>
      </c>
      <c r="BE118" s="169">
        <f t="shared" si="14"/>
        <v>0</v>
      </c>
      <c r="BF118" s="169">
        <f t="shared" si="15"/>
        <v>0</v>
      </c>
      <c r="BG118" s="169">
        <f t="shared" si="16"/>
        <v>0</v>
      </c>
      <c r="BH118" s="169">
        <f t="shared" si="17"/>
        <v>0</v>
      </c>
      <c r="BI118" s="169">
        <f t="shared" si="18"/>
        <v>0</v>
      </c>
      <c r="BJ118" s="17" t="s">
        <v>78</v>
      </c>
      <c r="BK118" s="169">
        <f t="shared" si="19"/>
        <v>0</v>
      </c>
      <c r="BL118" s="17" t="s">
        <v>170</v>
      </c>
      <c r="BM118" s="168" t="s">
        <v>1492</v>
      </c>
    </row>
    <row r="119" spans="1:65" s="2" customFormat="1" ht="21.75" customHeight="1">
      <c r="A119" s="32"/>
      <c r="B119" s="156"/>
      <c r="C119" s="157" t="s">
        <v>356</v>
      </c>
      <c r="D119" s="157" t="s">
        <v>165</v>
      </c>
      <c r="E119" s="158" t="s">
        <v>1493</v>
      </c>
      <c r="F119" s="159" t="s">
        <v>1431</v>
      </c>
      <c r="G119" s="160" t="s">
        <v>1407</v>
      </c>
      <c r="H119" s="161">
        <v>14</v>
      </c>
      <c r="I119" s="162"/>
      <c r="J119" s="163">
        <f t="shared" si="10"/>
        <v>0</v>
      </c>
      <c r="K119" s="159" t="s">
        <v>3</v>
      </c>
      <c r="L119" s="33"/>
      <c r="M119" s="164" t="s">
        <v>3</v>
      </c>
      <c r="N119" s="165" t="s">
        <v>42</v>
      </c>
      <c r="O119" s="53"/>
      <c r="P119" s="166">
        <f t="shared" si="11"/>
        <v>0</v>
      </c>
      <c r="Q119" s="166">
        <v>0</v>
      </c>
      <c r="R119" s="166">
        <f t="shared" si="12"/>
        <v>0</v>
      </c>
      <c r="S119" s="166">
        <v>0</v>
      </c>
      <c r="T119" s="167">
        <f t="shared" si="13"/>
        <v>0</v>
      </c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R119" s="168" t="s">
        <v>170</v>
      </c>
      <c r="AT119" s="168" t="s">
        <v>165</v>
      </c>
      <c r="AU119" s="168" t="s">
        <v>78</v>
      </c>
      <c r="AY119" s="17" t="s">
        <v>163</v>
      </c>
      <c r="BE119" s="169">
        <f t="shared" si="14"/>
        <v>0</v>
      </c>
      <c r="BF119" s="169">
        <f t="shared" si="15"/>
        <v>0</v>
      </c>
      <c r="BG119" s="169">
        <f t="shared" si="16"/>
        <v>0</v>
      </c>
      <c r="BH119" s="169">
        <f t="shared" si="17"/>
        <v>0</v>
      </c>
      <c r="BI119" s="169">
        <f t="shared" si="18"/>
        <v>0</v>
      </c>
      <c r="BJ119" s="17" t="s">
        <v>78</v>
      </c>
      <c r="BK119" s="169">
        <f t="shared" si="19"/>
        <v>0</v>
      </c>
      <c r="BL119" s="17" t="s">
        <v>170</v>
      </c>
      <c r="BM119" s="168" t="s">
        <v>1494</v>
      </c>
    </row>
    <row r="120" spans="1:65" s="2" customFormat="1" ht="16.5" customHeight="1">
      <c r="A120" s="32"/>
      <c r="B120" s="156"/>
      <c r="C120" s="157" t="s">
        <v>362</v>
      </c>
      <c r="D120" s="157" t="s">
        <v>165</v>
      </c>
      <c r="E120" s="158" t="s">
        <v>1495</v>
      </c>
      <c r="F120" s="159" t="s">
        <v>1496</v>
      </c>
      <c r="G120" s="160" t="s">
        <v>212</v>
      </c>
      <c r="H120" s="161">
        <v>52</v>
      </c>
      <c r="I120" s="162"/>
      <c r="J120" s="163">
        <f t="shared" si="10"/>
        <v>0</v>
      </c>
      <c r="K120" s="159" t="s">
        <v>3</v>
      </c>
      <c r="L120" s="33"/>
      <c r="M120" s="164" t="s">
        <v>3</v>
      </c>
      <c r="N120" s="165" t="s">
        <v>42</v>
      </c>
      <c r="O120" s="53"/>
      <c r="P120" s="166">
        <f t="shared" si="11"/>
        <v>0</v>
      </c>
      <c r="Q120" s="166">
        <v>0</v>
      </c>
      <c r="R120" s="166">
        <f t="shared" si="12"/>
        <v>0</v>
      </c>
      <c r="S120" s="166">
        <v>0</v>
      </c>
      <c r="T120" s="167">
        <f t="shared" si="13"/>
        <v>0</v>
      </c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R120" s="168" t="s">
        <v>170</v>
      </c>
      <c r="AT120" s="168" t="s">
        <v>165</v>
      </c>
      <c r="AU120" s="168" t="s">
        <v>78</v>
      </c>
      <c r="AY120" s="17" t="s">
        <v>163</v>
      </c>
      <c r="BE120" s="169">
        <f t="shared" si="14"/>
        <v>0</v>
      </c>
      <c r="BF120" s="169">
        <f t="shared" si="15"/>
        <v>0</v>
      </c>
      <c r="BG120" s="169">
        <f t="shared" si="16"/>
        <v>0</v>
      </c>
      <c r="BH120" s="169">
        <f t="shared" si="17"/>
        <v>0</v>
      </c>
      <c r="BI120" s="169">
        <f t="shared" si="18"/>
        <v>0</v>
      </c>
      <c r="BJ120" s="17" t="s">
        <v>78</v>
      </c>
      <c r="BK120" s="169">
        <f t="shared" si="19"/>
        <v>0</v>
      </c>
      <c r="BL120" s="17" t="s">
        <v>170</v>
      </c>
      <c r="BM120" s="168" t="s">
        <v>1497</v>
      </c>
    </row>
    <row r="121" spans="1:65" s="2" customFormat="1" ht="16.5" customHeight="1">
      <c r="A121" s="32"/>
      <c r="B121" s="156"/>
      <c r="C121" s="157" t="s">
        <v>367</v>
      </c>
      <c r="D121" s="157" t="s">
        <v>165</v>
      </c>
      <c r="E121" s="158" t="s">
        <v>1498</v>
      </c>
      <c r="F121" s="159" t="s">
        <v>1437</v>
      </c>
      <c r="G121" s="160" t="s">
        <v>1407</v>
      </c>
      <c r="H121" s="161">
        <v>16</v>
      </c>
      <c r="I121" s="162"/>
      <c r="J121" s="163">
        <f t="shared" si="10"/>
        <v>0</v>
      </c>
      <c r="K121" s="159" t="s">
        <v>3</v>
      </c>
      <c r="L121" s="33"/>
      <c r="M121" s="164" t="s">
        <v>3</v>
      </c>
      <c r="N121" s="165" t="s">
        <v>42</v>
      </c>
      <c r="O121" s="53"/>
      <c r="P121" s="166">
        <f t="shared" si="11"/>
        <v>0</v>
      </c>
      <c r="Q121" s="166">
        <v>0</v>
      </c>
      <c r="R121" s="166">
        <f t="shared" si="12"/>
        <v>0</v>
      </c>
      <c r="S121" s="166">
        <v>0</v>
      </c>
      <c r="T121" s="167">
        <f t="shared" si="13"/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R121" s="168" t="s">
        <v>170</v>
      </c>
      <c r="AT121" s="168" t="s">
        <v>165</v>
      </c>
      <c r="AU121" s="168" t="s">
        <v>78</v>
      </c>
      <c r="AY121" s="17" t="s">
        <v>163</v>
      </c>
      <c r="BE121" s="169">
        <f t="shared" si="14"/>
        <v>0</v>
      </c>
      <c r="BF121" s="169">
        <f t="shared" si="15"/>
        <v>0</v>
      </c>
      <c r="BG121" s="169">
        <f t="shared" si="16"/>
        <v>0</v>
      </c>
      <c r="BH121" s="169">
        <f t="shared" si="17"/>
        <v>0</v>
      </c>
      <c r="BI121" s="169">
        <f t="shared" si="18"/>
        <v>0</v>
      </c>
      <c r="BJ121" s="17" t="s">
        <v>78</v>
      </c>
      <c r="BK121" s="169">
        <f t="shared" si="19"/>
        <v>0</v>
      </c>
      <c r="BL121" s="17" t="s">
        <v>170</v>
      </c>
      <c r="BM121" s="168" t="s">
        <v>1499</v>
      </c>
    </row>
    <row r="122" spans="1:65" s="2" customFormat="1" ht="16.5" customHeight="1">
      <c r="A122" s="32"/>
      <c r="B122" s="156"/>
      <c r="C122" s="157" t="s">
        <v>371</v>
      </c>
      <c r="D122" s="157" t="s">
        <v>165</v>
      </c>
      <c r="E122" s="158" t="s">
        <v>1500</v>
      </c>
      <c r="F122" s="159" t="s">
        <v>1440</v>
      </c>
      <c r="G122" s="160" t="s">
        <v>1407</v>
      </c>
      <c r="H122" s="161">
        <v>2</v>
      </c>
      <c r="I122" s="162"/>
      <c r="J122" s="163">
        <f t="shared" si="10"/>
        <v>0</v>
      </c>
      <c r="K122" s="159" t="s">
        <v>3</v>
      </c>
      <c r="L122" s="33"/>
      <c r="M122" s="164" t="s">
        <v>3</v>
      </c>
      <c r="N122" s="165" t="s">
        <v>42</v>
      </c>
      <c r="O122" s="53"/>
      <c r="P122" s="166">
        <f t="shared" si="11"/>
        <v>0</v>
      </c>
      <c r="Q122" s="166">
        <v>0</v>
      </c>
      <c r="R122" s="166">
        <f t="shared" si="12"/>
        <v>0</v>
      </c>
      <c r="S122" s="166">
        <v>0</v>
      </c>
      <c r="T122" s="167">
        <f t="shared" si="13"/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168" t="s">
        <v>170</v>
      </c>
      <c r="AT122" s="168" t="s">
        <v>165</v>
      </c>
      <c r="AU122" s="168" t="s">
        <v>78</v>
      </c>
      <c r="AY122" s="17" t="s">
        <v>163</v>
      </c>
      <c r="BE122" s="169">
        <f t="shared" si="14"/>
        <v>0</v>
      </c>
      <c r="BF122" s="169">
        <f t="shared" si="15"/>
        <v>0</v>
      </c>
      <c r="BG122" s="169">
        <f t="shared" si="16"/>
        <v>0</v>
      </c>
      <c r="BH122" s="169">
        <f t="shared" si="17"/>
        <v>0</v>
      </c>
      <c r="BI122" s="169">
        <f t="shared" si="18"/>
        <v>0</v>
      </c>
      <c r="BJ122" s="17" t="s">
        <v>78</v>
      </c>
      <c r="BK122" s="169">
        <f t="shared" si="19"/>
        <v>0</v>
      </c>
      <c r="BL122" s="17" t="s">
        <v>170</v>
      </c>
      <c r="BM122" s="168" t="s">
        <v>1501</v>
      </c>
    </row>
    <row r="123" spans="1:65" s="2" customFormat="1" ht="16.5" customHeight="1">
      <c r="A123" s="32"/>
      <c r="B123" s="156"/>
      <c r="C123" s="157" t="s">
        <v>375</v>
      </c>
      <c r="D123" s="157" t="s">
        <v>165</v>
      </c>
      <c r="E123" s="158" t="s">
        <v>1502</v>
      </c>
      <c r="F123" s="159" t="s">
        <v>1503</v>
      </c>
      <c r="G123" s="160" t="s">
        <v>1407</v>
      </c>
      <c r="H123" s="161">
        <v>8</v>
      </c>
      <c r="I123" s="162"/>
      <c r="J123" s="163">
        <f t="shared" si="10"/>
        <v>0</v>
      </c>
      <c r="K123" s="159" t="s">
        <v>3</v>
      </c>
      <c r="L123" s="33"/>
      <c r="M123" s="164" t="s">
        <v>3</v>
      </c>
      <c r="N123" s="165" t="s">
        <v>42</v>
      </c>
      <c r="O123" s="53"/>
      <c r="P123" s="166">
        <f t="shared" si="11"/>
        <v>0</v>
      </c>
      <c r="Q123" s="166">
        <v>0</v>
      </c>
      <c r="R123" s="166">
        <f t="shared" si="12"/>
        <v>0</v>
      </c>
      <c r="S123" s="166">
        <v>0</v>
      </c>
      <c r="T123" s="167">
        <f t="shared" si="13"/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168" t="s">
        <v>170</v>
      </c>
      <c r="AT123" s="168" t="s">
        <v>165</v>
      </c>
      <c r="AU123" s="168" t="s">
        <v>78</v>
      </c>
      <c r="AY123" s="17" t="s">
        <v>163</v>
      </c>
      <c r="BE123" s="169">
        <f t="shared" si="14"/>
        <v>0</v>
      </c>
      <c r="BF123" s="169">
        <f t="shared" si="15"/>
        <v>0</v>
      </c>
      <c r="BG123" s="169">
        <f t="shared" si="16"/>
        <v>0</v>
      </c>
      <c r="BH123" s="169">
        <f t="shared" si="17"/>
        <v>0</v>
      </c>
      <c r="BI123" s="169">
        <f t="shared" si="18"/>
        <v>0</v>
      </c>
      <c r="BJ123" s="17" t="s">
        <v>78</v>
      </c>
      <c r="BK123" s="169">
        <f t="shared" si="19"/>
        <v>0</v>
      </c>
      <c r="BL123" s="17" t="s">
        <v>170</v>
      </c>
      <c r="BM123" s="168" t="s">
        <v>1504</v>
      </c>
    </row>
    <row r="124" spans="1:65" s="2" customFormat="1" ht="16.5" customHeight="1">
      <c r="A124" s="32"/>
      <c r="B124" s="156"/>
      <c r="C124" s="157" t="s">
        <v>381</v>
      </c>
      <c r="D124" s="157" t="s">
        <v>165</v>
      </c>
      <c r="E124" s="158" t="s">
        <v>1505</v>
      </c>
      <c r="F124" s="159" t="s">
        <v>1506</v>
      </c>
      <c r="G124" s="160" t="s">
        <v>1407</v>
      </c>
      <c r="H124" s="161">
        <v>25</v>
      </c>
      <c r="I124" s="162"/>
      <c r="J124" s="163">
        <f t="shared" si="10"/>
        <v>0</v>
      </c>
      <c r="K124" s="159" t="s">
        <v>3</v>
      </c>
      <c r="L124" s="33"/>
      <c r="M124" s="164" t="s">
        <v>3</v>
      </c>
      <c r="N124" s="165" t="s">
        <v>42</v>
      </c>
      <c r="O124" s="53"/>
      <c r="P124" s="166">
        <f t="shared" si="11"/>
        <v>0</v>
      </c>
      <c r="Q124" s="166">
        <v>0</v>
      </c>
      <c r="R124" s="166">
        <f t="shared" si="12"/>
        <v>0</v>
      </c>
      <c r="S124" s="166">
        <v>0</v>
      </c>
      <c r="T124" s="167">
        <f t="shared" si="13"/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68" t="s">
        <v>170</v>
      </c>
      <c r="AT124" s="168" t="s">
        <v>165</v>
      </c>
      <c r="AU124" s="168" t="s">
        <v>78</v>
      </c>
      <c r="AY124" s="17" t="s">
        <v>163</v>
      </c>
      <c r="BE124" s="169">
        <f t="shared" si="14"/>
        <v>0</v>
      </c>
      <c r="BF124" s="169">
        <f t="shared" si="15"/>
        <v>0</v>
      </c>
      <c r="BG124" s="169">
        <f t="shared" si="16"/>
        <v>0</v>
      </c>
      <c r="BH124" s="169">
        <f t="shared" si="17"/>
        <v>0</v>
      </c>
      <c r="BI124" s="169">
        <f t="shared" si="18"/>
        <v>0</v>
      </c>
      <c r="BJ124" s="17" t="s">
        <v>78</v>
      </c>
      <c r="BK124" s="169">
        <f t="shared" si="19"/>
        <v>0</v>
      </c>
      <c r="BL124" s="17" t="s">
        <v>170</v>
      </c>
      <c r="BM124" s="168" t="s">
        <v>1507</v>
      </c>
    </row>
    <row r="125" spans="1:65" s="2" customFormat="1" ht="16.5" customHeight="1">
      <c r="A125" s="32"/>
      <c r="B125" s="156"/>
      <c r="C125" s="157" t="s">
        <v>386</v>
      </c>
      <c r="D125" s="157" t="s">
        <v>165</v>
      </c>
      <c r="E125" s="158" t="s">
        <v>1508</v>
      </c>
      <c r="F125" s="159" t="s">
        <v>1509</v>
      </c>
      <c r="G125" s="160" t="s">
        <v>1407</v>
      </c>
      <c r="H125" s="161">
        <v>1</v>
      </c>
      <c r="I125" s="162"/>
      <c r="J125" s="163">
        <f t="shared" si="10"/>
        <v>0</v>
      </c>
      <c r="K125" s="159" t="s">
        <v>3</v>
      </c>
      <c r="L125" s="33"/>
      <c r="M125" s="164" t="s">
        <v>3</v>
      </c>
      <c r="N125" s="165" t="s">
        <v>42</v>
      </c>
      <c r="O125" s="53"/>
      <c r="P125" s="166">
        <f t="shared" si="11"/>
        <v>0</v>
      </c>
      <c r="Q125" s="166">
        <v>0</v>
      </c>
      <c r="R125" s="166">
        <f t="shared" si="12"/>
        <v>0</v>
      </c>
      <c r="S125" s="166">
        <v>0</v>
      </c>
      <c r="T125" s="167">
        <f t="shared" si="13"/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68" t="s">
        <v>170</v>
      </c>
      <c r="AT125" s="168" t="s">
        <v>165</v>
      </c>
      <c r="AU125" s="168" t="s">
        <v>78</v>
      </c>
      <c r="AY125" s="17" t="s">
        <v>163</v>
      </c>
      <c r="BE125" s="169">
        <f t="shared" si="14"/>
        <v>0</v>
      </c>
      <c r="BF125" s="169">
        <f t="shared" si="15"/>
        <v>0</v>
      </c>
      <c r="BG125" s="169">
        <f t="shared" si="16"/>
        <v>0</v>
      </c>
      <c r="BH125" s="169">
        <f t="shared" si="17"/>
        <v>0</v>
      </c>
      <c r="BI125" s="169">
        <f t="shared" si="18"/>
        <v>0</v>
      </c>
      <c r="BJ125" s="17" t="s">
        <v>78</v>
      </c>
      <c r="BK125" s="169">
        <f t="shared" si="19"/>
        <v>0</v>
      </c>
      <c r="BL125" s="17" t="s">
        <v>170</v>
      </c>
      <c r="BM125" s="168" t="s">
        <v>1510</v>
      </c>
    </row>
    <row r="126" spans="1:65" s="2" customFormat="1" ht="16.5" customHeight="1">
      <c r="A126" s="32"/>
      <c r="B126" s="156"/>
      <c r="C126" s="157" t="s">
        <v>390</v>
      </c>
      <c r="D126" s="157" t="s">
        <v>165</v>
      </c>
      <c r="E126" s="158" t="s">
        <v>1511</v>
      </c>
      <c r="F126" s="159" t="s">
        <v>1512</v>
      </c>
      <c r="G126" s="160" t="s">
        <v>1407</v>
      </c>
      <c r="H126" s="161">
        <v>27</v>
      </c>
      <c r="I126" s="162"/>
      <c r="J126" s="163">
        <f t="shared" si="10"/>
        <v>0</v>
      </c>
      <c r="K126" s="159" t="s">
        <v>3</v>
      </c>
      <c r="L126" s="33"/>
      <c r="M126" s="164" t="s">
        <v>3</v>
      </c>
      <c r="N126" s="165" t="s">
        <v>42</v>
      </c>
      <c r="O126" s="53"/>
      <c r="P126" s="166">
        <f t="shared" si="11"/>
        <v>0</v>
      </c>
      <c r="Q126" s="166">
        <v>0</v>
      </c>
      <c r="R126" s="166">
        <f t="shared" si="12"/>
        <v>0</v>
      </c>
      <c r="S126" s="166">
        <v>0</v>
      </c>
      <c r="T126" s="167">
        <f t="shared" si="13"/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68" t="s">
        <v>170</v>
      </c>
      <c r="AT126" s="168" t="s">
        <v>165</v>
      </c>
      <c r="AU126" s="168" t="s">
        <v>78</v>
      </c>
      <c r="AY126" s="17" t="s">
        <v>163</v>
      </c>
      <c r="BE126" s="169">
        <f t="shared" si="14"/>
        <v>0</v>
      </c>
      <c r="BF126" s="169">
        <f t="shared" si="15"/>
        <v>0</v>
      </c>
      <c r="BG126" s="169">
        <f t="shared" si="16"/>
        <v>0</v>
      </c>
      <c r="BH126" s="169">
        <f t="shared" si="17"/>
        <v>0</v>
      </c>
      <c r="BI126" s="169">
        <f t="shared" si="18"/>
        <v>0</v>
      </c>
      <c r="BJ126" s="17" t="s">
        <v>78</v>
      </c>
      <c r="BK126" s="169">
        <f t="shared" si="19"/>
        <v>0</v>
      </c>
      <c r="BL126" s="17" t="s">
        <v>170</v>
      </c>
      <c r="BM126" s="168" t="s">
        <v>1513</v>
      </c>
    </row>
    <row r="127" spans="1:65" s="2" customFormat="1" ht="16.5" customHeight="1">
      <c r="A127" s="32"/>
      <c r="B127" s="156"/>
      <c r="C127" s="157" t="s">
        <v>395</v>
      </c>
      <c r="D127" s="157" t="s">
        <v>165</v>
      </c>
      <c r="E127" s="158" t="s">
        <v>1514</v>
      </c>
      <c r="F127" s="159" t="s">
        <v>1515</v>
      </c>
      <c r="G127" s="160" t="s">
        <v>378</v>
      </c>
      <c r="H127" s="161">
        <v>249.38</v>
      </c>
      <c r="I127" s="162"/>
      <c r="J127" s="163">
        <f t="shared" si="10"/>
        <v>0</v>
      </c>
      <c r="K127" s="159" t="s">
        <v>3</v>
      </c>
      <c r="L127" s="33"/>
      <c r="M127" s="164" t="s">
        <v>3</v>
      </c>
      <c r="N127" s="165" t="s">
        <v>42</v>
      </c>
      <c r="O127" s="53"/>
      <c r="P127" s="166">
        <f t="shared" si="11"/>
        <v>0</v>
      </c>
      <c r="Q127" s="166">
        <v>0</v>
      </c>
      <c r="R127" s="166">
        <f t="shared" si="12"/>
        <v>0</v>
      </c>
      <c r="S127" s="166">
        <v>0</v>
      </c>
      <c r="T127" s="167">
        <f t="shared" si="13"/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68" t="s">
        <v>170</v>
      </c>
      <c r="AT127" s="168" t="s">
        <v>165</v>
      </c>
      <c r="AU127" s="168" t="s">
        <v>78</v>
      </c>
      <c r="AY127" s="17" t="s">
        <v>163</v>
      </c>
      <c r="BE127" s="169">
        <f t="shared" si="14"/>
        <v>0</v>
      </c>
      <c r="BF127" s="169">
        <f t="shared" si="15"/>
        <v>0</v>
      </c>
      <c r="BG127" s="169">
        <f t="shared" si="16"/>
        <v>0</v>
      </c>
      <c r="BH127" s="169">
        <f t="shared" si="17"/>
        <v>0</v>
      </c>
      <c r="BI127" s="169">
        <f t="shared" si="18"/>
        <v>0</v>
      </c>
      <c r="BJ127" s="17" t="s">
        <v>78</v>
      </c>
      <c r="BK127" s="169">
        <f t="shared" si="19"/>
        <v>0</v>
      </c>
      <c r="BL127" s="17" t="s">
        <v>170</v>
      </c>
      <c r="BM127" s="168" t="s">
        <v>1516</v>
      </c>
    </row>
    <row r="128" spans="1:65" s="2" customFormat="1" ht="16.5" customHeight="1">
      <c r="A128" s="32"/>
      <c r="B128" s="156"/>
      <c r="C128" s="197" t="s">
        <v>400</v>
      </c>
      <c r="D128" s="197" t="s">
        <v>342</v>
      </c>
      <c r="E128" s="198" t="s">
        <v>1517</v>
      </c>
      <c r="F128" s="199" t="s">
        <v>1518</v>
      </c>
      <c r="G128" s="200" t="s">
        <v>212</v>
      </c>
      <c r="H128" s="201">
        <v>105</v>
      </c>
      <c r="I128" s="202"/>
      <c r="J128" s="203">
        <f t="shared" si="10"/>
        <v>0</v>
      </c>
      <c r="K128" s="199" t="s">
        <v>3</v>
      </c>
      <c r="L128" s="204"/>
      <c r="M128" s="205" t="s">
        <v>3</v>
      </c>
      <c r="N128" s="206" t="s">
        <v>42</v>
      </c>
      <c r="O128" s="53"/>
      <c r="P128" s="166">
        <f t="shared" si="11"/>
        <v>0</v>
      </c>
      <c r="Q128" s="166">
        <v>0</v>
      </c>
      <c r="R128" s="166">
        <f t="shared" si="12"/>
        <v>0</v>
      </c>
      <c r="S128" s="166">
        <v>0</v>
      </c>
      <c r="T128" s="167">
        <f t="shared" si="13"/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68" t="s">
        <v>205</v>
      </c>
      <c r="AT128" s="168" t="s">
        <v>342</v>
      </c>
      <c r="AU128" s="168" t="s">
        <v>78</v>
      </c>
      <c r="AY128" s="17" t="s">
        <v>163</v>
      </c>
      <c r="BE128" s="169">
        <f t="shared" si="14"/>
        <v>0</v>
      </c>
      <c r="BF128" s="169">
        <f t="shared" si="15"/>
        <v>0</v>
      </c>
      <c r="BG128" s="169">
        <f t="shared" si="16"/>
        <v>0</v>
      </c>
      <c r="BH128" s="169">
        <f t="shared" si="17"/>
        <v>0</v>
      </c>
      <c r="BI128" s="169">
        <f t="shared" si="18"/>
        <v>0</v>
      </c>
      <c r="BJ128" s="17" t="s">
        <v>78</v>
      </c>
      <c r="BK128" s="169">
        <f t="shared" si="19"/>
        <v>0</v>
      </c>
      <c r="BL128" s="17" t="s">
        <v>170</v>
      </c>
      <c r="BM128" s="168" t="s">
        <v>1519</v>
      </c>
    </row>
    <row r="129" spans="1:65" s="2" customFormat="1" ht="16.5" customHeight="1">
      <c r="A129" s="32"/>
      <c r="B129" s="156"/>
      <c r="C129" s="197" t="s">
        <v>406</v>
      </c>
      <c r="D129" s="197" t="s">
        <v>342</v>
      </c>
      <c r="E129" s="198" t="s">
        <v>1520</v>
      </c>
      <c r="F129" s="199" t="s">
        <v>1464</v>
      </c>
      <c r="G129" s="200" t="s">
        <v>1407</v>
      </c>
      <c r="H129" s="201">
        <v>3</v>
      </c>
      <c r="I129" s="202"/>
      <c r="J129" s="203">
        <f t="shared" si="10"/>
        <v>0</v>
      </c>
      <c r="K129" s="199" t="s">
        <v>3</v>
      </c>
      <c r="L129" s="204"/>
      <c r="M129" s="205" t="s">
        <v>3</v>
      </c>
      <c r="N129" s="206" t="s">
        <v>42</v>
      </c>
      <c r="O129" s="53"/>
      <c r="P129" s="166">
        <f t="shared" si="11"/>
        <v>0</v>
      </c>
      <c r="Q129" s="166">
        <v>0</v>
      </c>
      <c r="R129" s="166">
        <f t="shared" si="12"/>
        <v>0</v>
      </c>
      <c r="S129" s="166">
        <v>0</v>
      </c>
      <c r="T129" s="167">
        <f t="shared" si="13"/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68" t="s">
        <v>205</v>
      </c>
      <c r="AT129" s="168" t="s">
        <v>342</v>
      </c>
      <c r="AU129" s="168" t="s">
        <v>78</v>
      </c>
      <c r="AY129" s="17" t="s">
        <v>163</v>
      </c>
      <c r="BE129" s="169">
        <f t="shared" si="14"/>
        <v>0</v>
      </c>
      <c r="BF129" s="169">
        <f t="shared" si="15"/>
        <v>0</v>
      </c>
      <c r="BG129" s="169">
        <f t="shared" si="16"/>
        <v>0</v>
      </c>
      <c r="BH129" s="169">
        <f t="shared" si="17"/>
        <v>0</v>
      </c>
      <c r="BI129" s="169">
        <f t="shared" si="18"/>
        <v>0</v>
      </c>
      <c r="BJ129" s="17" t="s">
        <v>78</v>
      </c>
      <c r="BK129" s="169">
        <f t="shared" si="19"/>
        <v>0</v>
      </c>
      <c r="BL129" s="17" t="s">
        <v>170</v>
      </c>
      <c r="BM129" s="168" t="s">
        <v>1521</v>
      </c>
    </row>
    <row r="130" spans="1:65" s="2" customFormat="1" ht="16.5" customHeight="1">
      <c r="A130" s="32"/>
      <c r="B130" s="156"/>
      <c r="C130" s="197" t="s">
        <v>410</v>
      </c>
      <c r="D130" s="197" t="s">
        <v>342</v>
      </c>
      <c r="E130" s="198" t="s">
        <v>1522</v>
      </c>
      <c r="F130" s="199" t="s">
        <v>1467</v>
      </c>
      <c r="G130" s="200" t="s">
        <v>1407</v>
      </c>
      <c r="H130" s="201">
        <v>2</v>
      </c>
      <c r="I130" s="202"/>
      <c r="J130" s="203">
        <f t="shared" si="10"/>
        <v>0</v>
      </c>
      <c r="K130" s="199" t="s">
        <v>3</v>
      </c>
      <c r="L130" s="204"/>
      <c r="M130" s="205" t="s">
        <v>3</v>
      </c>
      <c r="N130" s="206" t="s">
        <v>42</v>
      </c>
      <c r="O130" s="53"/>
      <c r="P130" s="166">
        <f t="shared" si="11"/>
        <v>0</v>
      </c>
      <c r="Q130" s="166">
        <v>0</v>
      </c>
      <c r="R130" s="166">
        <f t="shared" si="12"/>
        <v>0</v>
      </c>
      <c r="S130" s="166">
        <v>0</v>
      </c>
      <c r="T130" s="167">
        <f t="shared" si="1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68" t="s">
        <v>205</v>
      </c>
      <c r="AT130" s="168" t="s">
        <v>342</v>
      </c>
      <c r="AU130" s="168" t="s">
        <v>78</v>
      </c>
      <c r="AY130" s="17" t="s">
        <v>163</v>
      </c>
      <c r="BE130" s="169">
        <f t="shared" si="14"/>
        <v>0</v>
      </c>
      <c r="BF130" s="169">
        <f t="shared" si="15"/>
        <v>0</v>
      </c>
      <c r="BG130" s="169">
        <f t="shared" si="16"/>
        <v>0</v>
      </c>
      <c r="BH130" s="169">
        <f t="shared" si="17"/>
        <v>0</v>
      </c>
      <c r="BI130" s="169">
        <f t="shared" si="18"/>
        <v>0</v>
      </c>
      <c r="BJ130" s="17" t="s">
        <v>78</v>
      </c>
      <c r="BK130" s="169">
        <f t="shared" si="19"/>
        <v>0</v>
      </c>
      <c r="BL130" s="17" t="s">
        <v>170</v>
      </c>
      <c r="BM130" s="168" t="s">
        <v>1523</v>
      </c>
    </row>
    <row r="131" spans="1:65" s="2" customFormat="1" ht="16.5" customHeight="1">
      <c r="A131" s="32"/>
      <c r="B131" s="156"/>
      <c r="C131" s="197" t="s">
        <v>415</v>
      </c>
      <c r="D131" s="197" t="s">
        <v>342</v>
      </c>
      <c r="E131" s="198" t="s">
        <v>1524</v>
      </c>
      <c r="F131" s="199" t="s">
        <v>1525</v>
      </c>
      <c r="G131" s="200" t="s">
        <v>1407</v>
      </c>
      <c r="H131" s="201">
        <v>1</v>
      </c>
      <c r="I131" s="202"/>
      <c r="J131" s="203">
        <f t="shared" si="10"/>
        <v>0</v>
      </c>
      <c r="K131" s="199" t="s">
        <v>3</v>
      </c>
      <c r="L131" s="204"/>
      <c r="M131" s="205" t="s">
        <v>3</v>
      </c>
      <c r="N131" s="206" t="s">
        <v>42</v>
      </c>
      <c r="O131" s="53"/>
      <c r="P131" s="166">
        <f t="shared" si="11"/>
        <v>0</v>
      </c>
      <c r="Q131" s="166">
        <v>0</v>
      </c>
      <c r="R131" s="166">
        <f t="shared" si="12"/>
        <v>0</v>
      </c>
      <c r="S131" s="166">
        <v>0</v>
      </c>
      <c r="T131" s="167">
        <f t="shared" si="1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8" t="s">
        <v>205</v>
      </c>
      <c r="AT131" s="168" t="s">
        <v>342</v>
      </c>
      <c r="AU131" s="168" t="s">
        <v>78</v>
      </c>
      <c r="AY131" s="17" t="s">
        <v>163</v>
      </c>
      <c r="BE131" s="169">
        <f t="shared" si="14"/>
        <v>0</v>
      </c>
      <c r="BF131" s="169">
        <f t="shared" si="15"/>
        <v>0</v>
      </c>
      <c r="BG131" s="169">
        <f t="shared" si="16"/>
        <v>0</v>
      </c>
      <c r="BH131" s="169">
        <f t="shared" si="17"/>
        <v>0</v>
      </c>
      <c r="BI131" s="169">
        <f t="shared" si="18"/>
        <v>0</v>
      </c>
      <c r="BJ131" s="17" t="s">
        <v>78</v>
      </c>
      <c r="BK131" s="169">
        <f t="shared" si="19"/>
        <v>0</v>
      </c>
      <c r="BL131" s="17" t="s">
        <v>170</v>
      </c>
      <c r="BM131" s="168" t="s">
        <v>1526</v>
      </c>
    </row>
    <row r="132" spans="2:63" s="12" customFormat="1" ht="25.9" customHeight="1">
      <c r="B132" s="143"/>
      <c r="D132" s="144" t="s">
        <v>70</v>
      </c>
      <c r="E132" s="145" t="s">
        <v>1527</v>
      </c>
      <c r="F132" s="145" t="s">
        <v>1528</v>
      </c>
      <c r="I132" s="146"/>
      <c r="J132" s="147">
        <f>BK132</f>
        <v>0</v>
      </c>
      <c r="L132" s="143"/>
      <c r="M132" s="148"/>
      <c r="N132" s="149"/>
      <c r="O132" s="149"/>
      <c r="P132" s="150">
        <f>SUM(P133:P148)</f>
        <v>0</v>
      </c>
      <c r="Q132" s="149"/>
      <c r="R132" s="150">
        <f>SUM(R133:R148)</f>
        <v>0</v>
      </c>
      <c r="S132" s="149"/>
      <c r="T132" s="151">
        <f>SUM(T133:T148)</f>
        <v>0</v>
      </c>
      <c r="AR132" s="144" t="s">
        <v>78</v>
      </c>
      <c r="AT132" s="152" t="s">
        <v>70</v>
      </c>
      <c r="AU132" s="152" t="s">
        <v>71</v>
      </c>
      <c r="AY132" s="144" t="s">
        <v>163</v>
      </c>
      <c r="BK132" s="153">
        <f>SUM(BK133:BK148)</f>
        <v>0</v>
      </c>
    </row>
    <row r="133" spans="1:65" s="2" customFormat="1" ht="16.5" customHeight="1">
      <c r="A133" s="32"/>
      <c r="B133" s="156"/>
      <c r="C133" s="157" t="s">
        <v>419</v>
      </c>
      <c r="D133" s="157" t="s">
        <v>165</v>
      </c>
      <c r="E133" s="158" t="s">
        <v>1529</v>
      </c>
      <c r="F133" s="159" t="s">
        <v>1530</v>
      </c>
      <c r="G133" s="160" t="s">
        <v>933</v>
      </c>
      <c r="H133" s="161">
        <v>0.5</v>
      </c>
      <c r="I133" s="162"/>
      <c r="J133" s="163">
        <f aca="true" t="shared" si="20" ref="J133:J145">ROUND(I133*H133,2)</f>
        <v>0</v>
      </c>
      <c r="K133" s="159" t="s">
        <v>3</v>
      </c>
      <c r="L133" s="33"/>
      <c r="M133" s="164" t="s">
        <v>3</v>
      </c>
      <c r="N133" s="165" t="s">
        <v>42</v>
      </c>
      <c r="O133" s="53"/>
      <c r="P133" s="166">
        <f aca="true" t="shared" si="21" ref="P133:P145">O133*H133</f>
        <v>0</v>
      </c>
      <c r="Q133" s="166">
        <v>0</v>
      </c>
      <c r="R133" s="166">
        <f aca="true" t="shared" si="22" ref="R133:R145">Q133*H133</f>
        <v>0</v>
      </c>
      <c r="S133" s="166">
        <v>0</v>
      </c>
      <c r="T133" s="167">
        <f aca="true" t="shared" si="23" ref="T133:T145"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8" t="s">
        <v>170</v>
      </c>
      <c r="AT133" s="168" t="s">
        <v>165</v>
      </c>
      <c r="AU133" s="168" t="s">
        <v>78</v>
      </c>
      <c r="AY133" s="17" t="s">
        <v>163</v>
      </c>
      <c r="BE133" s="169">
        <f aca="true" t="shared" si="24" ref="BE133:BE145">IF(N133="základní",J133,0)</f>
        <v>0</v>
      </c>
      <c r="BF133" s="169">
        <f aca="true" t="shared" si="25" ref="BF133:BF145">IF(N133="snížená",J133,0)</f>
        <v>0</v>
      </c>
      <c r="BG133" s="169">
        <f aca="true" t="shared" si="26" ref="BG133:BG145">IF(N133="zákl. přenesená",J133,0)</f>
        <v>0</v>
      </c>
      <c r="BH133" s="169">
        <f aca="true" t="shared" si="27" ref="BH133:BH145">IF(N133="sníž. přenesená",J133,0)</f>
        <v>0</v>
      </c>
      <c r="BI133" s="169">
        <f aca="true" t="shared" si="28" ref="BI133:BI145">IF(N133="nulová",J133,0)</f>
        <v>0</v>
      </c>
      <c r="BJ133" s="17" t="s">
        <v>78</v>
      </c>
      <c r="BK133" s="169">
        <f aca="true" t="shared" si="29" ref="BK133:BK145">ROUND(I133*H133,2)</f>
        <v>0</v>
      </c>
      <c r="BL133" s="17" t="s">
        <v>170</v>
      </c>
      <c r="BM133" s="168" t="s">
        <v>1531</v>
      </c>
    </row>
    <row r="134" spans="1:65" s="2" customFormat="1" ht="16.5" customHeight="1">
      <c r="A134" s="32"/>
      <c r="B134" s="156"/>
      <c r="C134" s="157" t="s">
        <v>423</v>
      </c>
      <c r="D134" s="157" t="s">
        <v>165</v>
      </c>
      <c r="E134" s="158" t="s">
        <v>1532</v>
      </c>
      <c r="F134" s="159" t="s">
        <v>1533</v>
      </c>
      <c r="G134" s="160" t="s">
        <v>1407</v>
      </c>
      <c r="H134" s="161">
        <v>30</v>
      </c>
      <c r="I134" s="162"/>
      <c r="J134" s="163">
        <f t="shared" si="20"/>
        <v>0</v>
      </c>
      <c r="K134" s="159" t="s">
        <v>3</v>
      </c>
      <c r="L134" s="33"/>
      <c r="M134" s="164" t="s">
        <v>3</v>
      </c>
      <c r="N134" s="165" t="s">
        <v>42</v>
      </c>
      <c r="O134" s="53"/>
      <c r="P134" s="166">
        <f t="shared" si="21"/>
        <v>0</v>
      </c>
      <c r="Q134" s="166">
        <v>0</v>
      </c>
      <c r="R134" s="166">
        <f t="shared" si="22"/>
        <v>0</v>
      </c>
      <c r="S134" s="166">
        <v>0</v>
      </c>
      <c r="T134" s="167">
        <f t="shared" si="2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8" t="s">
        <v>170</v>
      </c>
      <c r="AT134" s="168" t="s">
        <v>165</v>
      </c>
      <c r="AU134" s="168" t="s">
        <v>78</v>
      </c>
      <c r="AY134" s="17" t="s">
        <v>163</v>
      </c>
      <c r="BE134" s="169">
        <f t="shared" si="24"/>
        <v>0</v>
      </c>
      <c r="BF134" s="169">
        <f t="shared" si="25"/>
        <v>0</v>
      </c>
      <c r="BG134" s="169">
        <f t="shared" si="26"/>
        <v>0</v>
      </c>
      <c r="BH134" s="169">
        <f t="shared" si="27"/>
        <v>0</v>
      </c>
      <c r="BI134" s="169">
        <f t="shared" si="28"/>
        <v>0</v>
      </c>
      <c r="BJ134" s="17" t="s">
        <v>78</v>
      </c>
      <c r="BK134" s="169">
        <f t="shared" si="29"/>
        <v>0</v>
      </c>
      <c r="BL134" s="17" t="s">
        <v>170</v>
      </c>
      <c r="BM134" s="168" t="s">
        <v>1534</v>
      </c>
    </row>
    <row r="135" spans="1:65" s="2" customFormat="1" ht="16.5" customHeight="1">
      <c r="A135" s="32"/>
      <c r="B135" s="156"/>
      <c r="C135" s="157" t="s">
        <v>427</v>
      </c>
      <c r="D135" s="157" t="s">
        <v>165</v>
      </c>
      <c r="E135" s="158" t="s">
        <v>1535</v>
      </c>
      <c r="F135" s="159" t="s">
        <v>1536</v>
      </c>
      <c r="G135" s="160" t="s">
        <v>212</v>
      </c>
      <c r="H135" s="161">
        <v>220</v>
      </c>
      <c r="I135" s="162"/>
      <c r="J135" s="163">
        <f t="shared" si="20"/>
        <v>0</v>
      </c>
      <c r="K135" s="159" t="s">
        <v>3</v>
      </c>
      <c r="L135" s="33"/>
      <c r="M135" s="164" t="s">
        <v>3</v>
      </c>
      <c r="N135" s="165" t="s">
        <v>42</v>
      </c>
      <c r="O135" s="53"/>
      <c r="P135" s="166">
        <f t="shared" si="21"/>
        <v>0</v>
      </c>
      <c r="Q135" s="166">
        <v>0</v>
      </c>
      <c r="R135" s="166">
        <f t="shared" si="22"/>
        <v>0</v>
      </c>
      <c r="S135" s="166">
        <v>0</v>
      </c>
      <c r="T135" s="167">
        <f t="shared" si="2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8" t="s">
        <v>170</v>
      </c>
      <c r="AT135" s="168" t="s">
        <v>165</v>
      </c>
      <c r="AU135" s="168" t="s">
        <v>78</v>
      </c>
      <c r="AY135" s="17" t="s">
        <v>163</v>
      </c>
      <c r="BE135" s="169">
        <f t="shared" si="24"/>
        <v>0</v>
      </c>
      <c r="BF135" s="169">
        <f t="shared" si="25"/>
        <v>0</v>
      </c>
      <c r="BG135" s="169">
        <f t="shared" si="26"/>
        <v>0</v>
      </c>
      <c r="BH135" s="169">
        <f t="shared" si="27"/>
        <v>0</v>
      </c>
      <c r="BI135" s="169">
        <f t="shared" si="28"/>
        <v>0</v>
      </c>
      <c r="BJ135" s="17" t="s">
        <v>78</v>
      </c>
      <c r="BK135" s="169">
        <f t="shared" si="29"/>
        <v>0</v>
      </c>
      <c r="BL135" s="17" t="s">
        <v>170</v>
      </c>
      <c r="BM135" s="168" t="s">
        <v>1537</v>
      </c>
    </row>
    <row r="136" spans="1:65" s="2" customFormat="1" ht="16.5" customHeight="1">
      <c r="A136" s="32"/>
      <c r="B136" s="156"/>
      <c r="C136" s="157" t="s">
        <v>434</v>
      </c>
      <c r="D136" s="157" t="s">
        <v>165</v>
      </c>
      <c r="E136" s="158" t="s">
        <v>1538</v>
      </c>
      <c r="F136" s="159" t="s">
        <v>1539</v>
      </c>
      <c r="G136" s="160" t="s">
        <v>212</v>
      </c>
      <c r="H136" s="161">
        <v>220</v>
      </c>
      <c r="I136" s="162"/>
      <c r="J136" s="163">
        <f t="shared" si="20"/>
        <v>0</v>
      </c>
      <c r="K136" s="159" t="s">
        <v>3</v>
      </c>
      <c r="L136" s="33"/>
      <c r="M136" s="164" t="s">
        <v>3</v>
      </c>
      <c r="N136" s="165" t="s">
        <v>42</v>
      </c>
      <c r="O136" s="53"/>
      <c r="P136" s="166">
        <f t="shared" si="21"/>
        <v>0</v>
      </c>
      <c r="Q136" s="166">
        <v>0</v>
      </c>
      <c r="R136" s="166">
        <f t="shared" si="22"/>
        <v>0</v>
      </c>
      <c r="S136" s="166">
        <v>0</v>
      </c>
      <c r="T136" s="167">
        <f t="shared" si="2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8" t="s">
        <v>170</v>
      </c>
      <c r="AT136" s="168" t="s">
        <v>165</v>
      </c>
      <c r="AU136" s="168" t="s">
        <v>78</v>
      </c>
      <c r="AY136" s="17" t="s">
        <v>163</v>
      </c>
      <c r="BE136" s="169">
        <f t="shared" si="24"/>
        <v>0</v>
      </c>
      <c r="BF136" s="169">
        <f t="shared" si="25"/>
        <v>0</v>
      </c>
      <c r="BG136" s="169">
        <f t="shared" si="26"/>
        <v>0</v>
      </c>
      <c r="BH136" s="169">
        <f t="shared" si="27"/>
        <v>0</v>
      </c>
      <c r="BI136" s="169">
        <f t="shared" si="28"/>
        <v>0</v>
      </c>
      <c r="BJ136" s="17" t="s">
        <v>78</v>
      </c>
      <c r="BK136" s="169">
        <f t="shared" si="29"/>
        <v>0</v>
      </c>
      <c r="BL136" s="17" t="s">
        <v>170</v>
      </c>
      <c r="BM136" s="168" t="s">
        <v>1540</v>
      </c>
    </row>
    <row r="137" spans="1:65" s="2" customFormat="1" ht="16.5" customHeight="1">
      <c r="A137" s="32"/>
      <c r="B137" s="156"/>
      <c r="C137" s="157" t="s">
        <v>443</v>
      </c>
      <c r="D137" s="157" t="s">
        <v>165</v>
      </c>
      <c r="E137" s="158" t="s">
        <v>1541</v>
      </c>
      <c r="F137" s="159" t="s">
        <v>1542</v>
      </c>
      <c r="G137" s="160" t="s">
        <v>212</v>
      </c>
      <c r="H137" s="161">
        <v>35</v>
      </c>
      <c r="I137" s="162"/>
      <c r="J137" s="163">
        <f t="shared" si="20"/>
        <v>0</v>
      </c>
      <c r="K137" s="159" t="s">
        <v>3</v>
      </c>
      <c r="L137" s="33"/>
      <c r="M137" s="164" t="s">
        <v>3</v>
      </c>
      <c r="N137" s="165" t="s">
        <v>42</v>
      </c>
      <c r="O137" s="53"/>
      <c r="P137" s="166">
        <f t="shared" si="21"/>
        <v>0</v>
      </c>
      <c r="Q137" s="166">
        <v>0</v>
      </c>
      <c r="R137" s="166">
        <f t="shared" si="22"/>
        <v>0</v>
      </c>
      <c r="S137" s="166">
        <v>0</v>
      </c>
      <c r="T137" s="167">
        <f t="shared" si="2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8" t="s">
        <v>170</v>
      </c>
      <c r="AT137" s="168" t="s">
        <v>165</v>
      </c>
      <c r="AU137" s="168" t="s">
        <v>78</v>
      </c>
      <c r="AY137" s="17" t="s">
        <v>163</v>
      </c>
      <c r="BE137" s="169">
        <f t="shared" si="24"/>
        <v>0</v>
      </c>
      <c r="BF137" s="169">
        <f t="shared" si="25"/>
        <v>0</v>
      </c>
      <c r="BG137" s="169">
        <f t="shared" si="26"/>
        <v>0</v>
      </c>
      <c r="BH137" s="169">
        <f t="shared" si="27"/>
        <v>0</v>
      </c>
      <c r="BI137" s="169">
        <f t="shared" si="28"/>
        <v>0</v>
      </c>
      <c r="BJ137" s="17" t="s">
        <v>78</v>
      </c>
      <c r="BK137" s="169">
        <f t="shared" si="29"/>
        <v>0</v>
      </c>
      <c r="BL137" s="17" t="s">
        <v>170</v>
      </c>
      <c r="BM137" s="168" t="s">
        <v>1543</v>
      </c>
    </row>
    <row r="138" spans="1:65" s="2" customFormat="1" ht="16.5" customHeight="1">
      <c r="A138" s="32"/>
      <c r="B138" s="156"/>
      <c r="C138" s="157" t="s">
        <v>464</v>
      </c>
      <c r="D138" s="157" t="s">
        <v>165</v>
      </c>
      <c r="E138" s="158" t="s">
        <v>1544</v>
      </c>
      <c r="F138" s="159" t="s">
        <v>1545</v>
      </c>
      <c r="G138" s="160" t="s">
        <v>212</v>
      </c>
      <c r="H138" s="161">
        <v>35</v>
      </c>
      <c r="I138" s="162"/>
      <c r="J138" s="163">
        <f t="shared" si="20"/>
        <v>0</v>
      </c>
      <c r="K138" s="159" t="s">
        <v>3</v>
      </c>
      <c r="L138" s="33"/>
      <c r="M138" s="164" t="s">
        <v>3</v>
      </c>
      <c r="N138" s="165" t="s">
        <v>42</v>
      </c>
      <c r="O138" s="53"/>
      <c r="P138" s="166">
        <f t="shared" si="21"/>
        <v>0</v>
      </c>
      <c r="Q138" s="166">
        <v>0</v>
      </c>
      <c r="R138" s="166">
        <f t="shared" si="22"/>
        <v>0</v>
      </c>
      <c r="S138" s="166">
        <v>0</v>
      </c>
      <c r="T138" s="167">
        <f t="shared" si="2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8" t="s">
        <v>170</v>
      </c>
      <c r="AT138" s="168" t="s">
        <v>165</v>
      </c>
      <c r="AU138" s="168" t="s">
        <v>78</v>
      </c>
      <c r="AY138" s="17" t="s">
        <v>163</v>
      </c>
      <c r="BE138" s="169">
        <f t="shared" si="24"/>
        <v>0</v>
      </c>
      <c r="BF138" s="169">
        <f t="shared" si="25"/>
        <v>0</v>
      </c>
      <c r="BG138" s="169">
        <f t="shared" si="26"/>
        <v>0</v>
      </c>
      <c r="BH138" s="169">
        <f t="shared" si="27"/>
        <v>0</v>
      </c>
      <c r="BI138" s="169">
        <f t="shared" si="28"/>
        <v>0</v>
      </c>
      <c r="BJ138" s="17" t="s">
        <v>78</v>
      </c>
      <c r="BK138" s="169">
        <f t="shared" si="29"/>
        <v>0</v>
      </c>
      <c r="BL138" s="17" t="s">
        <v>170</v>
      </c>
      <c r="BM138" s="168" t="s">
        <v>1546</v>
      </c>
    </row>
    <row r="139" spans="1:65" s="2" customFormat="1" ht="16.5" customHeight="1">
      <c r="A139" s="32"/>
      <c r="B139" s="156"/>
      <c r="C139" s="157" t="s">
        <v>481</v>
      </c>
      <c r="D139" s="157" t="s">
        <v>165</v>
      </c>
      <c r="E139" s="158" t="s">
        <v>1547</v>
      </c>
      <c r="F139" s="159" t="s">
        <v>1548</v>
      </c>
      <c r="G139" s="160" t="s">
        <v>168</v>
      </c>
      <c r="H139" s="161">
        <v>105.5</v>
      </c>
      <c r="I139" s="162"/>
      <c r="J139" s="163">
        <f t="shared" si="20"/>
        <v>0</v>
      </c>
      <c r="K139" s="159" t="s">
        <v>3</v>
      </c>
      <c r="L139" s="33"/>
      <c r="M139" s="164" t="s">
        <v>3</v>
      </c>
      <c r="N139" s="165" t="s">
        <v>42</v>
      </c>
      <c r="O139" s="53"/>
      <c r="P139" s="166">
        <f t="shared" si="21"/>
        <v>0</v>
      </c>
      <c r="Q139" s="166">
        <v>0</v>
      </c>
      <c r="R139" s="166">
        <f t="shared" si="22"/>
        <v>0</v>
      </c>
      <c r="S139" s="166">
        <v>0</v>
      </c>
      <c r="T139" s="167">
        <f t="shared" si="2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8" t="s">
        <v>170</v>
      </c>
      <c r="AT139" s="168" t="s">
        <v>165</v>
      </c>
      <c r="AU139" s="168" t="s">
        <v>78</v>
      </c>
      <c r="AY139" s="17" t="s">
        <v>163</v>
      </c>
      <c r="BE139" s="169">
        <f t="shared" si="24"/>
        <v>0</v>
      </c>
      <c r="BF139" s="169">
        <f t="shared" si="25"/>
        <v>0</v>
      </c>
      <c r="BG139" s="169">
        <f t="shared" si="26"/>
        <v>0</v>
      </c>
      <c r="BH139" s="169">
        <f t="shared" si="27"/>
        <v>0</v>
      </c>
      <c r="BI139" s="169">
        <f t="shared" si="28"/>
        <v>0</v>
      </c>
      <c r="BJ139" s="17" t="s">
        <v>78</v>
      </c>
      <c r="BK139" s="169">
        <f t="shared" si="29"/>
        <v>0</v>
      </c>
      <c r="BL139" s="17" t="s">
        <v>170</v>
      </c>
      <c r="BM139" s="168" t="s">
        <v>1549</v>
      </c>
    </row>
    <row r="140" spans="1:65" s="2" customFormat="1" ht="16.5" customHeight="1">
      <c r="A140" s="32"/>
      <c r="B140" s="156"/>
      <c r="C140" s="157" t="s">
        <v>487</v>
      </c>
      <c r="D140" s="157" t="s">
        <v>165</v>
      </c>
      <c r="E140" s="158" t="s">
        <v>1550</v>
      </c>
      <c r="F140" s="159" t="s">
        <v>1551</v>
      </c>
      <c r="G140" s="160" t="s">
        <v>242</v>
      </c>
      <c r="H140" s="161">
        <v>11.8</v>
      </c>
      <c r="I140" s="162"/>
      <c r="J140" s="163">
        <f t="shared" si="20"/>
        <v>0</v>
      </c>
      <c r="K140" s="159" t="s">
        <v>3</v>
      </c>
      <c r="L140" s="33"/>
      <c r="M140" s="164" t="s">
        <v>3</v>
      </c>
      <c r="N140" s="165" t="s">
        <v>42</v>
      </c>
      <c r="O140" s="53"/>
      <c r="P140" s="166">
        <f t="shared" si="21"/>
        <v>0</v>
      </c>
      <c r="Q140" s="166">
        <v>0</v>
      </c>
      <c r="R140" s="166">
        <f t="shared" si="22"/>
        <v>0</v>
      </c>
      <c r="S140" s="166">
        <v>0</v>
      </c>
      <c r="T140" s="167">
        <f t="shared" si="2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8" t="s">
        <v>170</v>
      </c>
      <c r="AT140" s="168" t="s">
        <v>165</v>
      </c>
      <c r="AU140" s="168" t="s">
        <v>78</v>
      </c>
      <c r="AY140" s="17" t="s">
        <v>163</v>
      </c>
      <c r="BE140" s="169">
        <f t="shared" si="24"/>
        <v>0</v>
      </c>
      <c r="BF140" s="169">
        <f t="shared" si="25"/>
        <v>0</v>
      </c>
      <c r="BG140" s="169">
        <f t="shared" si="26"/>
        <v>0</v>
      </c>
      <c r="BH140" s="169">
        <f t="shared" si="27"/>
        <v>0</v>
      </c>
      <c r="BI140" s="169">
        <f t="shared" si="28"/>
        <v>0</v>
      </c>
      <c r="BJ140" s="17" t="s">
        <v>78</v>
      </c>
      <c r="BK140" s="169">
        <f t="shared" si="29"/>
        <v>0</v>
      </c>
      <c r="BL140" s="17" t="s">
        <v>170</v>
      </c>
      <c r="BM140" s="168" t="s">
        <v>1552</v>
      </c>
    </row>
    <row r="141" spans="1:65" s="2" customFormat="1" ht="16.5" customHeight="1">
      <c r="A141" s="32"/>
      <c r="B141" s="156"/>
      <c r="C141" s="157" t="s">
        <v>494</v>
      </c>
      <c r="D141" s="157" t="s">
        <v>165</v>
      </c>
      <c r="E141" s="158" t="s">
        <v>1553</v>
      </c>
      <c r="F141" s="159" t="s">
        <v>1554</v>
      </c>
      <c r="G141" s="160" t="s">
        <v>212</v>
      </c>
      <c r="H141" s="161">
        <v>30</v>
      </c>
      <c r="I141" s="162"/>
      <c r="J141" s="163">
        <f t="shared" si="20"/>
        <v>0</v>
      </c>
      <c r="K141" s="159" t="s">
        <v>3</v>
      </c>
      <c r="L141" s="33"/>
      <c r="M141" s="164" t="s">
        <v>3</v>
      </c>
      <c r="N141" s="165" t="s">
        <v>42</v>
      </c>
      <c r="O141" s="53"/>
      <c r="P141" s="166">
        <f t="shared" si="21"/>
        <v>0</v>
      </c>
      <c r="Q141" s="166">
        <v>0</v>
      </c>
      <c r="R141" s="166">
        <f t="shared" si="22"/>
        <v>0</v>
      </c>
      <c r="S141" s="166">
        <v>0</v>
      </c>
      <c r="T141" s="167">
        <f t="shared" si="2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8" t="s">
        <v>170</v>
      </c>
      <c r="AT141" s="168" t="s">
        <v>165</v>
      </c>
      <c r="AU141" s="168" t="s">
        <v>78</v>
      </c>
      <c r="AY141" s="17" t="s">
        <v>163</v>
      </c>
      <c r="BE141" s="169">
        <f t="shared" si="24"/>
        <v>0</v>
      </c>
      <c r="BF141" s="169">
        <f t="shared" si="25"/>
        <v>0</v>
      </c>
      <c r="BG141" s="169">
        <f t="shared" si="26"/>
        <v>0</v>
      </c>
      <c r="BH141" s="169">
        <f t="shared" si="27"/>
        <v>0</v>
      </c>
      <c r="BI141" s="169">
        <f t="shared" si="28"/>
        <v>0</v>
      </c>
      <c r="BJ141" s="17" t="s">
        <v>78</v>
      </c>
      <c r="BK141" s="169">
        <f t="shared" si="29"/>
        <v>0</v>
      </c>
      <c r="BL141" s="17" t="s">
        <v>170</v>
      </c>
      <c r="BM141" s="168" t="s">
        <v>1555</v>
      </c>
    </row>
    <row r="142" spans="1:65" s="2" customFormat="1" ht="16.5" customHeight="1">
      <c r="A142" s="32"/>
      <c r="B142" s="156"/>
      <c r="C142" s="157" t="s">
        <v>499</v>
      </c>
      <c r="D142" s="157" t="s">
        <v>165</v>
      </c>
      <c r="E142" s="158" t="s">
        <v>1556</v>
      </c>
      <c r="F142" s="159" t="s">
        <v>1557</v>
      </c>
      <c r="G142" s="160" t="s">
        <v>212</v>
      </c>
      <c r="H142" s="161">
        <v>255</v>
      </c>
      <c r="I142" s="162"/>
      <c r="J142" s="163">
        <f t="shared" si="20"/>
        <v>0</v>
      </c>
      <c r="K142" s="159" t="s">
        <v>3</v>
      </c>
      <c r="L142" s="33"/>
      <c r="M142" s="164" t="s">
        <v>3</v>
      </c>
      <c r="N142" s="165" t="s">
        <v>42</v>
      </c>
      <c r="O142" s="53"/>
      <c r="P142" s="166">
        <f t="shared" si="21"/>
        <v>0</v>
      </c>
      <c r="Q142" s="166">
        <v>0</v>
      </c>
      <c r="R142" s="166">
        <f t="shared" si="22"/>
        <v>0</v>
      </c>
      <c r="S142" s="166">
        <v>0</v>
      </c>
      <c r="T142" s="167">
        <f t="shared" si="2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8" t="s">
        <v>170</v>
      </c>
      <c r="AT142" s="168" t="s">
        <v>165</v>
      </c>
      <c r="AU142" s="168" t="s">
        <v>78</v>
      </c>
      <c r="AY142" s="17" t="s">
        <v>163</v>
      </c>
      <c r="BE142" s="169">
        <f t="shared" si="24"/>
        <v>0</v>
      </c>
      <c r="BF142" s="169">
        <f t="shared" si="25"/>
        <v>0</v>
      </c>
      <c r="BG142" s="169">
        <f t="shared" si="26"/>
        <v>0</v>
      </c>
      <c r="BH142" s="169">
        <f t="shared" si="27"/>
        <v>0</v>
      </c>
      <c r="BI142" s="169">
        <f t="shared" si="28"/>
        <v>0</v>
      </c>
      <c r="BJ142" s="17" t="s">
        <v>78</v>
      </c>
      <c r="BK142" s="169">
        <f t="shared" si="29"/>
        <v>0</v>
      </c>
      <c r="BL142" s="17" t="s">
        <v>170</v>
      </c>
      <c r="BM142" s="168" t="s">
        <v>1558</v>
      </c>
    </row>
    <row r="143" spans="1:65" s="2" customFormat="1" ht="16.5" customHeight="1">
      <c r="A143" s="32"/>
      <c r="B143" s="156"/>
      <c r="C143" s="157" t="s">
        <v>504</v>
      </c>
      <c r="D143" s="157" t="s">
        <v>165</v>
      </c>
      <c r="E143" s="158" t="s">
        <v>1559</v>
      </c>
      <c r="F143" s="159" t="s">
        <v>1560</v>
      </c>
      <c r="G143" s="160" t="s">
        <v>212</v>
      </c>
      <c r="H143" s="161">
        <v>240</v>
      </c>
      <c r="I143" s="162"/>
      <c r="J143" s="163">
        <f t="shared" si="20"/>
        <v>0</v>
      </c>
      <c r="K143" s="159" t="s">
        <v>3</v>
      </c>
      <c r="L143" s="33"/>
      <c r="M143" s="164" t="s">
        <v>3</v>
      </c>
      <c r="N143" s="165" t="s">
        <v>42</v>
      </c>
      <c r="O143" s="53"/>
      <c r="P143" s="166">
        <f t="shared" si="21"/>
        <v>0</v>
      </c>
      <c r="Q143" s="166">
        <v>0</v>
      </c>
      <c r="R143" s="166">
        <f t="shared" si="22"/>
        <v>0</v>
      </c>
      <c r="S143" s="166">
        <v>0</v>
      </c>
      <c r="T143" s="167">
        <f t="shared" si="23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8" t="s">
        <v>170</v>
      </c>
      <c r="AT143" s="168" t="s">
        <v>165</v>
      </c>
      <c r="AU143" s="168" t="s">
        <v>78</v>
      </c>
      <c r="AY143" s="17" t="s">
        <v>163</v>
      </c>
      <c r="BE143" s="169">
        <f t="shared" si="24"/>
        <v>0</v>
      </c>
      <c r="BF143" s="169">
        <f t="shared" si="25"/>
        <v>0</v>
      </c>
      <c r="BG143" s="169">
        <f t="shared" si="26"/>
        <v>0</v>
      </c>
      <c r="BH143" s="169">
        <f t="shared" si="27"/>
        <v>0</v>
      </c>
      <c r="BI143" s="169">
        <f t="shared" si="28"/>
        <v>0</v>
      </c>
      <c r="BJ143" s="17" t="s">
        <v>78</v>
      </c>
      <c r="BK143" s="169">
        <f t="shared" si="29"/>
        <v>0</v>
      </c>
      <c r="BL143" s="17" t="s">
        <v>170</v>
      </c>
      <c r="BM143" s="168" t="s">
        <v>1561</v>
      </c>
    </row>
    <row r="144" spans="1:65" s="2" customFormat="1" ht="16.5" customHeight="1">
      <c r="A144" s="32"/>
      <c r="B144" s="156"/>
      <c r="C144" s="157" t="s">
        <v>508</v>
      </c>
      <c r="D144" s="157" t="s">
        <v>165</v>
      </c>
      <c r="E144" s="158" t="s">
        <v>1562</v>
      </c>
      <c r="F144" s="159" t="s">
        <v>1563</v>
      </c>
      <c r="G144" s="160" t="s">
        <v>331</v>
      </c>
      <c r="H144" s="161">
        <v>21</v>
      </c>
      <c r="I144" s="162"/>
      <c r="J144" s="163">
        <f t="shared" si="20"/>
        <v>0</v>
      </c>
      <c r="K144" s="159" t="s">
        <v>3</v>
      </c>
      <c r="L144" s="33"/>
      <c r="M144" s="164" t="s">
        <v>3</v>
      </c>
      <c r="N144" s="165" t="s">
        <v>42</v>
      </c>
      <c r="O144" s="53"/>
      <c r="P144" s="166">
        <f t="shared" si="21"/>
        <v>0</v>
      </c>
      <c r="Q144" s="166">
        <v>0</v>
      </c>
      <c r="R144" s="166">
        <f t="shared" si="22"/>
        <v>0</v>
      </c>
      <c r="S144" s="166">
        <v>0</v>
      </c>
      <c r="T144" s="167">
        <f t="shared" si="2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8" t="s">
        <v>170</v>
      </c>
      <c r="AT144" s="168" t="s">
        <v>165</v>
      </c>
      <c r="AU144" s="168" t="s">
        <v>78</v>
      </c>
      <c r="AY144" s="17" t="s">
        <v>163</v>
      </c>
      <c r="BE144" s="169">
        <f t="shared" si="24"/>
        <v>0</v>
      </c>
      <c r="BF144" s="169">
        <f t="shared" si="25"/>
        <v>0</v>
      </c>
      <c r="BG144" s="169">
        <f t="shared" si="26"/>
        <v>0</v>
      </c>
      <c r="BH144" s="169">
        <f t="shared" si="27"/>
        <v>0</v>
      </c>
      <c r="BI144" s="169">
        <f t="shared" si="28"/>
        <v>0</v>
      </c>
      <c r="BJ144" s="17" t="s">
        <v>78</v>
      </c>
      <c r="BK144" s="169">
        <f t="shared" si="29"/>
        <v>0</v>
      </c>
      <c r="BL144" s="17" t="s">
        <v>170</v>
      </c>
      <c r="BM144" s="168" t="s">
        <v>1564</v>
      </c>
    </row>
    <row r="145" spans="1:65" s="2" customFormat="1" ht="16.5" customHeight="1">
      <c r="A145" s="32"/>
      <c r="B145" s="156"/>
      <c r="C145" s="157" t="s">
        <v>514</v>
      </c>
      <c r="D145" s="157" t="s">
        <v>165</v>
      </c>
      <c r="E145" s="158" t="s">
        <v>1565</v>
      </c>
      <c r="F145" s="159" t="s">
        <v>1566</v>
      </c>
      <c r="G145" s="160" t="s">
        <v>331</v>
      </c>
      <c r="H145" s="161">
        <v>126</v>
      </c>
      <c r="I145" s="162"/>
      <c r="J145" s="163">
        <f t="shared" si="20"/>
        <v>0</v>
      </c>
      <c r="K145" s="159" t="s">
        <v>3</v>
      </c>
      <c r="L145" s="33"/>
      <c r="M145" s="164" t="s">
        <v>3</v>
      </c>
      <c r="N145" s="165" t="s">
        <v>42</v>
      </c>
      <c r="O145" s="53"/>
      <c r="P145" s="166">
        <f t="shared" si="21"/>
        <v>0</v>
      </c>
      <c r="Q145" s="166">
        <v>0</v>
      </c>
      <c r="R145" s="166">
        <f t="shared" si="22"/>
        <v>0</v>
      </c>
      <c r="S145" s="166">
        <v>0</v>
      </c>
      <c r="T145" s="167">
        <f t="shared" si="2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8" t="s">
        <v>170</v>
      </c>
      <c r="AT145" s="168" t="s">
        <v>165</v>
      </c>
      <c r="AU145" s="168" t="s">
        <v>78</v>
      </c>
      <c r="AY145" s="17" t="s">
        <v>163</v>
      </c>
      <c r="BE145" s="169">
        <f t="shared" si="24"/>
        <v>0</v>
      </c>
      <c r="BF145" s="169">
        <f t="shared" si="25"/>
        <v>0</v>
      </c>
      <c r="BG145" s="169">
        <f t="shared" si="26"/>
        <v>0</v>
      </c>
      <c r="BH145" s="169">
        <f t="shared" si="27"/>
        <v>0</v>
      </c>
      <c r="BI145" s="169">
        <f t="shared" si="28"/>
        <v>0</v>
      </c>
      <c r="BJ145" s="17" t="s">
        <v>78</v>
      </c>
      <c r="BK145" s="169">
        <f t="shared" si="29"/>
        <v>0</v>
      </c>
      <c r="BL145" s="17" t="s">
        <v>170</v>
      </c>
      <c r="BM145" s="168" t="s">
        <v>1567</v>
      </c>
    </row>
    <row r="146" spans="2:51" s="14" customFormat="1" ht="12">
      <c r="B146" s="181"/>
      <c r="D146" s="170" t="s">
        <v>174</v>
      </c>
      <c r="E146" s="182" t="s">
        <v>3</v>
      </c>
      <c r="F146" s="183" t="s">
        <v>1568</v>
      </c>
      <c r="H146" s="184">
        <v>126</v>
      </c>
      <c r="I146" s="185"/>
      <c r="L146" s="181"/>
      <c r="M146" s="186"/>
      <c r="N146" s="187"/>
      <c r="O146" s="187"/>
      <c r="P146" s="187"/>
      <c r="Q146" s="187"/>
      <c r="R146" s="187"/>
      <c r="S146" s="187"/>
      <c r="T146" s="188"/>
      <c r="AT146" s="182" t="s">
        <v>174</v>
      </c>
      <c r="AU146" s="182" t="s">
        <v>78</v>
      </c>
      <c r="AV146" s="14" t="s">
        <v>80</v>
      </c>
      <c r="AW146" s="14" t="s">
        <v>33</v>
      </c>
      <c r="AX146" s="14" t="s">
        <v>78</v>
      </c>
      <c r="AY146" s="182" t="s">
        <v>163</v>
      </c>
    </row>
    <row r="147" spans="1:65" s="2" customFormat="1" ht="16.5" customHeight="1">
      <c r="A147" s="32"/>
      <c r="B147" s="156"/>
      <c r="C147" s="157" t="s">
        <v>463</v>
      </c>
      <c r="D147" s="157" t="s">
        <v>165</v>
      </c>
      <c r="E147" s="158" t="s">
        <v>1569</v>
      </c>
      <c r="F147" s="159" t="s">
        <v>1570</v>
      </c>
      <c r="G147" s="160" t="s">
        <v>212</v>
      </c>
      <c r="H147" s="161">
        <v>220</v>
      </c>
      <c r="I147" s="162"/>
      <c r="J147" s="163">
        <f>ROUND(I147*H147,2)</f>
        <v>0</v>
      </c>
      <c r="K147" s="159" t="s">
        <v>3</v>
      </c>
      <c r="L147" s="33"/>
      <c r="M147" s="164" t="s">
        <v>3</v>
      </c>
      <c r="N147" s="165" t="s">
        <v>42</v>
      </c>
      <c r="O147" s="53"/>
      <c r="P147" s="166">
        <f>O147*H147</f>
        <v>0</v>
      </c>
      <c r="Q147" s="166">
        <v>0</v>
      </c>
      <c r="R147" s="166">
        <f>Q147*H147</f>
        <v>0</v>
      </c>
      <c r="S147" s="166">
        <v>0</v>
      </c>
      <c r="T147" s="167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8" t="s">
        <v>170</v>
      </c>
      <c r="AT147" s="168" t="s">
        <v>165</v>
      </c>
      <c r="AU147" s="168" t="s">
        <v>78</v>
      </c>
      <c r="AY147" s="17" t="s">
        <v>163</v>
      </c>
      <c r="BE147" s="169">
        <f>IF(N147="základní",J147,0)</f>
        <v>0</v>
      </c>
      <c r="BF147" s="169">
        <f>IF(N147="snížená",J147,0)</f>
        <v>0</v>
      </c>
      <c r="BG147" s="169">
        <f>IF(N147="zákl. přenesená",J147,0)</f>
        <v>0</v>
      </c>
      <c r="BH147" s="169">
        <f>IF(N147="sníž. přenesená",J147,0)</f>
        <v>0</v>
      </c>
      <c r="BI147" s="169">
        <f>IF(N147="nulová",J147,0)</f>
        <v>0</v>
      </c>
      <c r="BJ147" s="17" t="s">
        <v>78</v>
      </c>
      <c r="BK147" s="169">
        <f>ROUND(I147*H147,2)</f>
        <v>0</v>
      </c>
      <c r="BL147" s="17" t="s">
        <v>170</v>
      </c>
      <c r="BM147" s="168" t="s">
        <v>1571</v>
      </c>
    </row>
    <row r="148" spans="1:65" s="2" customFormat="1" ht="16.5" customHeight="1">
      <c r="A148" s="32"/>
      <c r="B148" s="156"/>
      <c r="C148" s="157" t="s">
        <v>522</v>
      </c>
      <c r="D148" s="157" t="s">
        <v>165</v>
      </c>
      <c r="E148" s="158" t="s">
        <v>1572</v>
      </c>
      <c r="F148" s="159" t="s">
        <v>1573</v>
      </c>
      <c r="G148" s="160" t="s">
        <v>212</v>
      </c>
      <c r="H148" s="161">
        <v>70</v>
      </c>
      <c r="I148" s="162"/>
      <c r="J148" s="163">
        <f>ROUND(I148*H148,2)</f>
        <v>0</v>
      </c>
      <c r="K148" s="159" t="s">
        <v>3</v>
      </c>
      <c r="L148" s="33"/>
      <c r="M148" s="164" t="s">
        <v>3</v>
      </c>
      <c r="N148" s="165" t="s">
        <v>42</v>
      </c>
      <c r="O148" s="53"/>
      <c r="P148" s="166">
        <f>O148*H148</f>
        <v>0</v>
      </c>
      <c r="Q148" s="166">
        <v>0</v>
      </c>
      <c r="R148" s="166">
        <f>Q148*H148</f>
        <v>0</v>
      </c>
      <c r="S148" s="166">
        <v>0</v>
      </c>
      <c r="T148" s="167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8" t="s">
        <v>170</v>
      </c>
      <c r="AT148" s="168" t="s">
        <v>165</v>
      </c>
      <c r="AU148" s="168" t="s">
        <v>78</v>
      </c>
      <c r="AY148" s="17" t="s">
        <v>163</v>
      </c>
      <c r="BE148" s="169">
        <f>IF(N148="základní",J148,0)</f>
        <v>0</v>
      </c>
      <c r="BF148" s="169">
        <f>IF(N148="snížená",J148,0)</f>
        <v>0</v>
      </c>
      <c r="BG148" s="169">
        <f>IF(N148="zákl. přenesená",J148,0)</f>
        <v>0</v>
      </c>
      <c r="BH148" s="169">
        <f>IF(N148="sníž. přenesená",J148,0)</f>
        <v>0</v>
      </c>
      <c r="BI148" s="169">
        <f>IF(N148="nulová",J148,0)</f>
        <v>0</v>
      </c>
      <c r="BJ148" s="17" t="s">
        <v>78</v>
      </c>
      <c r="BK148" s="169">
        <f>ROUND(I148*H148,2)</f>
        <v>0</v>
      </c>
      <c r="BL148" s="17" t="s">
        <v>170</v>
      </c>
      <c r="BM148" s="168" t="s">
        <v>1574</v>
      </c>
    </row>
    <row r="149" spans="2:63" s="12" customFormat="1" ht="25.9" customHeight="1">
      <c r="B149" s="143"/>
      <c r="D149" s="144" t="s">
        <v>70</v>
      </c>
      <c r="E149" s="145" t="s">
        <v>1575</v>
      </c>
      <c r="F149" s="145" t="s">
        <v>1576</v>
      </c>
      <c r="I149" s="146"/>
      <c r="J149" s="147">
        <f>BK149</f>
        <v>0</v>
      </c>
      <c r="L149" s="143"/>
      <c r="M149" s="148"/>
      <c r="N149" s="149"/>
      <c r="O149" s="149"/>
      <c r="P149" s="150">
        <f>SUM(P150:P154)</f>
        <v>0</v>
      </c>
      <c r="Q149" s="149"/>
      <c r="R149" s="150">
        <f>SUM(R150:R154)</f>
        <v>0</v>
      </c>
      <c r="S149" s="149"/>
      <c r="T149" s="151">
        <f>SUM(T150:T154)</f>
        <v>0</v>
      </c>
      <c r="AR149" s="144" t="s">
        <v>78</v>
      </c>
      <c r="AT149" s="152" t="s">
        <v>70</v>
      </c>
      <c r="AU149" s="152" t="s">
        <v>71</v>
      </c>
      <c r="AY149" s="144" t="s">
        <v>163</v>
      </c>
      <c r="BK149" s="153">
        <f>SUM(BK150:BK154)</f>
        <v>0</v>
      </c>
    </row>
    <row r="150" spans="1:65" s="2" customFormat="1" ht="16.5" customHeight="1">
      <c r="A150" s="32"/>
      <c r="B150" s="156"/>
      <c r="C150" s="157" t="s">
        <v>526</v>
      </c>
      <c r="D150" s="157" t="s">
        <v>165</v>
      </c>
      <c r="E150" s="158" t="s">
        <v>1577</v>
      </c>
      <c r="F150" s="159" t="s">
        <v>1578</v>
      </c>
      <c r="G150" s="160" t="s">
        <v>1579</v>
      </c>
      <c r="H150" s="161">
        <v>2</v>
      </c>
      <c r="I150" s="162"/>
      <c r="J150" s="163">
        <f>ROUND(I150*H150,2)</f>
        <v>0</v>
      </c>
      <c r="K150" s="159" t="s">
        <v>3</v>
      </c>
      <c r="L150" s="33"/>
      <c r="M150" s="164" t="s">
        <v>3</v>
      </c>
      <c r="N150" s="165" t="s">
        <v>42</v>
      </c>
      <c r="O150" s="53"/>
      <c r="P150" s="166">
        <f>O150*H150</f>
        <v>0</v>
      </c>
      <c r="Q150" s="166">
        <v>0</v>
      </c>
      <c r="R150" s="166">
        <f>Q150*H150</f>
        <v>0</v>
      </c>
      <c r="S150" s="166">
        <v>0</v>
      </c>
      <c r="T150" s="167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8" t="s">
        <v>170</v>
      </c>
      <c r="AT150" s="168" t="s">
        <v>165</v>
      </c>
      <c r="AU150" s="168" t="s">
        <v>78</v>
      </c>
      <c r="AY150" s="17" t="s">
        <v>163</v>
      </c>
      <c r="BE150" s="169">
        <f>IF(N150="základní",J150,0)</f>
        <v>0</v>
      </c>
      <c r="BF150" s="169">
        <f>IF(N150="snížená",J150,0)</f>
        <v>0</v>
      </c>
      <c r="BG150" s="169">
        <f>IF(N150="zákl. přenesená",J150,0)</f>
        <v>0</v>
      </c>
      <c r="BH150" s="169">
        <f>IF(N150="sníž. přenesená",J150,0)</f>
        <v>0</v>
      </c>
      <c r="BI150" s="169">
        <f>IF(N150="nulová",J150,0)</f>
        <v>0</v>
      </c>
      <c r="BJ150" s="17" t="s">
        <v>78</v>
      </c>
      <c r="BK150" s="169">
        <f>ROUND(I150*H150,2)</f>
        <v>0</v>
      </c>
      <c r="BL150" s="17" t="s">
        <v>170</v>
      </c>
      <c r="BM150" s="168" t="s">
        <v>1580</v>
      </c>
    </row>
    <row r="151" spans="1:65" s="2" customFormat="1" ht="16.5" customHeight="1">
      <c r="A151" s="32"/>
      <c r="B151" s="156"/>
      <c r="C151" s="157" t="s">
        <v>531</v>
      </c>
      <c r="D151" s="157" t="s">
        <v>165</v>
      </c>
      <c r="E151" s="158" t="s">
        <v>1581</v>
      </c>
      <c r="F151" s="159" t="s">
        <v>1582</v>
      </c>
      <c r="G151" s="160" t="s">
        <v>1579</v>
      </c>
      <c r="H151" s="161">
        <v>1</v>
      </c>
      <c r="I151" s="162"/>
      <c r="J151" s="163">
        <f>ROUND(I151*H151,2)</f>
        <v>0</v>
      </c>
      <c r="K151" s="159" t="s">
        <v>3</v>
      </c>
      <c r="L151" s="33"/>
      <c r="M151" s="164" t="s">
        <v>3</v>
      </c>
      <c r="N151" s="165" t="s">
        <v>42</v>
      </c>
      <c r="O151" s="53"/>
      <c r="P151" s="166">
        <f>O151*H151</f>
        <v>0</v>
      </c>
      <c r="Q151" s="166">
        <v>0</v>
      </c>
      <c r="R151" s="166">
        <f>Q151*H151</f>
        <v>0</v>
      </c>
      <c r="S151" s="166">
        <v>0</v>
      </c>
      <c r="T151" s="167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8" t="s">
        <v>170</v>
      </c>
      <c r="AT151" s="168" t="s">
        <v>165</v>
      </c>
      <c r="AU151" s="168" t="s">
        <v>78</v>
      </c>
      <c r="AY151" s="17" t="s">
        <v>163</v>
      </c>
      <c r="BE151" s="169">
        <f>IF(N151="základní",J151,0)</f>
        <v>0</v>
      </c>
      <c r="BF151" s="169">
        <f>IF(N151="snížená",J151,0)</f>
        <v>0</v>
      </c>
      <c r="BG151" s="169">
        <f>IF(N151="zákl. přenesená",J151,0)</f>
        <v>0</v>
      </c>
      <c r="BH151" s="169">
        <f>IF(N151="sníž. přenesená",J151,0)</f>
        <v>0</v>
      </c>
      <c r="BI151" s="169">
        <f>IF(N151="nulová",J151,0)</f>
        <v>0</v>
      </c>
      <c r="BJ151" s="17" t="s">
        <v>78</v>
      </c>
      <c r="BK151" s="169">
        <f>ROUND(I151*H151,2)</f>
        <v>0</v>
      </c>
      <c r="BL151" s="17" t="s">
        <v>170</v>
      </c>
      <c r="BM151" s="168" t="s">
        <v>1583</v>
      </c>
    </row>
    <row r="152" spans="1:65" s="2" customFormat="1" ht="16.5" customHeight="1">
      <c r="A152" s="32"/>
      <c r="B152" s="156"/>
      <c r="C152" s="157" t="s">
        <v>536</v>
      </c>
      <c r="D152" s="157" t="s">
        <v>165</v>
      </c>
      <c r="E152" s="158" t="s">
        <v>1584</v>
      </c>
      <c r="F152" s="159" t="s">
        <v>1585</v>
      </c>
      <c r="G152" s="160" t="s">
        <v>1579</v>
      </c>
      <c r="H152" s="161">
        <v>1</v>
      </c>
      <c r="I152" s="162"/>
      <c r="J152" s="163">
        <f>ROUND(I152*H152,2)</f>
        <v>0</v>
      </c>
      <c r="K152" s="159" t="s">
        <v>3</v>
      </c>
      <c r="L152" s="33"/>
      <c r="M152" s="164" t="s">
        <v>3</v>
      </c>
      <c r="N152" s="165" t="s">
        <v>42</v>
      </c>
      <c r="O152" s="53"/>
      <c r="P152" s="166">
        <f>O152*H152</f>
        <v>0</v>
      </c>
      <c r="Q152" s="166">
        <v>0</v>
      </c>
      <c r="R152" s="166">
        <f>Q152*H152</f>
        <v>0</v>
      </c>
      <c r="S152" s="166">
        <v>0</v>
      </c>
      <c r="T152" s="167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8" t="s">
        <v>170</v>
      </c>
      <c r="AT152" s="168" t="s">
        <v>165</v>
      </c>
      <c r="AU152" s="168" t="s">
        <v>78</v>
      </c>
      <c r="AY152" s="17" t="s">
        <v>163</v>
      </c>
      <c r="BE152" s="169">
        <f>IF(N152="základní",J152,0)</f>
        <v>0</v>
      </c>
      <c r="BF152" s="169">
        <f>IF(N152="snížená",J152,0)</f>
        <v>0</v>
      </c>
      <c r="BG152" s="169">
        <f>IF(N152="zákl. přenesená",J152,0)</f>
        <v>0</v>
      </c>
      <c r="BH152" s="169">
        <f>IF(N152="sníž. přenesená",J152,0)</f>
        <v>0</v>
      </c>
      <c r="BI152" s="169">
        <f>IF(N152="nulová",J152,0)</f>
        <v>0</v>
      </c>
      <c r="BJ152" s="17" t="s">
        <v>78</v>
      </c>
      <c r="BK152" s="169">
        <f>ROUND(I152*H152,2)</f>
        <v>0</v>
      </c>
      <c r="BL152" s="17" t="s">
        <v>170</v>
      </c>
      <c r="BM152" s="168" t="s">
        <v>1586</v>
      </c>
    </row>
    <row r="153" spans="1:65" s="2" customFormat="1" ht="16.5" customHeight="1">
      <c r="A153" s="32"/>
      <c r="B153" s="156"/>
      <c r="C153" s="157" t="s">
        <v>545</v>
      </c>
      <c r="D153" s="157" t="s">
        <v>165</v>
      </c>
      <c r="E153" s="158" t="s">
        <v>1587</v>
      </c>
      <c r="F153" s="159" t="s">
        <v>1588</v>
      </c>
      <c r="G153" s="160" t="s">
        <v>1579</v>
      </c>
      <c r="H153" s="161">
        <v>1</v>
      </c>
      <c r="I153" s="162"/>
      <c r="J153" s="163">
        <f>ROUND(I153*H153,2)</f>
        <v>0</v>
      </c>
      <c r="K153" s="159" t="s">
        <v>3</v>
      </c>
      <c r="L153" s="33"/>
      <c r="M153" s="164" t="s">
        <v>3</v>
      </c>
      <c r="N153" s="165" t="s">
        <v>42</v>
      </c>
      <c r="O153" s="53"/>
      <c r="P153" s="166">
        <f>O153*H153</f>
        <v>0</v>
      </c>
      <c r="Q153" s="166">
        <v>0</v>
      </c>
      <c r="R153" s="166">
        <f>Q153*H153</f>
        <v>0</v>
      </c>
      <c r="S153" s="166">
        <v>0</v>
      </c>
      <c r="T153" s="167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8" t="s">
        <v>170</v>
      </c>
      <c r="AT153" s="168" t="s">
        <v>165</v>
      </c>
      <c r="AU153" s="168" t="s">
        <v>78</v>
      </c>
      <c r="AY153" s="17" t="s">
        <v>163</v>
      </c>
      <c r="BE153" s="169">
        <f>IF(N153="základní",J153,0)</f>
        <v>0</v>
      </c>
      <c r="BF153" s="169">
        <f>IF(N153="snížená",J153,0)</f>
        <v>0</v>
      </c>
      <c r="BG153" s="169">
        <f>IF(N153="zákl. přenesená",J153,0)</f>
        <v>0</v>
      </c>
      <c r="BH153" s="169">
        <f>IF(N153="sníž. přenesená",J153,0)</f>
        <v>0</v>
      </c>
      <c r="BI153" s="169">
        <f>IF(N153="nulová",J153,0)</f>
        <v>0</v>
      </c>
      <c r="BJ153" s="17" t="s">
        <v>78</v>
      </c>
      <c r="BK153" s="169">
        <f>ROUND(I153*H153,2)</f>
        <v>0</v>
      </c>
      <c r="BL153" s="17" t="s">
        <v>170</v>
      </c>
      <c r="BM153" s="168" t="s">
        <v>1589</v>
      </c>
    </row>
    <row r="154" spans="1:65" s="2" customFormat="1" ht="16.5" customHeight="1">
      <c r="A154" s="32"/>
      <c r="B154" s="156"/>
      <c r="C154" s="157" t="s">
        <v>552</v>
      </c>
      <c r="D154" s="157" t="s">
        <v>165</v>
      </c>
      <c r="E154" s="158" t="s">
        <v>1590</v>
      </c>
      <c r="F154" s="159" t="s">
        <v>1591</v>
      </c>
      <c r="G154" s="160" t="s">
        <v>1579</v>
      </c>
      <c r="H154" s="161">
        <v>1</v>
      </c>
      <c r="I154" s="162"/>
      <c r="J154" s="163">
        <f>ROUND(I154*H154,2)</f>
        <v>0</v>
      </c>
      <c r="K154" s="159" t="s">
        <v>3</v>
      </c>
      <c r="L154" s="33"/>
      <c r="M154" s="214" t="s">
        <v>3</v>
      </c>
      <c r="N154" s="215" t="s">
        <v>42</v>
      </c>
      <c r="O154" s="209"/>
      <c r="P154" s="216">
        <f>O154*H154</f>
        <v>0</v>
      </c>
      <c r="Q154" s="216">
        <v>0</v>
      </c>
      <c r="R154" s="216">
        <f>Q154*H154</f>
        <v>0</v>
      </c>
      <c r="S154" s="216">
        <v>0</v>
      </c>
      <c r="T154" s="217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8" t="s">
        <v>170</v>
      </c>
      <c r="AT154" s="168" t="s">
        <v>165</v>
      </c>
      <c r="AU154" s="168" t="s">
        <v>78</v>
      </c>
      <c r="AY154" s="17" t="s">
        <v>163</v>
      </c>
      <c r="BE154" s="169">
        <f>IF(N154="základní",J154,0)</f>
        <v>0</v>
      </c>
      <c r="BF154" s="169">
        <f>IF(N154="snížená",J154,0)</f>
        <v>0</v>
      </c>
      <c r="BG154" s="169">
        <f>IF(N154="zákl. přenesená",J154,0)</f>
        <v>0</v>
      </c>
      <c r="BH154" s="169">
        <f>IF(N154="sníž. přenesená",J154,0)</f>
        <v>0</v>
      </c>
      <c r="BI154" s="169">
        <f>IF(N154="nulová",J154,0)</f>
        <v>0</v>
      </c>
      <c r="BJ154" s="17" t="s">
        <v>78</v>
      </c>
      <c r="BK154" s="169">
        <f>ROUND(I154*H154,2)</f>
        <v>0</v>
      </c>
      <c r="BL154" s="17" t="s">
        <v>170</v>
      </c>
      <c r="BM154" s="168" t="s">
        <v>1592</v>
      </c>
    </row>
    <row r="155" spans="1:31" s="2" customFormat="1" ht="6.95" customHeight="1">
      <c r="A155" s="32"/>
      <c r="B155" s="42"/>
      <c r="C155" s="43"/>
      <c r="D155" s="43"/>
      <c r="E155" s="43"/>
      <c r="F155" s="43"/>
      <c r="G155" s="43"/>
      <c r="H155" s="43"/>
      <c r="I155" s="116"/>
      <c r="J155" s="43"/>
      <c r="K155" s="43"/>
      <c r="L155" s="33"/>
      <c r="M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</row>
  </sheetData>
  <autoFilter ref="C82:K154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Hanáček Jan</dc:creator>
  <cp:keywords/>
  <dc:description/>
  <cp:lastModifiedBy>Jochimová Lenka</cp:lastModifiedBy>
  <cp:lastPrinted>2020-05-18T13:49:12Z</cp:lastPrinted>
  <dcterms:created xsi:type="dcterms:W3CDTF">2020-05-05T07:59:04Z</dcterms:created>
  <dcterms:modified xsi:type="dcterms:W3CDTF">2020-06-02T08:33:22Z</dcterms:modified>
  <cp:category/>
  <cp:version/>
  <cp:contentType/>
  <cp:contentStatus/>
</cp:coreProperties>
</file>