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2020 REALIZACE\201 TERMINÁL\VŘ STAVEBNÍ PRÁCE\DI 11\"/>
    </mc:Choice>
  </mc:AlternateContent>
  <bookViews>
    <workbookView xWindow="825" yWindow="195" windowWidth="17445" windowHeight="19920" activeTab="3"/>
  </bookViews>
  <sheets>
    <sheet name="Pokyny pro vyplnění" sheetId="11" r:id="rId1"/>
    <sheet name="Stavba" sheetId="1" r:id="rId2"/>
    <sheet name="VzorPolozky" sheetId="10" state="hidden" r:id="rId3"/>
    <sheet name="SO 01 1 Pol" sheetId="12" r:id="rId4"/>
    <sheet name="SO 02 2 Pol" sheetId="13" r:id="rId5"/>
  </sheets>
  <externalReferences>
    <externalReference r:id="rId6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1 Pol'!$1:$7</definedName>
    <definedName name="_xlnm.Print_Titles" localSheetId="4">'SO 02 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1 Pol'!$A$1:$X$306</definedName>
    <definedName name="_xlnm.Print_Area" localSheetId="4">'SO 02 2 Pol'!$A$1:$X$103</definedName>
    <definedName name="_xlnm.Print_Area" localSheetId="1">Stavba!$A$1:$J$67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3" i="1" l="1"/>
  <c r="I62" i="1"/>
  <c r="G43" i="1"/>
  <c r="F43" i="1"/>
  <c r="G42" i="1"/>
  <c r="F42" i="1"/>
  <c r="G93" i="13"/>
  <c r="BA26" i="13"/>
  <c r="BA23" i="13"/>
  <c r="G9" i="13"/>
  <c r="G8" i="13" s="1"/>
  <c r="I9" i="13"/>
  <c r="I8" i="13" s="1"/>
  <c r="K9" i="13"/>
  <c r="K8" i="13" s="1"/>
  <c r="O9" i="13"/>
  <c r="O8" i="13" s="1"/>
  <c r="Q9" i="13"/>
  <c r="Q8" i="13" s="1"/>
  <c r="V9" i="13"/>
  <c r="V8" i="13" s="1"/>
  <c r="G10" i="13"/>
  <c r="I10" i="13"/>
  <c r="K10" i="13"/>
  <c r="M10" i="13"/>
  <c r="O10" i="13"/>
  <c r="Q10" i="13"/>
  <c r="V10" i="13"/>
  <c r="G11" i="13"/>
  <c r="I11" i="13"/>
  <c r="K11" i="13"/>
  <c r="M11" i="13"/>
  <c r="O11" i="13"/>
  <c r="Q11" i="13"/>
  <c r="V11" i="13"/>
  <c r="G12" i="13"/>
  <c r="M12" i="13" s="1"/>
  <c r="I12" i="13"/>
  <c r="K12" i="13"/>
  <c r="O12" i="13"/>
  <c r="Q12" i="13"/>
  <c r="V12" i="13"/>
  <c r="G13" i="13"/>
  <c r="M13" i="13" s="1"/>
  <c r="I13" i="13"/>
  <c r="K13" i="13"/>
  <c r="O13" i="13"/>
  <c r="Q13" i="13"/>
  <c r="V13" i="13"/>
  <c r="G14" i="13"/>
  <c r="I14" i="13"/>
  <c r="K14" i="13"/>
  <c r="M14" i="13"/>
  <c r="O14" i="13"/>
  <c r="Q14" i="13"/>
  <c r="V14" i="13"/>
  <c r="G15" i="13"/>
  <c r="I15" i="13"/>
  <c r="K15" i="13"/>
  <c r="M15" i="13"/>
  <c r="O15" i="13"/>
  <c r="Q15" i="13"/>
  <c r="V15" i="13"/>
  <c r="G16" i="13"/>
  <c r="I16" i="13"/>
  <c r="K16" i="13"/>
  <c r="M16" i="13"/>
  <c r="O16" i="13"/>
  <c r="Q16" i="13"/>
  <c r="V16" i="13"/>
  <c r="G17" i="13"/>
  <c r="I17" i="13"/>
  <c r="K17" i="13"/>
  <c r="M17" i="13"/>
  <c r="O17" i="13"/>
  <c r="Q17" i="13"/>
  <c r="V17" i="13"/>
  <c r="G18" i="13"/>
  <c r="I18" i="13"/>
  <c r="K18" i="13"/>
  <c r="M18" i="13"/>
  <c r="O18" i="13"/>
  <c r="Q18" i="13"/>
  <c r="V18" i="13"/>
  <c r="G19" i="13"/>
  <c r="I19" i="13"/>
  <c r="K19" i="13"/>
  <c r="M19" i="13"/>
  <c r="O19" i="13"/>
  <c r="Q19" i="13"/>
  <c r="V19" i="13"/>
  <c r="G20" i="13"/>
  <c r="I20" i="13"/>
  <c r="K20" i="13"/>
  <c r="M20" i="13"/>
  <c r="O20" i="13"/>
  <c r="Q20" i="13"/>
  <c r="V20" i="13"/>
  <c r="G21" i="13"/>
  <c r="M21" i="13" s="1"/>
  <c r="I21" i="13"/>
  <c r="K21" i="13"/>
  <c r="O21" i="13"/>
  <c r="Q21" i="13"/>
  <c r="V21" i="13"/>
  <c r="G22" i="13"/>
  <c r="M22" i="13" s="1"/>
  <c r="I22" i="13"/>
  <c r="K22" i="13"/>
  <c r="O22" i="13"/>
  <c r="Q22" i="13"/>
  <c r="V22" i="13"/>
  <c r="G24" i="13"/>
  <c r="I24" i="13"/>
  <c r="K24" i="13"/>
  <c r="M24" i="13"/>
  <c r="O24" i="13"/>
  <c r="Q24" i="13"/>
  <c r="V24" i="13"/>
  <c r="G25" i="13"/>
  <c r="I25" i="13"/>
  <c r="K25" i="13"/>
  <c r="M25" i="13"/>
  <c r="O25" i="13"/>
  <c r="Q25" i="13"/>
  <c r="V25" i="13"/>
  <c r="G27" i="13"/>
  <c r="I27" i="13"/>
  <c r="K27" i="13"/>
  <c r="M27" i="13"/>
  <c r="O27" i="13"/>
  <c r="Q27" i="13"/>
  <c r="V27" i="13"/>
  <c r="G28" i="13"/>
  <c r="M28" i="13" s="1"/>
  <c r="I28" i="13"/>
  <c r="K28" i="13"/>
  <c r="O28" i="13"/>
  <c r="Q28" i="13"/>
  <c r="V28" i="13"/>
  <c r="G29" i="13"/>
  <c r="I29" i="13"/>
  <c r="K29" i="13"/>
  <c r="M29" i="13"/>
  <c r="O29" i="13"/>
  <c r="Q29" i="13"/>
  <c r="V29" i="13"/>
  <c r="G30" i="13"/>
  <c r="I30" i="13"/>
  <c r="K30" i="13"/>
  <c r="M30" i="13"/>
  <c r="O30" i="13"/>
  <c r="Q30" i="13"/>
  <c r="V30" i="13"/>
  <c r="G31" i="13"/>
  <c r="I31" i="13"/>
  <c r="K31" i="13"/>
  <c r="M31" i="13"/>
  <c r="O31" i="13"/>
  <c r="Q31" i="13"/>
  <c r="V31" i="13"/>
  <c r="G33" i="13"/>
  <c r="M33" i="13" s="1"/>
  <c r="I33" i="13"/>
  <c r="K33" i="13"/>
  <c r="O33" i="13"/>
  <c r="Q33" i="13"/>
  <c r="V33" i="13"/>
  <c r="G34" i="13"/>
  <c r="I34" i="13"/>
  <c r="K34" i="13"/>
  <c r="M34" i="13"/>
  <c r="O34" i="13"/>
  <c r="Q34" i="13"/>
  <c r="V34" i="13"/>
  <c r="G36" i="13"/>
  <c r="M36" i="13" s="1"/>
  <c r="I36" i="13"/>
  <c r="K36" i="13"/>
  <c r="O36" i="13"/>
  <c r="Q36" i="13"/>
  <c r="V36" i="13"/>
  <c r="G37" i="13"/>
  <c r="I37" i="13"/>
  <c r="K37" i="13"/>
  <c r="M37" i="13"/>
  <c r="O37" i="13"/>
  <c r="Q37" i="13"/>
  <c r="V37" i="13"/>
  <c r="G38" i="13"/>
  <c r="I38" i="13"/>
  <c r="K38" i="13"/>
  <c r="M38" i="13"/>
  <c r="O38" i="13"/>
  <c r="Q38" i="13"/>
  <c r="V38" i="13"/>
  <c r="G39" i="13"/>
  <c r="M39" i="13" s="1"/>
  <c r="I39" i="13"/>
  <c r="K39" i="13"/>
  <c r="O39" i="13"/>
  <c r="Q39" i="13"/>
  <c r="V39" i="13"/>
  <c r="G41" i="13"/>
  <c r="I41" i="13"/>
  <c r="K41" i="13"/>
  <c r="M41" i="13"/>
  <c r="O41" i="13"/>
  <c r="Q41" i="13"/>
  <c r="V41" i="13"/>
  <c r="G42" i="13"/>
  <c r="I42" i="13"/>
  <c r="K42" i="13"/>
  <c r="M42" i="13"/>
  <c r="O42" i="13"/>
  <c r="Q42" i="13"/>
  <c r="V42" i="13"/>
  <c r="G43" i="13"/>
  <c r="I43" i="13"/>
  <c r="K43" i="13"/>
  <c r="M43" i="13"/>
  <c r="O43" i="13"/>
  <c r="Q43" i="13"/>
  <c r="V43" i="13"/>
  <c r="G44" i="13"/>
  <c r="I44" i="13"/>
  <c r="K44" i="13"/>
  <c r="M44" i="13"/>
  <c r="O44" i="13"/>
  <c r="Q44" i="13"/>
  <c r="V44" i="13"/>
  <c r="G45" i="13"/>
  <c r="I45" i="13"/>
  <c r="K45" i="13"/>
  <c r="M45" i="13"/>
  <c r="O45" i="13"/>
  <c r="Q45" i="13"/>
  <c r="V45" i="13"/>
  <c r="G46" i="13"/>
  <c r="M46" i="13" s="1"/>
  <c r="I46" i="13"/>
  <c r="K46" i="13"/>
  <c r="O46" i="13"/>
  <c r="Q46" i="13"/>
  <c r="V46" i="13"/>
  <c r="G47" i="13"/>
  <c r="I47" i="13"/>
  <c r="K47" i="13"/>
  <c r="M47" i="13"/>
  <c r="O47" i="13"/>
  <c r="Q47" i="13"/>
  <c r="V47" i="13"/>
  <c r="G48" i="13"/>
  <c r="I48" i="13"/>
  <c r="K48" i="13"/>
  <c r="M48" i="13"/>
  <c r="O48" i="13"/>
  <c r="Q48" i="13"/>
  <c r="V48" i="13"/>
  <c r="G50" i="13"/>
  <c r="M50" i="13" s="1"/>
  <c r="I50" i="13"/>
  <c r="K50" i="13"/>
  <c r="O50" i="13"/>
  <c r="Q50" i="13"/>
  <c r="V50" i="13"/>
  <c r="G51" i="13"/>
  <c r="M51" i="13" s="1"/>
  <c r="I51" i="13"/>
  <c r="K51" i="13"/>
  <c r="O51" i="13"/>
  <c r="Q51" i="13"/>
  <c r="V51" i="13"/>
  <c r="G53" i="13"/>
  <c r="I53" i="13"/>
  <c r="K53" i="13"/>
  <c r="M53" i="13"/>
  <c r="O53" i="13"/>
  <c r="Q53" i="13"/>
  <c r="V53" i="13"/>
  <c r="G54" i="13"/>
  <c r="I54" i="13"/>
  <c r="K54" i="13"/>
  <c r="M54" i="13"/>
  <c r="O54" i="13"/>
  <c r="Q54" i="13"/>
  <c r="V54" i="13"/>
  <c r="G55" i="13"/>
  <c r="I55" i="13"/>
  <c r="K55" i="13"/>
  <c r="M55" i="13"/>
  <c r="O55" i="13"/>
  <c r="Q55" i="13"/>
  <c r="V55" i="13"/>
  <c r="G56" i="13"/>
  <c r="I56" i="13"/>
  <c r="K56" i="13"/>
  <c r="M56" i="13"/>
  <c r="O56" i="13"/>
  <c r="Q56" i="13"/>
  <c r="V56" i="13"/>
  <c r="G57" i="13"/>
  <c r="I57" i="13"/>
  <c r="K57" i="13"/>
  <c r="M57" i="13"/>
  <c r="O57" i="13"/>
  <c r="Q57" i="13"/>
  <c r="V57" i="13"/>
  <c r="G58" i="13"/>
  <c r="I58" i="13"/>
  <c r="K58" i="13"/>
  <c r="M58" i="13"/>
  <c r="O58" i="13"/>
  <c r="Q58" i="13"/>
  <c r="V58" i="13"/>
  <c r="G59" i="13"/>
  <c r="G60" i="13"/>
  <c r="M60" i="13" s="1"/>
  <c r="I60" i="13"/>
  <c r="I59" i="13" s="1"/>
  <c r="K60" i="13"/>
  <c r="K59" i="13" s="1"/>
  <c r="O60" i="13"/>
  <c r="Q60" i="13"/>
  <c r="V60" i="13"/>
  <c r="G61" i="13"/>
  <c r="M61" i="13" s="1"/>
  <c r="I61" i="13"/>
  <c r="K61" i="13"/>
  <c r="O61" i="13"/>
  <c r="Q61" i="13"/>
  <c r="V61" i="13"/>
  <c r="G62" i="13"/>
  <c r="M62" i="13" s="1"/>
  <c r="I62" i="13"/>
  <c r="K62" i="13"/>
  <c r="O62" i="13"/>
  <c r="Q62" i="13"/>
  <c r="V62" i="13"/>
  <c r="G63" i="13"/>
  <c r="I63" i="13"/>
  <c r="K63" i="13"/>
  <c r="M63" i="13"/>
  <c r="O63" i="13"/>
  <c r="O59" i="13" s="1"/>
  <c r="Q63" i="13"/>
  <c r="V63" i="13"/>
  <c r="G64" i="13"/>
  <c r="I64" i="13"/>
  <c r="K64" i="13"/>
  <c r="M64" i="13"/>
  <c r="O64" i="13"/>
  <c r="Q64" i="13"/>
  <c r="Q59" i="13" s="1"/>
  <c r="V64" i="13"/>
  <c r="V59" i="13" s="1"/>
  <c r="G65" i="13"/>
  <c r="M65" i="13" s="1"/>
  <c r="I65" i="13"/>
  <c r="K65" i="13"/>
  <c r="O65" i="13"/>
  <c r="Q65" i="13"/>
  <c r="V65" i="13"/>
  <c r="G66" i="13"/>
  <c r="I66" i="13"/>
  <c r="K66" i="13"/>
  <c r="M66" i="13"/>
  <c r="O66" i="13"/>
  <c r="Q66" i="13"/>
  <c r="V66" i="13"/>
  <c r="G67" i="13"/>
  <c r="I67" i="13"/>
  <c r="K67" i="13"/>
  <c r="M67" i="13"/>
  <c r="O67" i="13"/>
  <c r="Q67" i="13"/>
  <c r="V67" i="13"/>
  <c r="G68" i="13"/>
  <c r="M68" i="13" s="1"/>
  <c r="I68" i="13"/>
  <c r="K68" i="13"/>
  <c r="O68" i="13"/>
  <c r="Q68" i="13"/>
  <c r="V68" i="13"/>
  <c r="G69" i="13"/>
  <c r="M69" i="13" s="1"/>
  <c r="I69" i="13"/>
  <c r="K69" i="13"/>
  <c r="O69" i="13"/>
  <c r="Q69" i="13"/>
  <c r="V69" i="13"/>
  <c r="G70" i="13"/>
  <c r="I70" i="13"/>
  <c r="K70" i="13"/>
  <c r="M70" i="13"/>
  <c r="O70" i="13"/>
  <c r="Q70" i="13"/>
  <c r="V70" i="13"/>
  <c r="G71" i="13"/>
  <c r="M71" i="13" s="1"/>
  <c r="I71" i="13"/>
  <c r="K71" i="13"/>
  <c r="O71" i="13"/>
  <c r="Q71" i="13"/>
  <c r="V71" i="13"/>
  <c r="G73" i="13"/>
  <c r="I73" i="13"/>
  <c r="K73" i="13"/>
  <c r="M73" i="13"/>
  <c r="O73" i="13"/>
  <c r="Q73" i="13"/>
  <c r="V73" i="13"/>
  <c r="G74" i="13"/>
  <c r="I74" i="13"/>
  <c r="K74" i="13"/>
  <c r="M74" i="13"/>
  <c r="O74" i="13"/>
  <c r="Q74" i="13"/>
  <c r="V74" i="13"/>
  <c r="G75" i="13"/>
  <c r="M75" i="13" s="1"/>
  <c r="I75" i="13"/>
  <c r="K75" i="13"/>
  <c r="O75" i="13"/>
  <c r="Q75" i="13"/>
  <c r="V75" i="13"/>
  <c r="G76" i="13"/>
  <c r="M76" i="13" s="1"/>
  <c r="I76" i="13"/>
  <c r="K76" i="13"/>
  <c r="O76" i="13"/>
  <c r="Q76" i="13"/>
  <c r="V76" i="13"/>
  <c r="G77" i="13"/>
  <c r="I77" i="13"/>
  <c r="K77" i="13"/>
  <c r="M77" i="13"/>
  <c r="O77" i="13"/>
  <c r="Q77" i="13"/>
  <c r="V77" i="13"/>
  <c r="G78" i="13"/>
  <c r="I78" i="13"/>
  <c r="K78" i="13"/>
  <c r="M78" i="13"/>
  <c r="O78" i="13"/>
  <c r="Q78" i="13"/>
  <c r="V78" i="13"/>
  <c r="G80" i="13"/>
  <c r="I80" i="13"/>
  <c r="K80" i="13"/>
  <c r="M80" i="13"/>
  <c r="O80" i="13"/>
  <c r="Q80" i="13"/>
  <c r="V80" i="13"/>
  <c r="G81" i="13"/>
  <c r="I81" i="13"/>
  <c r="K81" i="13"/>
  <c r="M81" i="13"/>
  <c r="O81" i="13"/>
  <c r="Q81" i="13"/>
  <c r="V81" i="13"/>
  <c r="G83" i="13"/>
  <c r="M83" i="13" s="1"/>
  <c r="I83" i="13"/>
  <c r="I82" i="13" s="1"/>
  <c r="K83" i="13"/>
  <c r="K82" i="13" s="1"/>
  <c r="O83" i="13"/>
  <c r="O82" i="13" s="1"/>
  <c r="Q83" i="13"/>
  <c r="Q82" i="13" s="1"/>
  <c r="V83" i="13"/>
  <c r="V82" i="13" s="1"/>
  <c r="G84" i="13"/>
  <c r="I84" i="13"/>
  <c r="K84" i="13"/>
  <c r="M84" i="13"/>
  <c r="O84" i="13"/>
  <c r="Q84" i="13"/>
  <c r="V84" i="13"/>
  <c r="G85" i="13"/>
  <c r="M85" i="13" s="1"/>
  <c r="I85" i="13"/>
  <c r="K85" i="13"/>
  <c r="O85" i="13"/>
  <c r="Q85" i="13"/>
  <c r="V85" i="13"/>
  <c r="G86" i="13"/>
  <c r="M86" i="13" s="1"/>
  <c r="I86" i="13"/>
  <c r="K86" i="13"/>
  <c r="O86" i="13"/>
  <c r="Q86" i="13"/>
  <c r="V86" i="13"/>
  <c r="G87" i="13"/>
  <c r="I87" i="13"/>
  <c r="K87" i="13"/>
  <c r="M87" i="13"/>
  <c r="O87" i="13"/>
  <c r="Q87" i="13"/>
  <c r="V87" i="13"/>
  <c r="V88" i="13"/>
  <c r="G89" i="13"/>
  <c r="G88" i="13" s="1"/>
  <c r="I89" i="13"/>
  <c r="I88" i="13" s="1"/>
  <c r="K89" i="13"/>
  <c r="K88" i="13" s="1"/>
  <c r="M89" i="13"/>
  <c r="M88" i="13" s="1"/>
  <c r="O89" i="13"/>
  <c r="O88" i="13" s="1"/>
  <c r="Q89" i="13"/>
  <c r="Q88" i="13" s="1"/>
  <c r="V89" i="13"/>
  <c r="G90" i="13"/>
  <c r="I90" i="13"/>
  <c r="K90" i="13"/>
  <c r="M90" i="13"/>
  <c r="O90" i="13"/>
  <c r="Q90" i="13"/>
  <c r="V90" i="13"/>
  <c r="G91" i="13"/>
  <c r="I91" i="13"/>
  <c r="K91" i="13"/>
  <c r="M91" i="13"/>
  <c r="O91" i="13"/>
  <c r="Q91" i="13"/>
  <c r="V91" i="13"/>
  <c r="AE93" i="13"/>
  <c r="G9" i="12"/>
  <c r="I9" i="12"/>
  <c r="I8" i="12" s="1"/>
  <c r="K9" i="12"/>
  <c r="M9" i="12"/>
  <c r="O9" i="12"/>
  <c r="Q9" i="12"/>
  <c r="Q8" i="12" s="1"/>
  <c r="V9" i="12"/>
  <c r="G12" i="12"/>
  <c r="M12" i="12" s="1"/>
  <c r="I12" i="12"/>
  <c r="K12" i="12"/>
  <c r="O12" i="12"/>
  <c r="Q12" i="12"/>
  <c r="V12" i="12"/>
  <c r="G13" i="12"/>
  <c r="I13" i="12"/>
  <c r="K13" i="12"/>
  <c r="M13" i="12"/>
  <c r="O13" i="12"/>
  <c r="Q13" i="12"/>
  <c r="V13" i="12"/>
  <c r="G15" i="12"/>
  <c r="M15" i="12" s="1"/>
  <c r="I15" i="12"/>
  <c r="I14" i="12" s="1"/>
  <c r="K15" i="12"/>
  <c r="O15" i="12"/>
  <c r="Q15" i="12"/>
  <c r="V15" i="12"/>
  <c r="G18" i="12"/>
  <c r="I18" i="12"/>
  <c r="K18" i="12"/>
  <c r="M18" i="12"/>
  <c r="O18" i="12"/>
  <c r="Q18" i="12"/>
  <c r="V18" i="12"/>
  <c r="G21" i="12"/>
  <c r="M21" i="12" s="1"/>
  <c r="I21" i="12"/>
  <c r="K21" i="12"/>
  <c r="K14" i="12" s="1"/>
  <c r="O21" i="12"/>
  <c r="Q21" i="12"/>
  <c r="V21" i="12"/>
  <c r="G24" i="12"/>
  <c r="M24" i="12" s="1"/>
  <c r="I24" i="12"/>
  <c r="K24" i="12"/>
  <c r="O24" i="12"/>
  <c r="Q24" i="12"/>
  <c r="V24" i="12"/>
  <c r="G29" i="12"/>
  <c r="M29" i="12" s="1"/>
  <c r="I29" i="12"/>
  <c r="K29" i="12"/>
  <c r="O29" i="12"/>
  <c r="Q29" i="12"/>
  <c r="V29" i="12"/>
  <c r="G34" i="12"/>
  <c r="I34" i="12"/>
  <c r="K34" i="12"/>
  <c r="M34" i="12"/>
  <c r="O34" i="12"/>
  <c r="Q34" i="12"/>
  <c r="V34" i="12"/>
  <c r="G40" i="12"/>
  <c r="I40" i="12"/>
  <c r="K40" i="12"/>
  <c r="O40" i="12"/>
  <c r="Q40" i="12"/>
  <c r="V40" i="12"/>
  <c r="G45" i="12"/>
  <c r="I45" i="12"/>
  <c r="K45" i="12"/>
  <c r="M45" i="12"/>
  <c r="O45" i="12"/>
  <c r="Q45" i="12"/>
  <c r="V45" i="12"/>
  <c r="G46" i="12"/>
  <c r="M46" i="12" s="1"/>
  <c r="I46" i="12"/>
  <c r="K46" i="12"/>
  <c r="O46" i="12"/>
  <c r="Q46" i="12"/>
  <c r="V46" i="12"/>
  <c r="G51" i="12"/>
  <c r="M51" i="12" s="1"/>
  <c r="I51" i="12"/>
  <c r="K51" i="12"/>
  <c r="O51" i="12"/>
  <c r="Q51" i="12"/>
  <c r="V51" i="12"/>
  <c r="G54" i="12"/>
  <c r="I54" i="12"/>
  <c r="K54" i="12"/>
  <c r="M54" i="12"/>
  <c r="O54" i="12"/>
  <c r="Q54" i="12"/>
  <c r="V54" i="12"/>
  <c r="G57" i="12"/>
  <c r="M57" i="12" s="1"/>
  <c r="I57" i="12"/>
  <c r="K57" i="12"/>
  <c r="O57" i="12"/>
  <c r="Q57" i="12"/>
  <c r="V57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I62" i="12"/>
  <c r="K62" i="12"/>
  <c r="M62" i="12"/>
  <c r="O62" i="12"/>
  <c r="Q62" i="12"/>
  <c r="V62" i="12"/>
  <c r="G66" i="12"/>
  <c r="I66" i="12"/>
  <c r="K66" i="12"/>
  <c r="M66" i="12"/>
  <c r="O66" i="12"/>
  <c r="Q66" i="12"/>
  <c r="Q65" i="12" s="1"/>
  <c r="V66" i="12"/>
  <c r="G67" i="12"/>
  <c r="M67" i="12" s="1"/>
  <c r="I67" i="12"/>
  <c r="K67" i="12"/>
  <c r="O67" i="12"/>
  <c r="Q67" i="12"/>
  <c r="V67" i="12"/>
  <c r="G68" i="12"/>
  <c r="M68" i="12" s="1"/>
  <c r="I68" i="12"/>
  <c r="K68" i="12"/>
  <c r="O68" i="12"/>
  <c r="Q68" i="12"/>
  <c r="V68" i="12"/>
  <c r="G69" i="12"/>
  <c r="I69" i="12"/>
  <c r="K69" i="12"/>
  <c r="M69" i="12"/>
  <c r="O69" i="12"/>
  <c r="Q69" i="12"/>
  <c r="V69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6" i="12"/>
  <c r="M76" i="12" s="1"/>
  <c r="I76" i="12"/>
  <c r="K76" i="12"/>
  <c r="O76" i="12"/>
  <c r="Q76" i="12"/>
  <c r="V76" i="12"/>
  <c r="G79" i="12"/>
  <c r="I79" i="12"/>
  <c r="K79" i="12"/>
  <c r="M79" i="12"/>
  <c r="O79" i="12"/>
  <c r="Q79" i="12"/>
  <c r="V79" i="12"/>
  <c r="G80" i="12"/>
  <c r="M80" i="12" s="1"/>
  <c r="I80" i="12"/>
  <c r="K80" i="12"/>
  <c r="O80" i="12"/>
  <c r="Q80" i="12"/>
  <c r="V80" i="12"/>
  <c r="G81" i="12"/>
  <c r="Q81" i="12"/>
  <c r="G82" i="12"/>
  <c r="I82" i="12"/>
  <c r="I81" i="12" s="1"/>
  <c r="K82" i="12"/>
  <c r="K81" i="12" s="1"/>
  <c r="M82" i="12"/>
  <c r="M81" i="12" s="1"/>
  <c r="O82" i="12"/>
  <c r="O81" i="12" s="1"/>
  <c r="Q82" i="12"/>
  <c r="V82" i="12"/>
  <c r="V81" i="12" s="1"/>
  <c r="G85" i="12"/>
  <c r="I54" i="1" s="1"/>
  <c r="G86" i="12"/>
  <c r="M86" i="12" s="1"/>
  <c r="I86" i="12"/>
  <c r="I85" i="12" s="1"/>
  <c r="K86" i="12"/>
  <c r="O86" i="12"/>
  <c r="Q86" i="12"/>
  <c r="V86" i="12"/>
  <c r="G93" i="12"/>
  <c r="I93" i="12"/>
  <c r="K93" i="12"/>
  <c r="M93" i="12"/>
  <c r="O93" i="12"/>
  <c r="Q93" i="12"/>
  <c r="V93" i="12"/>
  <c r="G101" i="12"/>
  <c r="M101" i="12" s="1"/>
  <c r="I101" i="12"/>
  <c r="K101" i="12"/>
  <c r="K85" i="12" s="1"/>
  <c r="O101" i="12"/>
  <c r="Q101" i="12"/>
  <c r="V101" i="12"/>
  <c r="G108" i="12"/>
  <c r="M108" i="12" s="1"/>
  <c r="I108" i="12"/>
  <c r="K108" i="12"/>
  <c r="O108" i="12"/>
  <c r="Q108" i="12"/>
  <c r="V108" i="12"/>
  <c r="G116" i="12"/>
  <c r="M116" i="12" s="1"/>
  <c r="I116" i="12"/>
  <c r="K116" i="12"/>
  <c r="O116" i="12"/>
  <c r="Q116" i="12"/>
  <c r="V116" i="12"/>
  <c r="G118" i="12"/>
  <c r="I118" i="12"/>
  <c r="K118" i="12"/>
  <c r="M118" i="12"/>
  <c r="O118" i="12"/>
  <c r="Q118" i="12"/>
  <c r="V118" i="12"/>
  <c r="G120" i="12"/>
  <c r="M120" i="12" s="1"/>
  <c r="I120" i="12"/>
  <c r="K120" i="12"/>
  <c r="O120" i="12"/>
  <c r="Q120" i="12"/>
  <c r="V120" i="12"/>
  <c r="G123" i="12"/>
  <c r="M123" i="12" s="1"/>
  <c r="I123" i="12"/>
  <c r="K123" i="12"/>
  <c r="O123" i="12"/>
  <c r="Q123" i="12"/>
  <c r="V123" i="12"/>
  <c r="G124" i="12"/>
  <c r="I124" i="12"/>
  <c r="K124" i="12"/>
  <c r="M124" i="12"/>
  <c r="O124" i="12"/>
  <c r="Q124" i="12"/>
  <c r="V124" i="12"/>
  <c r="G127" i="12"/>
  <c r="M127" i="12" s="1"/>
  <c r="I127" i="12"/>
  <c r="K127" i="12"/>
  <c r="O127" i="12"/>
  <c r="Q127" i="12"/>
  <c r="V127" i="12"/>
  <c r="G130" i="12"/>
  <c r="I130" i="12"/>
  <c r="K130" i="12"/>
  <c r="M130" i="12"/>
  <c r="O130" i="12"/>
  <c r="Q130" i="12"/>
  <c r="V130" i="12"/>
  <c r="G135" i="12"/>
  <c r="G129" i="12" s="1"/>
  <c r="I55" i="1" s="1"/>
  <c r="I135" i="12"/>
  <c r="K135" i="12"/>
  <c r="O135" i="12"/>
  <c r="Q135" i="12"/>
  <c r="V135" i="12"/>
  <c r="G138" i="12"/>
  <c r="M138" i="12" s="1"/>
  <c r="I138" i="12"/>
  <c r="K138" i="12"/>
  <c r="O138" i="12"/>
  <c r="Q138" i="12"/>
  <c r="V138" i="12"/>
  <c r="G141" i="12"/>
  <c r="M141" i="12" s="1"/>
  <c r="I141" i="12"/>
  <c r="K141" i="12"/>
  <c r="O141" i="12"/>
  <c r="Q141" i="12"/>
  <c r="V141" i="12"/>
  <c r="G147" i="12"/>
  <c r="M147" i="12" s="1"/>
  <c r="I147" i="12"/>
  <c r="K147" i="12"/>
  <c r="O147" i="12"/>
  <c r="Q147" i="12"/>
  <c r="V147" i="12"/>
  <c r="G150" i="12"/>
  <c r="I150" i="12"/>
  <c r="K150" i="12"/>
  <c r="M150" i="12"/>
  <c r="O150" i="12"/>
  <c r="Q150" i="12"/>
  <c r="V150" i="12"/>
  <c r="G156" i="12"/>
  <c r="M156" i="12" s="1"/>
  <c r="I156" i="12"/>
  <c r="K156" i="12"/>
  <c r="O156" i="12"/>
  <c r="Q156" i="12"/>
  <c r="V156" i="12"/>
  <c r="G160" i="12"/>
  <c r="I160" i="12"/>
  <c r="K160" i="12"/>
  <c r="M160" i="12"/>
  <c r="O160" i="12"/>
  <c r="Q160" i="12"/>
  <c r="V160" i="12"/>
  <c r="G163" i="12"/>
  <c r="M163" i="12" s="1"/>
  <c r="I163" i="12"/>
  <c r="K163" i="12"/>
  <c r="O163" i="12"/>
  <c r="Q163" i="12"/>
  <c r="V163" i="12"/>
  <c r="G167" i="12"/>
  <c r="I167" i="12"/>
  <c r="K167" i="12"/>
  <c r="M167" i="12"/>
  <c r="O167" i="12"/>
  <c r="Q167" i="12"/>
  <c r="V167" i="12"/>
  <c r="G171" i="12"/>
  <c r="M171" i="12" s="1"/>
  <c r="I171" i="12"/>
  <c r="K171" i="12"/>
  <c r="O171" i="12"/>
  <c r="Q171" i="12"/>
  <c r="V171" i="12"/>
  <c r="G175" i="12"/>
  <c r="M175" i="12" s="1"/>
  <c r="I175" i="12"/>
  <c r="K175" i="12"/>
  <c r="O175" i="12"/>
  <c r="Q175" i="12"/>
  <c r="V175" i="12"/>
  <c r="G178" i="12"/>
  <c r="M178" i="12" s="1"/>
  <c r="I178" i="12"/>
  <c r="K178" i="12"/>
  <c r="O178" i="12"/>
  <c r="Q178" i="12"/>
  <c r="V178" i="12"/>
  <c r="G181" i="12"/>
  <c r="M181" i="12" s="1"/>
  <c r="I181" i="12"/>
  <c r="K181" i="12"/>
  <c r="O181" i="12"/>
  <c r="Q181" i="12"/>
  <c r="V181" i="12"/>
  <c r="G184" i="12"/>
  <c r="I184" i="12"/>
  <c r="K184" i="12"/>
  <c r="M184" i="12"/>
  <c r="O184" i="12"/>
  <c r="Q184" i="12"/>
  <c r="V184" i="12"/>
  <c r="G189" i="12"/>
  <c r="M189" i="12" s="1"/>
  <c r="I189" i="12"/>
  <c r="K189" i="12"/>
  <c r="O189" i="12"/>
  <c r="Q189" i="12"/>
  <c r="V189" i="12"/>
  <c r="G192" i="12"/>
  <c r="I192" i="12"/>
  <c r="K192" i="12"/>
  <c r="M192" i="12"/>
  <c r="O192" i="12"/>
  <c r="Q192" i="12"/>
  <c r="V192" i="12"/>
  <c r="G195" i="12"/>
  <c r="M195" i="12" s="1"/>
  <c r="I195" i="12"/>
  <c r="K195" i="12"/>
  <c r="O195" i="12"/>
  <c r="Q195" i="12"/>
  <c r="V195" i="12"/>
  <c r="G198" i="12"/>
  <c r="M198" i="12" s="1"/>
  <c r="I198" i="12"/>
  <c r="K198" i="12"/>
  <c r="O198" i="12"/>
  <c r="Q198" i="12"/>
  <c r="V198" i="12"/>
  <c r="G201" i="12"/>
  <c r="I201" i="12"/>
  <c r="K201" i="12"/>
  <c r="M201" i="12"/>
  <c r="O201" i="12"/>
  <c r="Q201" i="12"/>
  <c r="V201" i="12"/>
  <c r="G204" i="12"/>
  <c r="M204" i="12" s="1"/>
  <c r="I204" i="12"/>
  <c r="K204" i="12"/>
  <c r="O204" i="12"/>
  <c r="Q204" i="12"/>
  <c r="V204" i="12"/>
  <c r="G207" i="12"/>
  <c r="M207" i="12" s="1"/>
  <c r="I207" i="12"/>
  <c r="K207" i="12"/>
  <c r="O207" i="12"/>
  <c r="Q207" i="12"/>
  <c r="V207" i="12"/>
  <c r="G210" i="12"/>
  <c r="I210" i="12"/>
  <c r="K210" i="12"/>
  <c r="M210" i="12"/>
  <c r="O210" i="12"/>
  <c r="Q210" i="12"/>
  <c r="V210" i="12"/>
  <c r="G212" i="12"/>
  <c r="M212" i="12" s="1"/>
  <c r="I212" i="12"/>
  <c r="K212" i="12"/>
  <c r="O212" i="12"/>
  <c r="Q212" i="12"/>
  <c r="V212" i="12"/>
  <c r="G214" i="12"/>
  <c r="M214" i="12" s="1"/>
  <c r="I214" i="12"/>
  <c r="K214" i="12"/>
  <c r="O214" i="12"/>
  <c r="Q214" i="12"/>
  <c r="V214" i="12"/>
  <c r="G216" i="12"/>
  <c r="M216" i="12" s="1"/>
  <c r="I216" i="12"/>
  <c r="K216" i="12"/>
  <c r="O216" i="12"/>
  <c r="Q216" i="12"/>
  <c r="V216" i="12"/>
  <c r="G218" i="12"/>
  <c r="I218" i="12"/>
  <c r="K218" i="12"/>
  <c r="M218" i="12"/>
  <c r="O218" i="12"/>
  <c r="Q218" i="12"/>
  <c r="V218" i="12"/>
  <c r="G222" i="12"/>
  <c r="G221" i="12" s="1"/>
  <c r="I56" i="1" s="1"/>
  <c r="I222" i="12"/>
  <c r="I221" i="12" s="1"/>
  <c r="K222" i="12"/>
  <c r="K221" i="12" s="1"/>
  <c r="O222" i="12"/>
  <c r="O221" i="12" s="1"/>
  <c r="Q222" i="12"/>
  <c r="Q221" i="12" s="1"/>
  <c r="V222" i="12"/>
  <c r="V221" i="12" s="1"/>
  <c r="O228" i="12"/>
  <c r="G229" i="12"/>
  <c r="G228" i="12" s="1"/>
  <c r="I57" i="1" s="1"/>
  <c r="I229" i="12"/>
  <c r="I228" i="12" s="1"/>
  <c r="K229" i="12"/>
  <c r="K228" i="12" s="1"/>
  <c r="M229" i="12"/>
  <c r="O229" i="12"/>
  <c r="Q229" i="12"/>
  <c r="Q228" i="12" s="1"/>
  <c r="V229" i="12"/>
  <c r="G230" i="12"/>
  <c r="M230" i="12" s="1"/>
  <c r="M228" i="12" s="1"/>
  <c r="I230" i="12"/>
  <c r="K230" i="12"/>
  <c r="O230" i="12"/>
  <c r="Q230" i="12"/>
  <c r="V230" i="12"/>
  <c r="G232" i="12"/>
  <c r="G231" i="12" s="1"/>
  <c r="I232" i="12"/>
  <c r="I231" i="12" s="1"/>
  <c r="K232" i="12"/>
  <c r="K231" i="12" s="1"/>
  <c r="O232" i="12"/>
  <c r="O231" i="12" s="1"/>
  <c r="Q232" i="12"/>
  <c r="Q231" i="12" s="1"/>
  <c r="V232" i="12"/>
  <c r="V231" i="12" s="1"/>
  <c r="G236" i="12"/>
  <c r="I236" i="12"/>
  <c r="K236" i="12"/>
  <c r="M236" i="12"/>
  <c r="O236" i="12"/>
  <c r="Q236" i="12"/>
  <c r="V236" i="12"/>
  <c r="G239" i="12"/>
  <c r="M239" i="12" s="1"/>
  <c r="I239" i="12"/>
  <c r="K239" i="12"/>
  <c r="O239" i="12"/>
  <c r="Q239" i="12"/>
  <c r="V239" i="12"/>
  <c r="G241" i="12"/>
  <c r="M241" i="12" s="1"/>
  <c r="I241" i="12"/>
  <c r="K241" i="12"/>
  <c r="O241" i="12"/>
  <c r="Q241" i="12"/>
  <c r="V241" i="12"/>
  <c r="G244" i="12"/>
  <c r="I244" i="12"/>
  <c r="K244" i="12"/>
  <c r="M244" i="12"/>
  <c r="O244" i="12"/>
  <c r="Q244" i="12"/>
  <c r="V244" i="12"/>
  <c r="G247" i="12"/>
  <c r="M247" i="12" s="1"/>
  <c r="I247" i="12"/>
  <c r="K247" i="12"/>
  <c r="O247" i="12"/>
  <c r="Q247" i="12"/>
  <c r="V247" i="12"/>
  <c r="G250" i="12"/>
  <c r="I250" i="12"/>
  <c r="K250" i="12"/>
  <c r="M250" i="12"/>
  <c r="O250" i="12"/>
  <c r="Q250" i="12"/>
  <c r="V250" i="12"/>
  <c r="G253" i="12"/>
  <c r="M253" i="12" s="1"/>
  <c r="I253" i="12"/>
  <c r="K253" i="12"/>
  <c r="O253" i="12"/>
  <c r="Q253" i="12"/>
  <c r="V253" i="12"/>
  <c r="G256" i="12"/>
  <c r="I256" i="12"/>
  <c r="K256" i="12"/>
  <c r="M256" i="12"/>
  <c r="O256" i="12"/>
  <c r="Q256" i="12"/>
  <c r="V256" i="12"/>
  <c r="G259" i="12"/>
  <c r="M259" i="12" s="1"/>
  <c r="I259" i="12"/>
  <c r="K259" i="12"/>
  <c r="O259" i="12"/>
  <c r="Q259" i="12"/>
  <c r="V259" i="12"/>
  <c r="G261" i="12"/>
  <c r="M261" i="12" s="1"/>
  <c r="I261" i="12"/>
  <c r="K261" i="12"/>
  <c r="O261" i="12"/>
  <c r="Q261" i="12"/>
  <c r="V261" i="12"/>
  <c r="G264" i="12"/>
  <c r="M264" i="12" s="1"/>
  <c r="I264" i="12"/>
  <c r="K264" i="12"/>
  <c r="O264" i="12"/>
  <c r="Q264" i="12"/>
  <c r="V264" i="12"/>
  <c r="G267" i="12"/>
  <c r="I267" i="12"/>
  <c r="K267" i="12"/>
  <c r="M267" i="12"/>
  <c r="O267" i="12"/>
  <c r="Q267" i="12"/>
  <c r="V267" i="12"/>
  <c r="G268" i="12"/>
  <c r="M268" i="12" s="1"/>
  <c r="I268" i="12"/>
  <c r="K268" i="12"/>
  <c r="O268" i="12"/>
  <c r="Q268" i="12"/>
  <c r="V268" i="12"/>
  <c r="G269" i="12"/>
  <c r="I269" i="12"/>
  <c r="K269" i="12"/>
  <c r="M269" i="12"/>
  <c r="O269" i="12"/>
  <c r="Q269" i="12"/>
  <c r="V269" i="12"/>
  <c r="G270" i="12"/>
  <c r="M270" i="12" s="1"/>
  <c r="I270" i="12"/>
  <c r="K270" i="12"/>
  <c r="O270" i="12"/>
  <c r="Q270" i="12"/>
  <c r="V270" i="12"/>
  <c r="G271" i="12"/>
  <c r="M271" i="12" s="1"/>
  <c r="I271" i="12"/>
  <c r="K271" i="12"/>
  <c r="O271" i="12"/>
  <c r="Q271" i="12"/>
  <c r="V271" i="12"/>
  <c r="G272" i="12"/>
  <c r="I272" i="12"/>
  <c r="K272" i="12"/>
  <c r="M272" i="12"/>
  <c r="O272" i="12"/>
  <c r="Q272" i="12"/>
  <c r="V272" i="12"/>
  <c r="G273" i="12"/>
  <c r="M273" i="12" s="1"/>
  <c r="I273" i="12"/>
  <c r="K273" i="12"/>
  <c r="O273" i="12"/>
  <c r="Q273" i="12"/>
  <c r="V273" i="12"/>
  <c r="G274" i="12"/>
  <c r="I60" i="1" s="1"/>
  <c r="G275" i="12"/>
  <c r="I275" i="12"/>
  <c r="I274" i="12" s="1"/>
  <c r="K275" i="12"/>
  <c r="K274" i="12" s="1"/>
  <c r="M275" i="12"/>
  <c r="M274" i="12" s="1"/>
  <c r="O275" i="12"/>
  <c r="O274" i="12" s="1"/>
  <c r="Q275" i="12"/>
  <c r="Q274" i="12" s="1"/>
  <c r="V275" i="12"/>
  <c r="V274" i="12" s="1"/>
  <c r="G277" i="12"/>
  <c r="G276" i="12" s="1"/>
  <c r="I61" i="1" s="1"/>
  <c r="I17" i="1" s="1"/>
  <c r="I277" i="12"/>
  <c r="K277" i="12"/>
  <c r="O277" i="12"/>
  <c r="Q277" i="12"/>
  <c r="Q276" i="12" s="1"/>
  <c r="V277" i="12"/>
  <c r="G279" i="12"/>
  <c r="M279" i="12" s="1"/>
  <c r="I279" i="12"/>
  <c r="K279" i="12"/>
  <c r="O279" i="12"/>
  <c r="Q279" i="12"/>
  <c r="V279" i="12"/>
  <c r="G281" i="12"/>
  <c r="M281" i="12" s="1"/>
  <c r="I281" i="12"/>
  <c r="K281" i="12"/>
  <c r="O281" i="12"/>
  <c r="Q281" i="12"/>
  <c r="V281" i="12"/>
  <c r="G283" i="12"/>
  <c r="M283" i="12" s="1"/>
  <c r="I283" i="12"/>
  <c r="K283" i="12"/>
  <c r="O283" i="12"/>
  <c r="Q283" i="12"/>
  <c r="V283" i="12"/>
  <c r="G284" i="12"/>
  <c r="I284" i="12"/>
  <c r="K284" i="12"/>
  <c r="M284" i="12"/>
  <c r="O284" i="12"/>
  <c r="Q284" i="12"/>
  <c r="V284" i="12"/>
  <c r="G286" i="12"/>
  <c r="M286" i="12" s="1"/>
  <c r="I286" i="12"/>
  <c r="K286" i="12"/>
  <c r="K285" i="12" s="1"/>
  <c r="O286" i="12"/>
  <c r="Q286" i="12"/>
  <c r="V286" i="12"/>
  <c r="G287" i="12"/>
  <c r="M287" i="12" s="1"/>
  <c r="I287" i="12"/>
  <c r="K287" i="12"/>
  <c r="O287" i="12"/>
  <c r="Q287" i="12"/>
  <c r="V287" i="12"/>
  <c r="G288" i="12"/>
  <c r="I288" i="12"/>
  <c r="I285" i="12" s="1"/>
  <c r="K288" i="12"/>
  <c r="M288" i="12"/>
  <c r="O288" i="12"/>
  <c r="Q288" i="12"/>
  <c r="V288" i="12"/>
  <c r="G289" i="12"/>
  <c r="M289" i="12" s="1"/>
  <c r="I289" i="12"/>
  <c r="K289" i="12"/>
  <c r="O289" i="12"/>
  <c r="Q289" i="12"/>
  <c r="V289" i="12"/>
  <c r="G290" i="12"/>
  <c r="M290" i="12" s="1"/>
  <c r="I290" i="12"/>
  <c r="K290" i="12"/>
  <c r="O290" i="12"/>
  <c r="Q290" i="12"/>
  <c r="V290" i="12"/>
  <c r="G291" i="12"/>
  <c r="M291" i="12" s="1"/>
  <c r="I291" i="12"/>
  <c r="K291" i="12"/>
  <c r="O291" i="12"/>
  <c r="Q291" i="12"/>
  <c r="V291" i="12"/>
  <c r="G293" i="12"/>
  <c r="G292" i="12" s="1"/>
  <c r="I66" i="1" s="1"/>
  <c r="I20" i="1" s="1"/>
  <c r="I293" i="12"/>
  <c r="K293" i="12"/>
  <c r="K292" i="12" s="1"/>
  <c r="O293" i="12"/>
  <c r="O292" i="12" s="1"/>
  <c r="Q293" i="12"/>
  <c r="V293" i="12"/>
  <c r="V292" i="12" s="1"/>
  <c r="G294" i="12"/>
  <c r="I294" i="12"/>
  <c r="K294" i="12"/>
  <c r="M294" i="12"/>
  <c r="O294" i="12"/>
  <c r="Q294" i="12"/>
  <c r="V294" i="12"/>
  <c r="AE296" i="12"/>
  <c r="F41" i="1" s="1"/>
  <c r="H43" i="1"/>
  <c r="I43" i="1" s="1"/>
  <c r="H42" i="1"/>
  <c r="I42" i="1" s="1"/>
  <c r="I65" i="12" l="1"/>
  <c r="V39" i="12"/>
  <c r="G14" i="12"/>
  <c r="I59" i="1" s="1"/>
  <c r="Q292" i="12"/>
  <c r="I292" i="12"/>
  <c r="Q285" i="12"/>
  <c r="O276" i="12"/>
  <c r="O235" i="12"/>
  <c r="M222" i="12"/>
  <c r="M221" i="12" s="1"/>
  <c r="V129" i="12"/>
  <c r="K129" i="12"/>
  <c r="Q85" i="12"/>
  <c r="O65" i="12"/>
  <c r="Q39" i="12"/>
  <c r="I39" i="12"/>
  <c r="Q14" i="12"/>
  <c r="M14" i="12"/>
  <c r="O8" i="12"/>
  <c r="G8" i="12"/>
  <c r="I52" i="1" s="1"/>
  <c r="V285" i="12"/>
  <c r="V85" i="12"/>
  <c r="V14" i="12"/>
  <c r="K276" i="12"/>
  <c r="G235" i="12"/>
  <c r="I58" i="1" s="1"/>
  <c r="Q129" i="12"/>
  <c r="I129" i="12"/>
  <c r="O85" i="12"/>
  <c r="G65" i="12"/>
  <c r="I53" i="1" s="1"/>
  <c r="O39" i="12"/>
  <c r="G39" i="12"/>
  <c r="I51" i="1" s="1"/>
  <c r="O14" i="12"/>
  <c r="M8" i="12"/>
  <c r="Q235" i="12"/>
  <c r="K39" i="12"/>
  <c r="M293" i="12"/>
  <c r="M292" i="12" s="1"/>
  <c r="O285" i="12"/>
  <c r="V276" i="12"/>
  <c r="I276" i="12"/>
  <c r="I235" i="12"/>
  <c r="V235" i="12"/>
  <c r="K235" i="12"/>
  <c r="V228" i="12"/>
  <c r="O129" i="12"/>
  <c r="V65" i="12"/>
  <c r="K65" i="12"/>
  <c r="M40" i="12"/>
  <c r="M39" i="12" s="1"/>
  <c r="V8" i="12"/>
  <c r="K8" i="12"/>
  <c r="V72" i="12"/>
  <c r="K72" i="12"/>
  <c r="G72" i="12"/>
  <c r="Q72" i="12"/>
  <c r="I72" i="12"/>
  <c r="O72" i="12"/>
  <c r="AF296" i="12"/>
  <c r="G41" i="1" s="1"/>
  <c r="H41" i="1" s="1"/>
  <c r="I41" i="1" s="1"/>
  <c r="M72" i="12"/>
  <c r="I18" i="1"/>
  <c r="F40" i="1"/>
  <c r="I64" i="1"/>
  <c r="F39" i="1"/>
  <c r="M82" i="13"/>
  <c r="M59" i="13"/>
  <c r="AF93" i="13"/>
  <c r="M9" i="13"/>
  <c r="M8" i="13" s="1"/>
  <c r="G82" i="13"/>
  <c r="M85" i="12"/>
  <c r="M285" i="12"/>
  <c r="M235" i="12"/>
  <c r="M277" i="12"/>
  <c r="M276" i="12" s="1"/>
  <c r="M232" i="12"/>
  <c r="M231" i="12" s="1"/>
  <c r="M135" i="12"/>
  <c r="M129" i="12" s="1"/>
  <c r="M70" i="12"/>
  <c r="M65" i="12" s="1"/>
  <c r="G285" i="12"/>
  <c r="I65" i="1" s="1"/>
  <c r="I19" i="1" s="1"/>
  <c r="J28" i="1"/>
  <c r="J26" i="1"/>
  <c r="G38" i="1"/>
  <c r="F38" i="1"/>
  <c r="J23" i="1"/>
  <c r="J24" i="1"/>
  <c r="J25" i="1"/>
  <c r="J27" i="1"/>
  <c r="E24" i="1"/>
  <c r="E26" i="1"/>
  <c r="G296" i="12" l="1"/>
  <c r="G40" i="1"/>
  <c r="G39" i="1"/>
  <c r="G44" i="1" s="1"/>
  <c r="G25" i="1" s="1"/>
  <c r="A25" i="1" s="1"/>
  <c r="A26" i="1" s="1"/>
  <c r="I16" i="1"/>
  <c r="I21" i="1" s="1"/>
  <c r="I67" i="1"/>
  <c r="H40" i="1"/>
  <c r="I40" i="1" s="1"/>
  <c r="F44" i="1"/>
  <c r="H39" i="1" l="1"/>
  <c r="I39" i="1" s="1"/>
  <c r="I44" i="1" s="1"/>
  <c r="G26" i="1"/>
  <c r="J53" i="1"/>
  <c r="J62" i="1"/>
  <c r="J66" i="1"/>
  <c r="J55" i="1"/>
  <c r="J58" i="1"/>
  <c r="J61" i="1"/>
  <c r="J59" i="1"/>
  <c r="J51" i="1"/>
  <c r="J63" i="1"/>
  <c r="J65" i="1"/>
  <c r="J54" i="1"/>
  <c r="J57" i="1"/>
  <c r="J64" i="1"/>
  <c r="J60" i="1"/>
  <c r="J52" i="1"/>
  <c r="J56" i="1"/>
  <c r="G23" i="1"/>
  <c r="A23" i="1" s="1"/>
  <c r="G28" i="1"/>
  <c r="H44" i="1" l="1"/>
  <c r="G24" i="1"/>
  <c r="A27" i="1" s="1"/>
  <c r="A24" i="1"/>
  <c r="J41" i="1"/>
  <c r="J43" i="1"/>
  <c r="J39" i="1"/>
  <c r="J44" i="1" s="1"/>
  <c r="J40" i="1"/>
  <c r="J42" i="1"/>
  <c r="J67" i="1"/>
  <c r="G29" i="1" l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Pavel Klus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Pavel Klus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<sst xmlns="http://schemas.openxmlformats.org/spreadsheetml/2006/main" count="1904" uniqueCount="644">
  <si>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</si>
  <si>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</si>
  <si>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</si>
  <si>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</si>
  <si>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</si>
  <si>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</si>
  <si>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</si>
  <si>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</si>
  <si>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</si>
  <si>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</si>
  <si>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</si>
  <si>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</si>
  <si>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</si>
  <si>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</si>
  <si>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</si>
  <si>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</si>
  <si>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</si>
  <si>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</si>
  <si>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</si>
  <si>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</si>
  <si>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</si>
  <si>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</si>
  <si>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</si>
  <si>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</si>
  <si>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</si>
  <si>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</si>
  <si>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</si>
  <si>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</si>
  <si>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</si>
  <si>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</si>
  <si>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</si>
  <si>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</si>
  <si>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</si>
  <si>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</si>
  <si>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</si>
  <si>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</si>
  <si>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</si>
  <si>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</si>
  <si>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</si>
  <si>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</si>
  <si>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</si>
  <si>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</si>
  <si>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</si>
  <si>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Pavel Klus</t>
  </si>
  <si>
    <t>042</t>
  </si>
  <si>
    <t>Parkovací stání na ul. Masyrykova v Bohumíně</t>
  </si>
  <si>
    <t>Město Bohumín</t>
  </si>
  <si>
    <t>Masarykova 158</t>
  </si>
  <si>
    <t>Bohumín-Nový Bohumín</t>
  </si>
  <si>
    <t>73581</t>
  </si>
  <si>
    <t>00297569</t>
  </si>
  <si>
    <t>CZ00297569</t>
  </si>
  <si>
    <t>Stavba</t>
  </si>
  <si>
    <t>SO 01</t>
  </si>
  <si>
    <t>Parkoviště</t>
  </si>
  <si>
    <t>1</t>
  </si>
  <si>
    <t>rozpočet Parkoviště</t>
  </si>
  <si>
    <t>SO 02</t>
  </si>
  <si>
    <t>Veřejné osvětlení</t>
  </si>
  <si>
    <t>2</t>
  </si>
  <si>
    <t>Rozpočet VO</t>
  </si>
  <si>
    <t>Celkem za stavbu</t>
  </si>
  <si>
    <t>CZK</t>
  </si>
  <si>
    <t>Rekapitulace dílů</t>
  </si>
  <si>
    <t>Typ dílu</t>
  </si>
  <si>
    <t>Zemní práce</t>
  </si>
  <si>
    <t>11</t>
  </si>
  <si>
    <t>Přípravné a přidružené práce</t>
  </si>
  <si>
    <t>18</t>
  </si>
  <si>
    <t>Povrchové úpravy terénu</t>
  </si>
  <si>
    <t>21</t>
  </si>
  <si>
    <t>Úprava podloží a základ.spáry</t>
  </si>
  <si>
    <t>5</t>
  </si>
  <si>
    <t>Komunikace</t>
  </si>
  <si>
    <t>56</t>
  </si>
  <si>
    <t>Podkladní vrstvy komunikací, letišť a ploch</t>
  </si>
  <si>
    <t>8</t>
  </si>
  <si>
    <t>Trubní vedení</t>
  </si>
  <si>
    <t>91</t>
  </si>
  <si>
    <t>Doplňující práce na komunikaci</t>
  </si>
  <si>
    <t>96</t>
  </si>
  <si>
    <t>Bourání konstrukcí</t>
  </si>
  <si>
    <t>99</t>
  </si>
  <si>
    <t>Přesuny hmot a sutí</t>
  </si>
  <si>
    <t>767</t>
  </si>
  <si>
    <t>Konstrukce zámečnické</t>
  </si>
  <si>
    <t>M21</t>
  </si>
  <si>
    <t>Elektromontáže</t>
  </si>
  <si>
    <t>M46</t>
  </si>
  <si>
    <t>Zemní práce při montážích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</si>
  <si>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</si>
  <si>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</si>
  <si>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</si>
  <si>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</si>
  <si>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</si>
  <si>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</si>
  <si>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</si>
  <si>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</si>
  <si>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</si>
  <si>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</si>
  <si>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</si>
  <si>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</si>
  <si>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</si>
  <si>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</si>
  <si>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</si>
  <si>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</si>
  <si>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</si>
  <si>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</si>
  <si>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</si>
  <si>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</si>
  <si>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</si>
  <si>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</si>
  <si>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</si>
  <si>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</si>
  <si>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</si>
  <si>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</si>
  <si>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</si>
  <si>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</si>
  <si>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</si>
  <si>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</si>
  <si>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</si>
  <si>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</si>
  <si>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111201101R00</t>
  </si>
  <si>
    <t>Odstranění křovin i s kořeny na ploše do 1000 m2</t>
  </si>
  <si>
    <t>m2</t>
  </si>
  <si>
    <t>RTS 19/ II</t>
  </si>
  <si>
    <t>Práce</t>
  </si>
  <si>
    <t>POL1_1</t>
  </si>
  <si>
    <t xml:space="preserve">"viz. TZ a situace stavby"58 : </t>
  </si>
  <si>
    <t>VV</t>
  </si>
  <si>
    <t>58</t>
  </si>
  <si>
    <t>112101104R00</t>
  </si>
  <si>
    <t>Kácení stromů listnatých o průměru kmene 70-90 cm</t>
  </si>
  <si>
    <t>kus</t>
  </si>
  <si>
    <t>112201104R00</t>
  </si>
  <si>
    <t>Odstranění pařezů pod úrovní, o průměru 70 - 90 cm</t>
  </si>
  <si>
    <t>113106121R00</t>
  </si>
  <si>
    <t>Rozebrání dlažeb z betonových dlaždic na sucho</t>
  </si>
  <si>
    <t xml:space="preserve">"viz. situace stavby"109 : </t>
  </si>
  <si>
    <t>109</t>
  </si>
  <si>
    <t>113107530R00</t>
  </si>
  <si>
    <t>Odstranění podkladu pl. 50 m2,kam.drcené tl.30 cm</t>
  </si>
  <si>
    <t>113151119R00</t>
  </si>
  <si>
    <t>Fréz.živič.krytu pl.do 500 m2,pruh do 75cm,tl.10cm</t>
  </si>
  <si>
    <t xml:space="preserve">"viz. situace stavby"17 : </t>
  </si>
  <si>
    <t>17</t>
  </si>
  <si>
    <t>113202111R00</t>
  </si>
  <si>
    <t>Vytrhání obrub obrubníků silničních</t>
  </si>
  <si>
    <t>m</t>
  </si>
  <si>
    <t xml:space="preserve">"viz. TZa situace stavby- obrubník KS3"18 : </t>
  </si>
  <si>
    <t xml:space="preserve">"kamenný obrubník"36 : </t>
  </si>
  <si>
    <t xml:space="preserve">Součet : </t>
  </si>
  <si>
    <t>54</t>
  </si>
  <si>
    <t>120901121R00</t>
  </si>
  <si>
    <t>Bourání konstrukcí z prostého betonu v odkopávkách</t>
  </si>
  <si>
    <t>m3</t>
  </si>
  <si>
    <t xml:space="preserve">"viz. situace stavby"920*0,65*0,03 : </t>
  </si>
  <si>
    <t xml:space="preserve">"pro výměnnou vrstvu"920*0,25*0,03 : </t>
  </si>
  <si>
    <t>24,84</t>
  </si>
  <si>
    <t>120901123R00</t>
  </si>
  <si>
    <t>Bourání konstrukcí ze železobetonu v odkopávkách</t>
  </si>
  <si>
    <t xml:space="preserve">"viz. situace stavby"920*0,65*0,02 : </t>
  </si>
  <si>
    <t xml:space="preserve">"pro výměnnou vrstvu"920*0,25*0,02 : </t>
  </si>
  <si>
    <t>16,56</t>
  </si>
  <si>
    <t>122301101R00</t>
  </si>
  <si>
    <t>Odkopávky nezapažené v hor. 4 do 100 m3</t>
  </si>
  <si>
    <t xml:space="preserve">"viz. situace stavby"920*0,65*0,75 : </t>
  </si>
  <si>
    <t xml:space="preserve">"pro výměnnou vrstvu"920*0,25*0,75 : </t>
  </si>
  <si>
    <t>621</t>
  </si>
  <si>
    <t>122301109R00</t>
  </si>
  <si>
    <t>Příplatek za lepivost - odkopávky v hor. 4</t>
  </si>
  <si>
    <t>139601103R00</t>
  </si>
  <si>
    <t>Ruční výkop jam, rýh a šachet v hornině tř. 4</t>
  </si>
  <si>
    <t xml:space="preserve">"viz. situace stavby"920*0,65*0,2 : </t>
  </si>
  <si>
    <t xml:space="preserve">"pro výměnnou vrstvu"920*0,25*0,2 : </t>
  </si>
  <si>
    <t>165,6</t>
  </si>
  <si>
    <t>132303303R00</t>
  </si>
  <si>
    <t>Hloubení rýh pro drény, hloubky do 1,1 m, v hor.4</t>
  </si>
  <si>
    <t xml:space="preserve">"pro drenáž"103+24 : </t>
  </si>
  <si>
    <t>127</t>
  </si>
  <si>
    <t>162701105R00</t>
  </si>
  <si>
    <t>Vodorovné přemístění výkopku z hor.1-4 do 10000 m</t>
  </si>
  <si>
    <t xml:space="preserve">920*0,25+598+127 : </t>
  </si>
  <si>
    <t>955</t>
  </si>
  <si>
    <t>162701109R00</t>
  </si>
  <si>
    <t>Příplatek k vod. přemístění hor.1-4 za další 1 km</t>
  </si>
  <si>
    <t xml:space="preserve">"do 15 km"955*5 : </t>
  </si>
  <si>
    <t>4775</t>
  </si>
  <si>
    <t>167101102R00</t>
  </si>
  <si>
    <t>Nakládání výkopku z hor.1-4 v množství nad 100 m3</t>
  </si>
  <si>
    <t>171201201R00</t>
  </si>
  <si>
    <t>Uložení sypaniny na skl.-sypanina na výšku přes 2m</t>
  </si>
  <si>
    <t>199000005R00</t>
  </si>
  <si>
    <t>Poplatek za skládku zeminy 1- 4</t>
  </si>
  <si>
    <t>t</t>
  </si>
  <si>
    <t xml:space="preserve">955*1,8 : </t>
  </si>
  <si>
    <t>1719</t>
  </si>
  <si>
    <t>180402111R00</t>
  </si>
  <si>
    <t>Založení trávníku parkového výsevem v rovině</t>
  </si>
  <si>
    <t>00572400R</t>
  </si>
  <si>
    <t>Směs travní parková I. běžná zátěž PROFI á 25 kg</t>
  </si>
  <si>
    <t>kg</t>
  </si>
  <si>
    <t>SPCM</t>
  </si>
  <si>
    <t>Specifikace</t>
  </si>
  <si>
    <t>POL3_0</t>
  </si>
  <si>
    <t>181301101R00</t>
  </si>
  <si>
    <t>Rozprostření ornice, rovina, tl. do 10 cm do 500m2</t>
  </si>
  <si>
    <t>182001111R00</t>
  </si>
  <si>
    <t>Plošná úprava terénu, nerovnosti do 10 cm v rovině</t>
  </si>
  <si>
    <t>183402111R00</t>
  </si>
  <si>
    <t>Rozrušení půdy do 15 cm v rovině/svah 1:5</t>
  </si>
  <si>
    <t>183403153R00</t>
  </si>
  <si>
    <t>Obdělání půdy hrabáním, v rovině</t>
  </si>
  <si>
    <t>979087212R00</t>
  </si>
  <si>
    <t>Nakládání suti na dopravní prostředky - komunikace</t>
  </si>
  <si>
    <t>Přesun suti</t>
  </si>
  <si>
    <t>POL8_</t>
  </si>
  <si>
    <t>979081111R00</t>
  </si>
  <si>
    <t>Odvoz suti a vybour. hmot na skládku do 1 km</t>
  </si>
  <si>
    <t>Včetně naložení na dopravní prostředek a složení na skládku, bez poplatku za skládku.</t>
  </si>
  <si>
    <t>POP</t>
  </si>
  <si>
    <t>979081121R00</t>
  </si>
  <si>
    <t>Příplatek k odvozu za každý další 1 km</t>
  </si>
  <si>
    <t>979990001R00</t>
  </si>
  <si>
    <t>Poplatek za skládku stavební suti</t>
  </si>
  <si>
    <t>979990113R00</t>
  </si>
  <si>
    <t>Poplatek za skládku suti-obal.kam-asfalt nad 30x30</t>
  </si>
  <si>
    <t>POL1_</t>
  </si>
  <si>
    <t>10364200R</t>
  </si>
  <si>
    <t>Ornice pro pozemkové úpravy</t>
  </si>
  <si>
    <t>POL3_</t>
  </si>
  <si>
    <t xml:space="preserve">19*0,1 : </t>
  </si>
  <si>
    <t>1,9</t>
  </si>
  <si>
    <t>131100110RAD</t>
  </si>
  <si>
    <t>Hloubení zapažených jam v hornině1-4 pažení, odvoz do 15 km, uložení na skládku</t>
  </si>
  <si>
    <t>Agregovaná položka</t>
  </si>
  <si>
    <t>POL2_</t>
  </si>
  <si>
    <t xml:space="preserve">vsaky : </t>
  </si>
  <si>
    <t>VS1 : 2*1*3,5</t>
  </si>
  <si>
    <t>VS2 : 2*1*3,5</t>
  </si>
  <si>
    <t>VS3 : 2*1*3,5</t>
  </si>
  <si>
    <t>VS4 : 4*1*3,5</t>
  </si>
  <si>
    <t>VS5 : 3*1*3,5</t>
  </si>
  <si>
    <t>212572121R00</t>
  </si>
  <si>
    <t>Lože z kameniva drobného těženého</t>
  </si>
  <si>
    <t>Včetně vyčištění dna rýh.</t>
  </si>
  <si>
    <t>VS1 : 2*1*,2</t>
  </si>
  <si>
    <t>VS2 : 2*1*,2</t>
  </si>
  <si>
    <t>VS3 : 2*1*,2</t>
  </si>
  <si>
    <t>VS4 : 4*1*,2</t>
  </si>
  <si>
    <t>VS5 : 3*1*,2</t>
  </si>
  <si>
    <t>211571111R00</t>
  </si>
  <si>
    <t>Výplň odvodňovacích žeber štěrkopískem tříděným</t>
  </si>
  <si>
    <t>VS1 : 2*1*3,3</t>
  </si>
  <si>
    <t>VS2 : 2*1*3,3</t>
  </si>
  <si>
    <t>VS3 : 2*1*3,3</t>
  </si>
  <si>
    <t>VS4 : 4*1*3,3</t>
  </si>
  <si>
    <t>VS5 : 3*1*3,3</t>
  </si>
  <si>
    <t>213151121R00</t>
  </si>
  <si>
    <t>Obalení vsakovacích bloků geotextílií</t>
  </si>
  <si>
    <t>VS1-3 : (2+1+2+1)*3,5*3</t>
  </si>
  <si>
    <t>2*1*2*3</t>
  </si>
  <si>
    <t>VS4 : (4+1+4+1)*3,5</t>
  </si>
  <si>
    <t>4*1*2</t>
  </si>
  <si>
    <t>VS5 : (3+1+3+1)*3,5</t>
  </si>
  <si>
    <t>3*1*2</t>
  </si>
  <si>
    <t>69366198R</t>
  </si>
  <si>
    <t xml:space="preserve">Geotextilie </t>
  </si>
  <si>
    <t>Odkaz na mn. položky pořadí 34 : 152,00000*1,15</t>
  </si>
  <si>
    <t>199000002R00</t>
  </si>
  <si>
    <t>Poplatek za skládku horniny 1- 4</t>
  </si>
  <si>
    <t>Odkaz na mn. položky pořadí 31 : 45,50000</t>
  </si>
  <si>
    <t>211971110R00</t>
  </si>
  <si>
    <t>Opláštění žeber z geotextilie o sklonu do 1 : 2,5</t>
  </si>
  <si>
    <t xml:space="preserve">"drenáž"103*4*1,3 : </t>
  </si>
  <si>
    <t>535,6</t>
  </si>
  <si>
    <t>69366203R</t>
  </si>
  <si>
    <t>Geotextilie 400 g/m2 š. 200 cm PES</t>
  </si>
  <si>
    <t>212792112R00</t>
  </si>
  <si>
    <t>Montáž trativodů z flexibilních trubek, lože</t>
  </si>
  <si>
    <t xml:space="preserve">"vsakovací dren"103+24 : </t>
  </si>
  <si>
    <t>28611223.AR</t>
  </si>
  <si>
    <t>Trubka PVC drenážní flexibilní d 100 mm</t>
  </si>
  <si>
    <t>Odkaz na mn. položky pořadí 39 : 127,00000*1,03</t>
  </si>
  <si>
    <t>564251114R00</t>
  </si>
  <si>
    <t>Podklad ze štěrkopísku po zhutnění tloušťky 18 cm</t>
  </si>
  <si>
    <t xml:space="preserve">"viz. TZ a situace stavby- skladba parkoviště"415*1,1 : </t>
  </si>
  <si>
    <t xml:space="preserve">"parkoviště pro handicapované "91*1,1 : </t>
  </si>
  <si>
    <t>556,6</t>
  </si>
  <si>
    <t>564261111R00</t>
  </si>
  <si>
    <t>Podklad ze štěrkopísku po zhutnění tloušťky 20 cm</t>
  </si>
  <si>
    <t xml:space="preserve">"účelová komuikace"335 : </t>
  </si>
  <si>
    <t>335</t>
  </si>
  <si>
    <t>564801111R00</t>
  </si>
  <si>
    <t>Podklad ze štěrkodrti po zhutnění tloušťky 3 cm</t>
  </si>
  <si>
    <t xml:space="preserve">"viz. TZ a situace stavby-skladba chodníku"27 : </t>
  </si>
  <si>
    <t>27</t>
  </si>
  <si>
    <t>564801112R00</t>
  </si>
  <si>
    <t>Podklad ze štěrkodrti po zhutnění tloušťky 4 cm</t>
  </si>
  <si>
    <t xml:space="preserve">"parkoviště pro handicapované "91 : </t>
  </si>
  <si>
    <t xml:space="preserve">"viz. TZa  situace stavby - skladba parkoviště"415 : </t>
  </si>
  <si>
    <t xml:space="preserve">"účelová komunikace"335 : </t>
  </si>
  <si>
    <t>841</t>
  </si>
  <si>
    <t>564811111R00</t>
  </si>
  <si>
    <t>Podklad ze štěrkodrti po zhutnění tloušťky 5 cm</t>
  </si>
  <si>
    <t xml:space="preserve">"na záásyp zatr. dlažby - parkoviště"415 : </t>
  </si>
  <si>
    <t>415</t>
  </si>
  <si>
    <t>564861111RT4</t>
  </si>
  <si>
    <t>Podklad ze štěrkodrti po zhutnění tloušťky 20 cm štěrkodrť frakce 0-63 mm</t>
  </si>
  <si>
    <t xml:space="preserve">"viz. TZ a situace stavby-skldba parkoviště"415 : </t>
  </si>
  <si>
    <t xml:space="preserve">"skladba chodníku"27 : </t>
  </si>
  <si>
    <t>533</t>
  </si>
  <si>
    <t>565131111RT3</t>
  </si>
  <si>
    <t>Podklad z obal kamen. ACP 16+, š. do 3 m, tl. 5 cm plochy 101-200 m2</t>
  </si>
  <si>
    <t xml:space="preserve">"oprava stáv. asfaltového krytu "17 : </t>
  </si>
  <si>
    <t>631571005R00</t>
  </si>
  <si>
    <t>Násyp z kameniva těž. praného fr. 22-32 (kačírku)</t>
  </si>
  <si>
    <t xml:space="preserve">"viz. TZ a situace stavby"5+42+85 : </t>
  </si>
  <si>
    <t>132*,2</t>
  </si>
  <si>
    <t>573111111R00</t>
  </si>
  <si>
    <t>Postřik živičný infiltr.+ posyp, asfalt. 0,60kg/m2</t>
  </si>
  <si>
    <t xml:space="preserve">"oprava stáv. krytu"17 : </t>
  </si>
  <si>
    <t>573211111R00</t>
  </si>
  <si>
    <t>Postřik živičný spojovací z asfaltu 0,5-0,7 kg/m2</t>
  </si>
  <si>
    <t xml:space="preserve">"oprava stáv. asf. krytu"17 : </t>
  </si>
  <si>
    <t>577131111RT3</t>
  </si>
  <si>
    <t>Beton asfalt. ACO 11+ obrusný, š. do 3 m, tl. 4 cm plochy 101-200 m2</t>
  </si>
  <si>
    <t xml:space="preserve">"oprava st. asfaltového krytu"17 : </t>
  </si>
  <si>
    <t>596215021R00</t>
  </si>
  <si>
    <t>Kladení zámkové dlažby tl. 6 cm do drtě tl. 4 cm</t>
  </si>
  <si>
    <t xml:space="preserve">"viz. TZ a situace stvby-skladba chodníku"27 : </t>
  </si>
  <si>
    <t>59245020R</t>
  </si>
  <si>
    <t>Dlažba zámková 20x16,5x6 cm přírodní</t>
  </si>
  <si>
    <t xml:space="preserve">"viz. TZ a situace stavby - skladba chodníku"(27-0,6)*1,05 : </t>
  </si>
  <si>
    <t>27,72</t>
  </si>
  <si>
    <t>59245037R</t>
  </si>
  <si>
    <t>Dlažba zámková SLP 20x16,5x6 cm červená dlažba pro nevidomé</t>
  </si>
  <si>
    <t xml:space="preserve">"viz. TZ a situace stavby- skladba chodníku"1,5*0,4*1,05 : </t>
  </si>
  <si>
    <t>0,63</t>
  </si>
  <si>
    <t>596215041R00</t>
  </si>
  <si>
    <t>Kladení zámkové dlažby tl. 8 cm do drtě tl. 5 cm</t>
  </si>
  <si>
    <t xml:space="preserve">"viz. TZT a situace stvby - parkoviště pro handicapované "91 : </t>
  </si>
  <si>
    <t>426</t>
  </si>
  <si>
    <t>5924511910R</t>
  </si>
  <si>
    <t>Dlažba 20x20x8 cm přírodní</t>
  </si>
  <si>
    <t xml:space="preserve">"viz. TZT a situace stvby - parkoviště pro handicapované "(91-3,6-2,6)*1,05 : </t>
  </si>
  <si>
    <t>89,04</t>
  </si>
  <si>
    <t>592451187R</t>
  </si>
  <si>
    <t>Dlažba 8 cm přírodní</t>
  </si>
  <si>
    <t xml:space="preserve">"účelová komuikace"335*1,05 : </t>
  </si>
  <si>
    <t>351,75</t>
  </si>
  <si>
    <t>5924511911R</t>
  </si>
  <si>
    <t>Dlažba 20x20x8 cm červená</t>
  </si>
  <si>
    <t xml:space="preserve">"viz. TZT a situace stvby - parkoviště pro handicapované "3,6*1,05 : </t>
  </si>
  <si>
    <t>3,78</t>
  </si>
  <si>
    <t>592451158R</t>
  </si>
  <si>
    <t>Dlažba skladba 20x10x8 cm červená dlažba pro nevidomé</t>
  </si>
  <si>
    <t xml:space="preserve">"viz. TZT a situace stvby - parkoviště pro handicapované "2,6*1,05 : </t>
  </si>
  <si>
    <t>2,73</t>
  </si>
  <si>
    <t>596921113R00</t>
  </si>
  <si>
    <t>Kladení bet.veget. dlaždic,lože 30 mm,pl.do 500 m2</t>
  </si>
  <si>
    <t xml:space="preserve">"viz. TZ a situace stavby- skladba parkoviště "415 : </t>
  </si>
  <si>
    <t>592452570R</t>
  </si>
  <si>
    <t>Dlažba zatravňovací 20x20x8cm</t>
  </si>
  <si>
    <t xml:space="preserve">"viz. TZ a situace stavby- skladba parkoviště "(415-29,7)*1,05 : </t>
  </si>
  <si>
    <t>404,565</t>
  </si>
  <si>
    <t>592452572R</t>
  </si>
  <si>
    <t>Dlažba zatravňovací červená 20x20x8cm</t>
  </si>
  <si>
    <t xml:space="preserve">"viz. TZ a situace stavby- skladba parkoviště "29,7*1,05 : </t>
  </si>
  <si>
    <t>31,185</t>
  </si>
  <si>
    <t>4+18</t>
  </si>
  <si>
    <t>Předláždění st. dlažby : 4</t>
  </si>
  <si>
    <t>979054441R00</t>
  </si>
  <si>
    <t>Očištění vybour. dlaždic s výplní kamen. těženým</t>
  </si>
  <si>
    <t>Odkaz na mn. položky pořadí 63 : 22,00000</t>
  </si>
  <si>
    <t>Předláždění st. dlažby : 18</t>
  </si>
  <si>
    <t>639571311R00</t>
  </si>
  <si>
    <t>Textilie proti prorůstání 45g/m2</t>
  </si>
  <si>
    <t xml:space="preserve">132*1,3 : </t>
  </si>
  <si>
    <t>171,6</t>
  </si>
  <si>
    <t>564871111RT4</t>
  </si>
  <si>
    <t>Podklad ze štěrkodrti po zhutnění tloušťky 25 cm štěrkodrť frakce 0-63 mm</t>
  </si>
  <si>
    <t xml:space="preserve">"výměnná vrstva"335+27+101,1+456,5 : </t>
  </si>
  <si>
    <t xml:space="preserve">"chodník"27 : </t>
  </si>
  <si>
    <t>1281,6</t>
  </si>
  <si>
    <t>899331111R00</t>
  </si>
  <si>
    <t>Výšková úprava vstupu do 20 cm, zvýšení poklopu</t>
  </si>
  <si>
    <t>899431111R00</t>
  </si>
  <si>
    <t>Výšková úprava do 20 cm, zvýšení krytu šoupěte</t>
  </si>
  <si>
    <t>181101102R00</t>
  </si>
  <si>
    <t>Úprava pláně v zářezech v hor. 1-4, se zhutněním</t>
  </si>
  <si>
    <t xml:space="preserve">"viz. situace stavby"335+27+101,1+456,5+17+4+18 : </t>
  </si>
  <si>
    <t>958,6</t>
  </si>
  <si>
    <t>915711111R00</t>
  </si>
  <si>
    <t>Vodorovné značení dělicích čar 12 cm střík.barvou</t>
  </si>
  <si>
    <t xml:space="preserve">"viz. situace stavby "10 : </t>
  </si>
  <si>
    <t>10</t>
  </si>
  <si>
    <t>915721121R00</t>
  </si>
  <si>
    <t>Vodorovné značení stopčar,zeber atd.plastem,nehluč symbol vozíčkáře</t>
  </si>
  <si>
    <t>3*1,8</t>
  </si>
  <si>
    <t>916261111R00</t>
  </si>
  <si>
    <t>Osazení obruby z kostek drobných, s boční opěrou do lože z betonu prostého</t>
  </si>
  <si>
    <t xml:space="preserve">"viz. situace stavby"13 : </t>
  </si>
  <si>
    <t>13</t>
  </si>
  <si>
    <t>58380120R</t>
  </si>
  <si>
    <t>Kostka dlažební tř.1</t>
  </si>
  <si>
    <t xml:space="preserve">"viz. situace stavby"2,5 : </t>
  </si>
  <si>
    <t>2,5</t>
  </si>
  <si>
    <t>917862111R00</t>
  </si>
  <si>
    <t>Osazení stojat. obrub.bet. s opěrou,lože z C 12/15</t>
  </si>
  <si>
    <t xml:space="preserve">"viz. TZa  situace stavb"389 : </t>
  </si>
  <si>
    <t>389</t>
  </si>
  <si>
    <t>59217421R</t>
  </si>
  <si>
    <t>Obrubník chodníkový 14-10 1000/100/250 přírodní</t>
  </si>
  <si>
    <t xml:space="preserve">"viz. pol. montáže"389*1,01 : </t>
  </si>
  <si>
    <t>392,89</t>
  </si>
  <si>
    <t>918101111R00</t>
  </si>
  <si>
    <t>Lože pod obrubníky nebo obruby dlažeb z C 12/15</t>
  </si>
  <si>
    <t xml:space="preserve">(370+13)*0,25*0,25 : </t>
  </si>
  <si>
    <t>23,938</t>
  </si>
  <si>
    <t>568111111R00</t>
  </si>
  <si>
    <t>Zřízení vrstvy z geotextilie skl.do 1:5, š.do 3 m</t>
  </si>
  <si>
    <t xml:space="preserve">"výměnná vrstva"919,6*1,3 : </t>
  </si>
  <si>
    <t>1195,48</t>
  </si>
  <si>
    <t>69366199R</t>
  </si>
  <si>
    <t>Geotextilie 500 g/m2 š. 200cm 100% PP</t>
  </si>
  <si>
    <t>Odkaz na mn. položky pořadí 79 : 1195,48000*1,1</t>
  </si>
  <si>
    <t>919735112R00</t>
  </si>
  <si>
    <t>Řezání stávajícího živičného krytu tl. 5 - 10 cm</t>
  </si>
  <si>
    <t xml:space="preserve">"viz. situace stavby"19 : </t>
  </si>
  <si>
    <t>19</t>
  </si>
  <si>
    <t>457621412R00</t>
  </si>
  <si>
    <t>Těsnění z asfaltobet. úprava spár zálivkou 2 kg/m</t>
  </si>
  <si>
    <t xml:space="preserve">"viz. situace stavby "19 : </t>
  </si>
  <si>
    <t>R-9350013</t>
  </si>
  <si>
    <t>D+M Chránička vedení NN - (obnažení kabelů + půlená chránička AROT 110 + rezervní AROT DN 160, konce zatěsnit zapěnováním + geodeticky zaměřit):</t>
  </si>
  <si>
    <t>Vlastní</t>
  </si>
  <si>
    <t>Indiv</t>
  </si>
  <si>
    <t>R-9350014</t>
  </si>
  <si>
    <t>D+M Chránička vedení NN (drážní kabelové vedení):,Obnažení stávajícího vedení + uložení do betonového kabelového žlabu</t>
  </si>
  <si>
    <t>914001121R00</t>
  </si>
  <si>
    <t>Osaz.sloupku dopr.značky vč. bet.základu+Al patka</t>
  </si>
  <si>
    <t>914001125R00</t>
  </si>
  <si>
    <t>Osazení svislé dopr.značky na sloupek nebo konzolu</t>
  </si>
  <si>
    <t>40445029.AR</t>
  </si>
  <si>
    <t>Značka dopr příkazová C1-C14b 500 fól 1, EG 7letá</t>
  </si>
  <si>
    <t>40445151.AR</t>
  </si>
  <si>
    <t>Značka dopr dodat E 7, 500/500 fól 1, EG 7 letá</t>
  </si>
  <si>
    <t>404459507R</t>
  </si>
  <si>
    <t>Sloupek Fe pr.70 pozinkovaný, l= 2500 mm</t>
  </si>
  <si>
    <t>998223011R00</t>
  </si>
  <si>
    <t>Přesun hmot, pozemní komunikace, kryt dlážděný</t>
  </si>
  <si>
    <t>Přesun hmot</t>
  </si>
  <si>
    <t>POL7_</t>
  </si>
  <si>
    <t>767995107R00</t>
  </si>
  <si>
    <t>Výroba a montáž kov. atypických konstr. do 500 kg</t>
  </si>
  <si>
    <t>pasovina : 458</t>
  </si>
  <si>
    <t>767995101R00</t>
  </si>
  <si>
    <t>Výroba a montáž kov. atypických konstr. do 5 kg</t>
  </si>
  <si>
    <t>trny : 52*,5</t>
  </si>
  <si>
    <t>13611218R</t>
  </si>
  <si>
    <t>Plech hladký jakost S235  5x1000x2000 mm</t>
  </si>
  <si>
    <t>52*,2*,04*1,1</t>
  </si>
  <si>
    <t>31195201R</t>
  </si>
  <si>
    <t>Trn kotvící</t>
  </si>
  <si>
    <t>998767201R00</t>
  </si>
  <si>
    <t>Přesun hmot pro zámečnické konstr., výšky do 6 m</t>
  </si>
  <si>
    <t>999001</t>
  </si>
  <si>
    <t>Dočasné dopravní značení včetně dočasných lávek pro pěší (včetně aktualizace výkresů, projednání s dotčenými orgány státní správy)</t>
  </si>
  <si>
    <t>soubor</t>
  </si>
  <si>
    <t>VRN</t>
  </si>
  <si>
    <t>POL99_</t>
  </si>
  <si>
    <t>999003</t>
  </si>
  <si>
    <t>Vytýčení  a ochrana stávajících   inženýrských sítí</t>
  </si>
  <si>
    <t>999006</t>
  </si>
  <si>
    <t>Dokumentace skutečného provedení stavby</t>
  </si>
  <si>
    <t>999020</t>
  </si>
  <si>
    <t>Geodetické vytýčení stavby</t>
  </si>
  <si>
    <t>999021</t>
  </si>
  <si>
    <t>Geometrické zaměření stavby, zpracování geometrického plánu</t>
  </si>
  <si>
    <t>999024</t>
  </si>
  <si>
    <t>Statická zatěžkávací zkouška</t>
  </si>
  <si>
    <t>013254101</t>
  </si>
  <si>
    <t>Monitoring v průběhu výstavby</t>
  </si>
  <si>
    <t>Kalkul</t>
  </si>
  <si>
    <t>POL99_1</t>
  </si>
  <si>
    <t>032103000</t>
  </si>
  <si>
    <t>Zařízení staveniště - zřízení, provoz, odstranění</t>
  </si>
  <si>
    <t>SUM</t>
  </si>
  <si>
    <t>Poznámky uchazeče k zadání</t>
  </si>
  <si>
    <t>POPUZIV</t>
  </si>
  <si>
    <t>END</t>
  </si>
  <si>
    <t>210010123R00</t>
  </si>
  <si>
    <t>Trubka ochranná z PE, uložená volně, DN do 47 mm</t>
  </si>
  <si>
    <t>POL1_9</t>
  </si>
  <si>
    <t>345711595R</t>
  </si>
  <si>
    <t>Trubka elektroinst. ohebná CDP 50</t>
  </si>
  <si>
    <t>210010028RT2</t>
  </si>
  <si>
    <t xml:space="preserve">Trubka ohebná z PVC volně, vnější průměr 38 mm  včetně dodávky </t>
  </si>
  <si>
    <t>210010136R00</t>
  </si>
  <si>
    <t>Trubka ochranná z PE, uložená pevně, DN do 100 mm</t>
  </si>
  <si>
    <t>3457115965R</t>
  </si>
  <si>
    <t>Trubka elektroinst. ohebná DVK 90/94mm PE</t>
  </si>
  <si>
    <t>210020555RT1</t>
  </si>
  <si>
    <t>Lano ocelové pozinkované 1ks, D do 35 mm včetně dodávky lana 16</t>
  </si>
  <si>
    <t>210021012R00</t>
  </si>
  <si>
    <t>Otvor kruhový v plechu tl.4 mm, P 29 bez závitu</t>
  </si>
  <si>
    <t>210810005RT1</t>
  </si>
  <si>
    <t>Kabel CYKY-m 750 V 3 x 1,5 mm2 volně uložený včetně dodávky kabelu</t>
  </si>
  <si>
    <t>210810014RT1</t>
  </si>
  <si>
    <t>Kabel CYKY-m 750 V 4 žíly,16-25 mm2, volně uložený včetně dodávky kabelu 4x16 mm2</t>
  </si>
  <si>
    <t>210100001R00</t>
  </si>
  <si>
    <t>Ukončení vodičů v rozvaděči + zapojení do 2,5 mm2</t>
  </si>
  <si>
    <t>345604040001R</t>
  </si>
  <si>
    <t>Svorkovnice řadová 6035-10 1,5-4mm2</t>
  </si>
  <si>
    <t>210100252R00</t>
  </si>
  <si>
    <t>Ukončení celoplast. kabelů zákl./pás.do 4x25 mm2</t>
  </si>
  <si>
    <t>354329107R</t>
  </si>
  <si>
    <t>Oko kabelové lisovací  Cu 16mm2</t>
  </si>
  <si>
    <t>210204201R00</t>
  </si>
  <si>
    <t>Elektrovýzbroj stožáru pro 1 okruh</t>
  </si>
  <si>
    <t>Montáž stožárové rozvodnice, montáže kabelu mezi rozvodnicí a vlastním svítidlem včetně jeho ukončení a zapojení v rozvodnici. U stožárů typu Ž je v položce zakalkulováno i zapojení dotykové spojky.</t>
  </si>
  <si>
    <t>34562034</t>
  </si>
  <si>
    <t>Stožárová výzbr.zapouzdř.</t>
  </si>
  <si>
    <t xml:space="preserve">ks    </t>
  </si>
  <si>
    <t>210204202R00</t>
  </si>
  <si>
    <t>Elektrovýzbroj stožáru pro 2 okruhy</t>
  </si>
  <si>
    <t>34562035</t>
  </si>
  <si>
    <t>Stož. výzbr.zapouzdř. 2xok</t>
  </si>
  <si>
    <t>210120001R00</t>
  </si>
  <si>
    <t>Pojistka závitová do 500V E 27 do 25A</t>
  </si>
  <si>
    <t>35824714R</t>
  </si>
  <si>
    <t>Pojistky závitová E27/10A kompletní</t>
  </si>
  <si>
    <t>34523305R</t>
  </si>
  <si>
    <t>Hlavice pojistková E27 2300-00 16A</t>
  </si>
  <si>
    <t>210204002R00</t>
  </si>
  <si>
    <t>Stožár osvětlovací - ocelový</t>
  </si>
  <si>
    <t>Montáž stožárů, jejich rozvoz po trase, postavení, vyrovnání a definitivní zajištění v základu.</t>
  </si>
  <si>
    <t>31673011</t>
  </si>
  <si>
    <t>Stožár osvět bez pati BUD 8 6,8m žárově pozinkovaný</t>
  </si>
  <si>
    <t>210204105RS2</t>
  </si>
  <si>
    <t>Výložník ocelový 2ramenný do 70 kg včetně nákladů na montážní plošinu</t>
  </si>
  <si>
    <t>Montáž výložníku, jejich rozvoz po trase, postavení, vyrovnání a definitivní zajištění v poloze.</t>
  </si>
  <si>
    <t>31677041</t>
  </si>
  <si>
    <t>VYLOZNIK DVOJITY  90st UD žárově pozinkovaný</t>
  </si>
  <si>
    <t>783903812R00</t>
  </si>
  <si>
    <t>Odmaštění stožárů venkovního vedení na zemi</t>
  </si>
  <si>
    <t>220850291R00</t>
  </si>
  <si>
    <t xml:space="preserve">Malování písmen a číslic </t>
  </si>
  <si>
    <t>783222110R00</t>
  </si>
  <si>
    <t>Nátěr stožár a výložník do v.6m</t>
  </si>
  <si>
    <t>včetně pomocného lešení.</t>
  </si>
  <si>
    <t>24621510R</t>
  </si>
  <si>
    <t xml:space="preserve">Barva syntetic.základ.bílá S 2000/0100 </t>
  </si>
  <si>
    <t>24612222R</t>
  </si>
  <si>
    <t>Barva syntet šedá vrchní typ RAL 7022</t>
  </si>
  <si>
    <t>24642030R</t>
  </si>
  <si>
    <t>Ředidlo olejo-syntetické S 6006 á 9 l</t>
  </si>
  <si>
    <t>210100031R00</t>
  </si>
  <si>
    <t>Ukončení pasu na přístroji+zap.,Al pas do 32/10</t>
  </si>
  <si>
    <t>210020652R00</t>
  </si>
  <si>
    <t>Konstrukce ocelová nosná pro zařízení do 10 kg</t>
  </si>
  <si>
    <t>13231018R</t>
  </si>
  <si>
    <t>Úhelník rovnoramenný L jakost S235  25x25x3 mm 11375</t>
  </si>
  <si>
    <t>7400099100</t>
  </si>
  <si>
    <t>měření světelnětech. hodnot VO</t>
  </si>
  <si>
    <t>kpl</t>
  </si>
  <si>
    <t>210220022RT1</t>
  </si>
  <si>
    <t>Vedení uzemňovací v zemi FeZn, D 8 - 10 mm včetně drátu FeZn 10 mm</t>
  </si>
  <si>
    <t>včetně montáže svorek spojovacích, odbočných, upevňovacích a spojovacího materiálu.</t>
  </si>
  <si>
    <t>35441054R</t>
  </si>
  <si>
    <t>Svorka lanová pozink.- pr.lana 13 mm</t>
  </si>
  <si>
    <t>210220001RT1</t>
  </si>
  <si>
    <t>Vedení uzemňovací na povrchu FeZn do 120 mm2 včetně pásku FeZn 30 x 4 mm</t>
  </si>
  <si>
    <t>210220301R00</t>
  </si>
  <si>
    <t>Svorka hromosvodová do 2 šroubů /SS, SZ, SO/</t>
  </si>
  <si>
    <t>35441895R</t>
  </si>
  <si>
    <t>Svorka připojovací SP  kovových částí d 6-12 mm</t>
  </si>
  <si>
    <t>35441875R</t>
  </si>
  <si>
    <t>Svorka křížová SK pro vodič d 6-10 mm</t>
  </si>
  <si>
    <t>35441986R</t>
  </si>
  <si>
    <t>Svorka SR 2b pro pásek 30 x 4 mm</t>
  </si>
  <si>
    <t>210202111R00</t>
  </si>
  <si>
    <t>Svítidlo veřejného osvětlení na výložník</t>
  </si>
  <si>
    <t>34848121</t>
  </si>
  <si>
    <t>svítidlo venkovní BGP615 LED DX50 3600/24-25W NW CLO IP 66 IK09 reg.190V kompl</t>
  </si>
  <si>
    <t>460010024RT1</t>
  </si>
  <si>
    <t>Vytýčení kabelové trasy v zastavěném prostoru délka trasy do 100 m</t>
  </si>
  <si>
    <t>km</t>
  </si>
  <si>
    <t>460050704RT1</t>
  </si>
  <si>
    <t>Jáma do 2 m3 pro stožár veř.osvětlení, hor.4,ručně ruční výkop jámy</t>
  </si>
  <si>
    <t>460080002RT1</t>
  </si>
  <si>
    <t>Betonový základ do bednění uložení betonu do dřevěného bednění</t>
  </si>
  <si>
    <t>460100001RT1</t>
  </si>
  <si>
    <t>Pouzdrový základ 250x800 mm mimo osu trasy kompletní zhot.pouzdrového základu</t>
  </si>
  <si>
    <t>460120002RT1</t>
  </si>
  <si>
    <t>Zához jámy, hornina třídy 3 - 4 upěchování a úprava povrchu</t>
  </si>
  <si>
    <t>460120061RT1</t>
  </si>
  <si>
    <t>Odvoz zeminy odvoz zeminy včetně naložení</t>
  </si>
  <si>
    <t>460200304RT2</t>
  </si>
  <si>
    <t>Výkop kabelové rýhy 50/120 cm hor.4 ruční výkop rýhy</t>
  </si>
  <si>
    <t>460510001RT1</t>
  </si>
  <si>
    <t>Kabelový prostup z betonových trub,DN do 15 cm včetně dodávky trub TBP2-15</t>
  </si>
  <si>
    <t>460260011RT1</t>
  </si>
  <si>
    <t>Pevné spojení páskových zemničů naměření o čištění konců zemničů</t>
  </si>
  <si>
    <t>460570304R00</t>
  </si>
  <si>
    <t>Zához rýhy 50/120 cm, hornina tř. 4, se zhutněním</t>
  </si>
  <si>
    <t>46030022A</t>
  </si>
  <si>
    <t>Protlak stroj. vč. přípravy soupravy, zajištění  1-4 prům150 mm vč.chrániček DO 150 mm (DOD.90 MM)</t>
  </si>
  <si>
    <t>cenová nabídka spec.firmy včetně starovací a výstupní jámy, zajištění bezpečnosti</t>
  </si>
  <si>
    <t>460680043RT2</t>
  </si>
  <si>
    <t>Průraz zdivem v betonové zdi tloušťky 45 cm plochy do 0,25 m2</t>
  </si>
  <si>
    <t>460620006RT1</t>
  </si>
  <si>
    <t>Osetí povrchu trávou včetně dodávky osiva</t>
  </si>
  <si>
    <t>460620013RT1</t>
  </si>
  <si>
    <t>Provizorní úprava terénu v přírodní hornině 3 ruční vyrovnání a zhutnění</t>
  </si>
  <si>
    <t>460260001RT1</t>
  </si>
  <si>
    <t>Zatažení lana do kanálku nebo tvárnicové trasy odvinutí, napojení a zatažení lana</t>
  </si>
  <si>
    <t>460650016RT2</t>
  </si>
  <si>
    <t>Podkladová vrstva z betonu z betonu prostého C 8/10</t>
  </si>
  <si>
    <t>5*,1</t>
  </si>
  <si>
    <t>919735113R00</t>
  </si>
  <si>
    <t>Řezání stávajícího živičného krytu tl. 10 - 15 cm</t>
  </si>
  <si>
    <t>4600100AG</t>
  </si>
  <si>
    <t>Geodet. zaměření kabelových tras</t>
  </si>
  <si>
    <t>320410002R00</t>
  </si>
  <si>
    <t>Vých revize do 250000,-Kč</t>
  </si>
  <si>
    <t>RTS 14/ I</t>
  </si>
  <si>
    <t>320410010R00</t>
  </si>
  <si>
    <t>Izol zkouška sil kabelů do 4x 25mm2</t>
  </si>
  <si>
    <t>320410019R00</t>
  </si>
  <si>
    <t>Měr zemn odp - síť do  100m pásku</t>
  </si>
  <si>
    <t>320410016R00</t>
  </si>
  <si>
    <t>Měr odporu nul smyč 1fáz ved 220V</t>
  </si>
  <si>
    <t>VYPÍNÁNÍSÍT</t>
  </si>
  <si>
    <t>HZS pro montážní práce SME, práce na síti</t>
  </si>
  <si>
    <t>h</t>
  </si>
  <si>
    <t>HZS</t>
  </si>
  <si>
    <t>POL10_</t>
  </si>
  <si>
    <t>P.REVIZE 33</t>
  </si>
  <si>
    <t>Spolupráce s revizním technikem</t>
  </si>
  <si>
    <t>3402210</t>
  </si>
  <si>
    <t>kompletace elektrozařízení - připojování na stávající VO</t>
  </si>
  <si>
    <t>14*207,698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</si>
</sst>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9" fillId="0" borderId="0" xfId="0" applyNumberFormat="1" applyFont="1" applyAlignment="1">
      <alignment wrapText="1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49" fontId="16" fillId="0" borderId="6" xfId="0" applyNumberFormat="1" applyFont="1" applyBorder="1" applyAlignment="1">
      <alignment vertical="top"/>
    </xf>
    <xf numFmtId="0" fontId="16" fillId="0" borderId="18" xfId="0" applyFont="1" applyBorder="1" applyAlignment="1">
      <alignment vertical="top"/>
    </xf>
    <xf numFmtId="49" fontId="16" fillId="0" borderId="18" xfId="0" applyNumberFormat="1" applyFont="1" applyBorder="1" applyAlignment="1">
      <alignment vertical="top"/>
    </xf>
    <xf numFmtId="0" fontId="18" fillId="0" borderId="6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93" t="s">
        <v>41</v>
      </c>
      <c r="B2" s="193"/>
      <c r="C2" s="193"/>
      <c r="D2" s="193"/>
      <c r="E2" s="193"/>
      <c r="F2" s="193"/>
      <c r="G2" s="19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0"/>
  <sheetViews>
    <sheetView showGridLines="0" topLeftCell="B1" zoomScaleNormal="100" zoomScaleSheetLayoutView="75" workbookViewId="0">
      <selection activeCell="D11" sqref="D11:G1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28" t="s">
        <v>4</v>
      </c>
      <c r="C1" s="229"/>
      <c r="D1" s="229"/>
      <c r="E1" s="229"/>
      <c r="F1" s="229"/>
      <c r="G1" s="229"/>
      <c r="H1" s="229"/>
      <c r="I1" s="229"/>
      <c r="J1" s="230"/>
    </row>
    <row r="2" spans="1:15" ht="36" customHeight="1" x14ac:dyDescent="0.2">
      <c r="A2" s="2"/>
      <c r="B2" s="76" t="s">
        <v>24</v>
      </c>
      <c r="C2" s="77"/>
      <c r="D2" s="78" t="s">
        <v>44</v>
      </c>
      <c r="E2" s="234" t="s">
        <v>45</v>
      </c>
      <c r="F2" s="235"/>
      <c r="G2" s="235"/>
      <c r="H2" s="235"/>
      <c r="I2" s="235"/>
      <c r="J2" s="236"/>
      <c r="O2" s="1"/>
    </row>
    <row r="3" spans="1:15" ht="27" hidden="1" customHeight="1" x14ac:dyDescent="0.2">
      <c r="A3" s="2"/>
      <c r="B3" s="79"/>
      <c r="C3" s="77"/>
      <c r="D3" s="80"/>
      <c r="E3" s="237"/>
      <c r="F3" s="238"/>
      <c r="G3" s="238"/>
      <c r="H3" s="238"/>
      <c r="I3" s="238"/>
      <c r="J3" s="239"/>
    </row>
    <row r="4" spans="1:15" ht="23.25" customHeight="1" x14ac:dyDescent="0.2">
      <c r="A4" s="2"/>
      <c r="B4" s="81"/>
      <c r="C4" s="82"/>
      <c r="D4" s="83"/>
      <c r="E4" s="218"/>
      <c r="F4" s="218"/>
      <c r="G4" s="218"/>
      <c r="H4" s="218"/>
      <c r="I4" s="218"/>
      <c r="J4" s="219"/>
    </row>
    <row r="5" spans="1:15" ht="24" customHeight="1" x14ac:dyDescent="0.2">
      <c r="A5" s="2"/>
      <c r="B5" s="31" t="s">
        <v>23</v>
      </c>
      <c r="D5" s="222" t="s">
        <v>46</v>
      </c>
      <c r="E5" s="223"/>
      <c r="F5" s="223"/>
      <c r="G5" s="223"/>
      <c r="H5" s="18" t="s">
        <v>42</v>
      </c>
      <c r="I5" s="85" t="s">
        <v>50</v>
      </c>
      <c r="J5" s="8"/>
    </row>
    <row r="6" spans="1:15" ht="15.75" customHeight="1" x14ac:dyDescent="0.2">
      <c r="A6" s="2"/>
      <c r="B6" s="28"/>
      <c r="C6" s="55"/>
      <c r="D6" s="224" t="s">
        <v>47</v>
      </c>
      <c r="E6" s="225"/>
      <c r="F6" s="225"/>
      <c r="G6" s="225"/>
      <c r="H6" s="18" t="s">
        <v>36</v>
      </c>
      <c r="I6" s="85" t="s">
        <v>51</v>
      </c>
      <c r="J6" s="8"/>
    </row>
    <row r="7" spans="1:15" ht="15.75" customHeight="1" x14ac:dyDescent="0.2">
      <c r="A7" s="2"/>
      <c r="B7" s="29"/>
      <c r="C7" s="56"/>
      <c r="D7" s="84" t="s">
        <v>49</v>
      </c>
      <c r="E7" s="226" t="s">
        <v>48</v>
      </c>
      <c r="F7" s="227"/>
      <c r="G7" s="227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41"/>
      <c r="E11" s="241"/>
      <c r="F11" s="241"/>
      <c r="G11" s="241"/>
      <c r="H11" s="18" t="s">
        <v>42</v>
      </c>
      <c r="I11" s="87"/>
      <c r="J11" s="8"/>
    </row>
    <row r="12" spans="1:15" ht="15.75" customHeight="1" x14ac:dyDescent="0.2">
      <c r="A12" s="2"/>
      <c r="B12" s="28"/>
      <c r="C12" s="55"/>
      <c r="D12" s="217"/>
      <c r="E12" s="217"/>
      <c r="F12" s="217"/>
      <c r="G12" s="217"/>
      <c r="H12" s="18" t="s">
        <v>36</v>
      </c>
      <c r="I12" s="87"/>
      <c r="J12" s="8"/>
    </row>
    <row r="13" spans="1:15" ht="15.75" customHeight="1" x14ac:dyDescent="0.2">
      <c r="A13" s="2"/>
      <c r="B13" s="29"/>
      <c r="C13" s="56"/>
      <c r="D13" s="86"/>
      <c r="E13" s="220"/>
      <c r="F13" s="221"/>
      <c r="G13" s="221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 t="s">
        <v>43</v>
      </c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40"/>
      <c r="F15" s="240"/>
      <c r="G15" s="242"/>
      <c r="H15" s="242"/>
      <c r="I15" s="242" t="s">
        <v>31</v>
      </c>
      <c r="J15" s="243"/>
    </row>
    <row r="16" spans="1:15" ht="23.25" customHeight="1" x14ac:dyDescent="0.2">
      <c r="A16" s="140" t="s">
        <v>26</v>
      </c>
      <c r="B16" s="38" t="s">
        <v>26</v>
      </c>
      <c r="C16" s="62"/>
      <c r="D16" s="63"/>
      <c r="E16" s="206"/>
      <c r="F16" s="207"/>
      <c r="G16" s="206"/>
      <c r="H16" s="207"/>
      <c r="I16" s="206">
        <f>SUMIF(F51:F66,A16,I51:I66)+SUMIF(F51:F66,"PSU",I51:I66)</f>
        <v>0</v>
      </c>
      <c r="J16" s="208"/>
    </row>
    <row r="17" spans="1:10" ht="23.25" customHeight="1" x14ac:dyDescent="0.2">
      <c r="A17" s="140" t="s">
        <v>27</v>
      </c>
      <c r="B17" s="38" t="s">
        <v>27</v>
      </c>
      <c r="C17" s="62"/>
      <c r="D17" s="63"/>
      <c r="E17" s="206"/>
      <c r="F17" s="207"/>
      <c r="G17" s="206"/>
      <c r="H17" s="207"/>
      <c r="I17" s="206">
        <f>SUMIF(F51:F66,A17,I51:I66)</f>
        <v>0</v>
      </c>
      <c r="J17" s="208"/>
    </row>
    <row r="18" spans="1:10" ht="23.25" customHeight="1" x14ac:dyDescent="0.2">
      <c r="A18" s="140" t="s">
        <v>28</v>
      </c>
      <c r="B18" s="38" t="s">
        <v>28</v>
      </c>
      <c r="C18" s="62"/>
      <c r="D18" s="63"/>
      <c r="E18" s="206"/>
      <c r="F18" s="207"/>
      <c r="G18" s="206"/>
      <c r="H18" s="207"/>
      <c r="I18" s="206">
        <f>SUMIF(F51:F66,A18,I51:I66)</f>
        <v>0</v>
      </c>
      <c r="J18" s="208"/>
    </row>
    <row r="19" spans="1:10" ht="23.25" customHeight="1" x14ac:dyDescent="0.2">
      <c r="A19" s="140" t="s">
        <v>93</v>
      </c>
      <c r="B19" s="38" t="s">
        <v>29</v>
      </c>
      <c r="C19" s="62"/>
      <c r="D19" s="63"/>
      <c r="E19" s="206"/>
      <c r="F19" s="207"/>
      <c r="G19" s="206"/>
      <c r="H19" s="207"/>
      <c r="I19" s="206">
        <f>SUMIF(F51:F66,A19,I51:I66)</f>
        <v>0</v>
      </c>
      <c r="J19" s="208"/>
    </row>
    <row r="20" spans="1:10" ht="23.25" customHeight="1" x14ac:dyDescent="0.2">
      <c r="A20" s="140" t="s">
        <v>94</v>
      </c>
      <c r="B20" s="38" t="s">
        <v>30</v>
      </c>
      <c r="C20" s="62"/>
      <c r="D20" s="63"/>
      <c r="E20" s="206"/>
      <c r="F20" s="207"/>
      <c r="G20" s="206"/>
      <c r="H20" s="207"/>
      <c r="I20" s="206">
        <f>SUMIF(F51:F66,A20,I51:I66)</f>
        <v>0</v>
      </c>
      <c r="J20" s="208"/>
    </row>
    <row r="21" spans="1:10" ht="23.25" customHeight="1" x14ac:dyDescent="0.2">
      <c r="A21" s="2"/>
      <c r="B21" s="48" t="s">
        <v>31</v>
      </c>
      <c r="C21" s="64"/>
      <c r="D21" s="65"/>
      <c r="E21" s="209"/>
      <c r="F21" s="244"/>
      <c r="G21" s="209"/>
      <c r="H21" s="244"/>
      <c r="I21" s="209">
        <f>SUM(I16:J20)</f>
        <v>0</v>
      </c>
      <c r="J21" s="210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04">
        <f>ZakladDPHSniVypocet</f>
        <v>0</v>
      </c>
      <c r="H23" s="205"/>
      <c r="I23" s="205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02">
        <f>A23</f>
        <v>0</v>
      </c>
      <c r="H24" s="203"/>
      <c r="I24" s="203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04">
        <f>ZakladDPHZaklVypocet</f>
        <v>0</v>
      </c>
      <c r="H25" s="205"/>
      <c r="I25" s="205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31">
        <f>A25</f>
        <v>0</v>
      </c>
      <c r="H26" s="232"/>
      <c r="I26" s="232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33">
        <f>CenaCelkem-(ZakladDPHSni+DPHSni+ZakladDPHZakl+DPHZakl)</f>
        <v>0</v>
      </c>
      <c r="H27" s="233"/>
      <c r="I27" s="233"/>
      <c r="J27" s="41" t="str">
        <f t="shared" si="0"/>
        <v>CZK</v>
      </c>
    </row>
    <row r="28" spans="1:10" ht="27.75" hidden="1" customHeight="1" thickBot="1" x14ac:dyDescent="0.25">
      <c r="A28" s="2"/>
      <c r="B28" s="114" t="s">
        <v>25</v>
      </c>
      <c r="C28" s="115"/>
      <c r="D28" s="115"/>
      <c r="E28" s="116"/>
      <c r="F28" s="117"/>
      <c r="G28" s="212">
        <f>ZakladDPHSniVypocet+ZakladDPHZaklVypocet</f>
        <v>0</v>
      </c>
      <c r="H28" s="212"/>
      <c r="I28" s="212"/>
      <c r="J28" s="11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4" t="s">
        <v>37</v>
      </c>
      <c r="C29" s="119"/>
      <c r="D29" s="119"/>
      <c r="E29" s="119"/>
      <c r="F29" s="120"/>
      <c r="G29" s="211">
        <f>A27</f>
        <v>0</v>
      </c>
      <c r="H29" s="211"/>
      <c r="I29" s="211"/>
      <c r="J29" s="121" t="s">
        <v>62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3"/>
      <c r="E34" s="214"/>
      <c r="G34" s="215"/>
      <c r="H34" s="216"/>
      <c r="I34" s="216"/>
      <c r="J34" s="25"/>
    </row>
    <row r="35" spans="1:10" ht="12.75" customHeight="1" x14ac:dyDescent="0.2">
      <c r="A35" s="2"/>
      <c r="B35" s="2"/>
      <c r="D35" s="201" t="s">
        <v>2</v>
      </c>
      <c r="E35" s="201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91" t="s">
        <v>17</v>
      </c>
      <c r="C37" s="92"/>
      <c r="D37" s="92"/>
      <c r="E37" s="92"/>
      <c r="F37" s="93"/>
      <c r="G37" s="93"/>
      <c r="H37" s="93"/>
      <c r="I37" s="93"/>
      <c r="J37" s="94"/>
    </row>
    <row r="38" spans="1:10" ht="25.5" customHeight="1" x14ac:dyDescent="0.2">
      <c r="A38" s="90" t="s">
        <v>39</v>
      </c>
      <c r="B38" s="95" t="s">
        <v>18</v>
      </c>
      <c r="C38" s="96" t="s">
        <v>6</v>
      </c>
      <c r="D38" s="96"/>
      <c r="E38" s="96"/>
      <c r="F38" s="97" t="str">
        <f>B23</f>
        <v>Základ pro sníženou DPH</v>
      </c>
      <c r="G38" s="97" t="str">
        <f>B25</f>
        <v>Základ pro základní DPH</v>
      </c>
      <c r="H38" s="98" t="s">
        <v>19</v>
      </c>
      <c r="I38" s="98" t="s">
        <v>1</v>
      </c>
      <c r="J38" s="99" t="s">
        <v>0</v>
      </c>
    </row>
    <row r="39" spans="1:10" ht="25.5" hidden="1" customHeight="1" x14ac:dyDescent="0.2">
      <c r="A39" s="90">
        <v>1</v>
      </c>
      <c r="B39" s="100" t="s">
        <v>52</v>
      </c>
      <c r="C39" s="199"/>
      <c r="D39" s="199"/>
      <c r="E39" s="199"/>
      <c r="F39" s="101">
        <f>'SO 01 1 Pol'!AE296+'SO 02 2 Pol'!AE93</f>
        <v>0</v>
      </c>
      <c r="G39" s="102">
        <f>'SO 01 1 Pol'!AF296+'SO 02 2 Pol'!AF93</f>
        <v>0</v>
      </c>
      <c r="H39" s="103">
        <f>(F39*SazbaDPH1/100)+(G39*SazbaDPH2/100)</f>
        <v>0</v>
      </c>
      <c r="I39" s="103">
        <f>F39+G39+H39</f>
        <v>0</v>
      </c>
      <c r="J39" s="104" t="str">
        <f>IF(CenaCelkemVypocet=0,"",I39/CenaCelkemVypocet*100)</f>
        <v/>
      </c>
    </row>
    <row r="40" spans="1:10" ht="25.5" customHeight="1" x14ac:dyDescent="0.2">
      <c r="A40" s="90">
        <v>2</v>
      </c>
      <c r="B40" s="105" t="s">
        <v>53</v>
      </c>
      <c r="C40" s="200" t="s">
        <v>54</v>
      </c>
      <c r="D40" s="200"/>
      <c r="E40" s="200"/>
      <c r="F40" s="106">
        <f>'SO 01 1 Pol'!AE296</f>
        <v>0</v>
      </c>
      <c r="G40" s="107">
        <f>'SO 01 1 Pol'!AF296</f>
        <v>0</v>
      </c>
      <c r="H40" s="107">
        <f>(F40*SazbaDPH1/100)+(G40*SazbaDPH2/100)</f>
        <v>0</v>
      </c>
      <c r="I40" s="107">
        <f>F40+G40+H40</f>
        <v>0</v>
      </c>
      <c r="J40" s="108" t="str">
        <f>IF(CenaCelkemVypocet=0,"",I40/CenaCelkemVypocet*100)</f>
        <v/>
      </c>
    </row>
    <row r="41" spans="1:10" ht="25.5" customHeight="1" x14ac:dyDescent="0.2">
      <c r="A41" s="90">
        <v>3</v>
      </c>
      <c r="B41" s="109" t="s">
        <v>55</v>
      </c>
      <c r="C41" s="199" t="s">
        <v>56</v>
      </c>
      <c r="D41" s="199"/>
      <c r="E41" s="199"/>
      <c r="F41" s="110">
        <f>'SO 01 1 Pol'!AE296</f>
        <v>0</v>
      </c>
      <c r="G41" s="103">
        <f>'SO 01 1 Pol'!AF296</f>
        <v>0</v>
      </c>
      <c r="H41" s="103">
        <f>(F41*SazbaDPH1/100)+(G41*SazbaDPH2/100)</f>
        <v>0</v>
      </c>
      <c r="I41" s="103">
        <f>F41+G41+H41</f>
        <v>0</v>
      </c>
      <c r="J41" s="104" t="str">
        <f>IF(CenaCelkemVypocet=0,"",I41/CenaCelkemVypocet*100)</f>
        <v/>
      </c>
    </row>
    <row r="42" spans="1:10" ht="25.5" customHeight="1" x14ac:dyDescent="0.2">
      <c r="A42" s="90">
        <v>2</v>
      </c>
      <c r="B42" s="105" t="s">
        <v>57</v>
      </c>
      <c r="C42" s="200" t="s">
        <v>58</v>
      </c>
      <c r="D42" s="200"/>
      <c r="E42" s="200"/>
      <c r="F42" s="106">
        <f>'SO 02 2 Pol'!AE93</f>
        <v>0</v>
      </c>
      <c r="G42" s="107">
        <f>'SO 02 2 Pol'!AF93</f>
        <v>0</v>
      </c>
      <c r="H42" s="107">
        <f>(F42*SazbaDPH1/100)+(G42*SazbaDPH2/100)</f>
        <v>0</v>
      </c>
      <c r="I42" s="107">
        <f>F42+G42+H42</f>
        <v>0</v>
      </c>
      <c r="J42" s="108" t="str">
        <f>IF(CenaCelkemVypocet=0,"",I42/CenaCelkemVypocet*100)</f>
        <v/>
      </c>
    </row>
    <row r="43" spans="1:10" ht="25.5" customHeight="1" x14ac:dyDescent="0.2">
      <c r="A43" s="90">
        <v>3</v>
      </c>
      <c r="B43" s="109" t="s">
        <v>59</v>
      </c>
      <c r="C43" s="199" t="s">
        <v>60</v>
      </c>
      <c r="D43" s="199"/>
      <c r="E43" s="199"/>
      <c r="F43" s="110">
        <f>'SO 02 2 Pol'!AE93</f>
        <v>0</v>
      </c>
      <c r="G43" s="103">
        <f>'SO 02 2 Pol'!AF93</f>
        <v>0</v>
      </c>
      <c r="H43" s="103">
        <f>(F43*SazbaDPH1/100)+(G43*SazbaDPH2/100)</f>
        <v>0</v>
      </c>
      <c r="I43" s="103">
        <f>F43+G43+H43</f>
        <v>0</v>
      </c>
      <c r="J43" s="104" t="str">
        <f>IF(CenaCelkemVypocet=0,"",I43/CenaCelkemVypocet*100)</f>
        <v/>
      </c>
    </row>
    <row r="44" spans="1:10" ht="25.5" customHeight="1" x14ac:dyDescent="0.2">
      <c r="A44" s="90"/>
      <c r="B44" s="196" t="s">
        <v>61</v>
      </c>
      <c r="C44" s="197"/>
      <c r="D44" s="197"/>
      <c r="E44" s="198"/>
      <c r="F44" s="111">
        <f>SUMIF(A39:A43,"=1",F39:F43)</f>
        <v>0</v>
      </c>
      <c r="G44" s="112">
        <f>SUMIF(A39:A43,"=1",G39:G43)</f>
        <v>0</v>
      </c>
      <c r="H44" s="112">
        <f>SUMIF(A39:A43,"=1",H39:H43)</f>
        <v>0</v>
      </c>
      <c r="I44" s="112">
        <f>SUMIF(A39:A43,"=1",I39:I43)</f>
        <v>0</v>
      </c>
      <c r="J44" s="113">
        <f>SUMIF(A39:A43,"=1",J39:J43)</f>
        <v>0</v>
      </c>
    </row>
    <row r="48" spans="1:10" ht="15.75" x14ac:dyDescent="0.25">
      <c r="B48" s="122" t="s">
        <v>63</v>
      </c>
    </row>
    <row r="50" spans="1:10" ht="25.5" customHeight="1" x14ac:dyDescent="0.2">
      <c r="A50" s="124"/>
      <c r="B50" s="127" t="s">
        <v>18</v>
      </c>
      <c r="C50" s="127" t="s">
        <v>6</v>
      </c>
      <c r="D50" s="128"/>
      <c r="E50" s="128"/>
      <c r="F50" s="129" t="s">
        <v>64</v>
      </c>
      <c r="G50" s="129"/>
      <c r="H50" s="129"/>
      <c r="I50" s="129" t="s">
        <v>31</v>
      </c>
      <c r="J50" s="129" t="s">
        <v>0</v>
      </c>
    </row>
    <row r="51" spans="1:10" ht="36.75" customHeight="1" x14ac:dyDescent="0.2">
      <c r="A51" s="125"/>
      <c r="B51" s="130" t="s">
        <v>55</v>
      </c>
      <c r="C51" s="194" t="s">
        <v>65</v>
      </c>
      <c r="D51" s="195"/>
      <c r="E51" s="195"/>
      <c r="F51" s="136" t="s">
        <v>26</v>
      </c>
      <c r="G51" s="137"/>
      <c r="H51" s="137"/>
      <c r="I51" s="137">
        <f>'SO 01 1 Pol'!G39+'SO 01 1 Pol'!G81</f>
        <v>0</v>
      </c>
      <c r="J51" s="134" t="str">
        <f>IF(I67=0,"",I51/I67*100)</f>
        <v/>
      </c>
    </row>
    <row r="52" spans="1:10" ht="36.75" customHeight="1" x14ac:dyDescent="0.2">
      <c r="A52" s="125"/>
      <c r="B52" s="130" t="s">
        <v>66</v>
      </c>
      <c r="C52" s="194" t="s">
        <v>67</v>
      </c>
      <c r="D52" s="195"/>
      <c r="E52" s="195"/>
      <c r="F52" s="136" t="s">
        <v>26</v>
      </c>
      <c r="G52" s="137"/>
      <c r="H52" s="137"/>
      <c r="I52" s="137">
        <f>'SO 01 1 Pol'!G8</f>
        <v>0</v>
      </c>
      <c r="J52" s="134" t="str">
        <f>IF(I67=0,"",I52/I67*100)</f>
        <v/>
      </c>
    </row>
    <row r="53" spans="1:10" ht="36.75" customHeight="1" x14ac:dyDescent="0.2">
      <c r="A53" s="125"/>
      <c r="B53" s="130" t="s">
        <v>68</v>
      </c>
      <c r="C53" s="194" t="s">
        <v>69</v>
      </c>
      <c r="D53" s="195"/>
      <c r="E53" s="195"/>
      <c r="F53" s="136" t="s">
        <v>26</v>
      </c>
      <c r="G53" s="137"/>
      <c r="H53" s="137"/>
      <c r="I53" s="137">
        <f>'SO 01 1 Pol'!G65+'SO 01 1 Pol'!G231</f>
        <v>0</v>
      </c>
      <c r="J53" s="134" t="str">
        <f>IF(I67=0,"",I53/I67*100)</f>
        <v/>
      </c>
    </row>
    <row r="54" spans="1:10" ht="36.75" customHeight="1" x14ac:dyDescent="0.2">
      <c r="A54" s="125"/>
      <c r="B54" s="130" t="s">
        <v>70</v>
      </c>
      <c r="C54" s="194" t="s">
        <v>71</v>
      </c>
      <c r="D54" s="195"/>
      <c r="E54" s="195"/>
      <c r="F54" s="136" t="s">
        <v>26</v>
      </c>
      <c r="G54" s="137"/>
      <c r="H54" s="137"/>
      <c r="I54" s="137">
        <f>'SO 01 1 Pol'!G85</f>
        <v>0</v>
      </c>
      <c r="J54" s="134" t="str">
        <f>IF(I67=0,"",I54/I67*100)</f>
        <v/>
      </c>
    </row>
    <row r="55" spans="1:10" ht="36.75" customHeight="1" x14ac:dyDescent="0.2">
      <c r="A55" s="125"/>
      <c r="B55" s="130" t="s">
        <v>72</v>
      </c>
      <c r="C55" s="194" t="s">
        <v>73</v>
      </c>
      <c r="D55" s="195"/>
      <c r="E55" s="195"/>
      <c r="F55" s="136" t="s">
        <v>26</v>
      </c>
      <c r="G55" s="137"/>
      <c r="H55" s="137"/>
      <c r="I55" s="137">
        <f>'SO 01 1 Pol'!G129</f>
        <v>0</v>
      </c>
      <c r="J55" s="134" t="str">
        <f>IF(I67=0,"",I55/I67*100)</f>
        <v/>
      </c>
    </row>
    <row r="56" spans="1:10" ht="36.75" customHeight="1" x14ac:dyDescent="0.2">
      <c r="A56" s="125"/>
      <c r="B56" s="130" t="s">
        <v>74</v>
      </c>
      <c r="C56" s="194" t="s">
        <v>75</v>
      </c>
      <c r="D56" s="195"/>
      <c r="E56" s="195"/>
      <c r="F56" s="136" t="s">
        <v>26</v>
      </c>
      <c r="G56" s="137"/>
      <c r="H56" s="137"/>
      <c r="I56" s="137">
        <f>'SO 01 1 Pol'!G221</f>
        <v>0</v>
      </c>
      <c r="J56" s="134" t="str">
        <f>IF(I67=0,"",I56/I67*100)</f>
        <v/>
      </c>
    </row>
    <row r="57" spans="1:10" ht="36.75" customHeight="1" x14ac:dyDescent="0.2">
      <c r="A57" s="125"/>
      <c r="B57" s="130" t="s">
        <v>76</v>
      </c>
      <c r="C57" s="194" t="s">
        <v>77</v>
      </c>
      <c r="D57" s="195"/>
      <c r="E57" s="195"/>
      <c r="F57" s="136" t="s">
        <v>26</v>
      </c>
      <c r="G57" s="137"/>
      <c r="H57" s="137"/>
      <c r="I57" s="137">
        <f>'SO 01 1 Pol'!G228</f>
        <v>0</v>
      </c>
      <c r="J57" s="134" t="str">
        <f>IF(I67=0,"",I57/I67*100)</f>
        <v/>
      </c>
    </row>
    <row r="58" spans="1:10" ht="36.75" customHeight="1" x14ac:dyDescent="0.2">
      <c r="A58" s="125"/>
      <c r="B58" s="130" t="s">
        <v>78</v>
      </c>
      <c r="C58" s="194" t="s">
        <v>79</v>
      </c>
      <c r="D58" s="195"/>
      <c r="E58" s="195"/>
      <c r="F58" s="136" t="s">
        <v>26</v>
      </c>
      <c r="G58" s="137"/>
      <c r="H58" s="137"/>
      <c r="I58" s="137">
        <f>'SO 01 1 Pol'!G235</f>
        <v>0</v>
      </c>
      <c r="J58" s="134" t="str">
        <f>IF(I67=0,"",I58/I67*100)</f>
        <v/>
      </c>
    </row>
    <row r="59" spans="1:10" ht="36.75" customHeight="1" x14ac:dyDescent="0.2">
      <c r="A59" s="125"/>
      <c r="B59" s="130" t="s">
        <v>80</v>
      </c>
      <c r="C59" s="194" t="s">
        <v>81</v>
      </c>
      <c r="D59" s="195"/>
      <c r="E59" s="195"/>
      <c r="F59" s="136" t="s">
        <v>26</v>
      </c>
      <c r="G59" s="137"/>
      <c r="H59" s="137"/>
      <c r="I59" s="137">
        <f>'SO 01 1 Pol'!G14</f>
        <v>0</v>
      </c>
      <c r="J59" s="134" t="str">
        <f>IF(I67=0,"",I59/I67*100)</f>
        <v/>
      </c>
    </row>
    <row r="60" spans="1:10" ht="36.75" customHeight="1" x14ac:dyDescent="0.2">
      <c r="A60" s="125"/>
      <c r="B60" s="130" t="s">
        <v>82</v>
      </c>
      <c r="C60" s="194" t="s">
        <v>83</v>
      </c>
      <c r="D60" s="195"/>
      <c r="E60" s="195"/>
      <c r="F60" s="136" t="s">
        <v>26</v>
      </c>
      <c r="G60" s="137"/>
      <c r="H60" s="137"/>
      <c r="I60" s="137">
        <f>'SO 01 1 Pol'!G274</f>
        <v>0</v>
      </c>
      <c r="J60" s="134" t="str">
        <f>IF(I67=0,"",I60/I67*100)</f>
        <v/>
      </c>
    </row>
    <row r="61" spans="1:10" ht="36.75" customHeight="1" x14ac:dyDescent="0.2">
      <c r="A61" s="125"/>
      <c r="B61" s="130" t="s">
        <v>84</v>
      </c>
      <c r="C61" s="194" t="s">
        <v>85</v>
      </c>
      <c r="D61" s="195"/>
      <c r="E61" s="195"/>
      <c r="F61" s="136" t="s">
        <v>27</v>
      </c>
      <c r="G61" s="137"/>
      <c r="H61" s="137"/>
      <c r="I61" s="137">
        <f>'SO 01 1 Pol'!G276</f>
        <v>0</v>
      </c>
      <c r="J61" s="134" t="str">
        <f>IF(I67=0,"",I61/I67*100)</f>
        <v/>
      </c>
    </row>
    <row r="62" spans="1:10" ht="36.75" customHeight="1" x14ac:dyDescent="0.2">
      <c r="A62" s="125"/>
      <c r="B62" s="130" t="s">
        <v>86</v>
      </c>
      <c r="C62" s="194" t="s">
        <v>87</v>
      </c>
      <c r="D62" s="195"/>
      <c r="E62" s="195"/>
      <c r="F62" s="136" t="s">
        <v>28</v>
      </c>
      <c r="G62" s="137"/>
      <c r="H62" s="137"/>
      <c r="I62" s="137">
        <f>'SO 02 2 Pol'!G8</f>
        <v>0</v>
      </c>
      <c r="J62" s="134" t="str">
        <f>IF(I67=0,"",I62/I67*100)</f>
        <v/>
      </c>
    </row>
    <row r="63" spans="1:10" ht="36.75" customHeight="1" x14ac:dyDescent="0.2">
      <c r="A63" s="125"/>
      <c r="B63" s="130" t="s">
        <v>88</v>
      </c>
      <c r="C63" s="194" t="s">
        <v>89</v>
      </c>
      <c r="D63" s="195"/>
      <c r="E63" s="195"/>
      <c r="F63" s="136" t="s">
        <v>28</v>
      </c>
      <c r="G63" s="137"/>
      <c r="H63" s="137"/>
      <c r="I63" s="137">
        <f>'SO 02 2 Pol'!G59</f>
        <v>0</v>
      </c>
      <c r="J63" s="134" t="str">
        <f>IF(I67=0,"",I63/I67*100)</f>
        <v/>
      </c>
    </row>
    <row r="64" spans="1:10" ht="36.75" customHeight="1" x14ac:dyDescent="0.2">
      <c r="A64" s="125"/>
      <c r="B64" s="130" t="s">
        <v>90</v>
      </c>
      <c r="C64" s="194" t="s">
        <v>91</v>
      </c>
      <c r="D64" s="195"/>
      <c r="E64" s="195"/>
      <c r="F64" s="136" t="s">
        <v>92</v>
      </c>
      <c r="G64" s="137"/>
      <c r="H64" s="137"/>
      <c r="I64" s="137">
        <f>'SO 01 1 Pol'!G72</f>
        <v>0</v>
      </c>
      <c r="J64" s="134" t="str">
        <f>IF(I67=0,"",I64/I67*100)</f>
        <v/>
      </c>
    </row>
    <row r="65" spans="1:10" ht="36.75" customHeight="1" x14ac:dyDescent="0.2">
      <c r="A65" s="125"/>
      <c r="B65" s="130" t="s">
        <v>93</v>
      </c>
      <c r="C65" s="194" t="s">
        <v>29</v>
      </c>
      <c r="D65" s="195"/>
      <c r="E65" s="195"/>
      <c r="F65" s="136" t="s">
        <v>93</v>
      </c>
      <c r="G65" s="137"/>
      <c r="H65" s="137"/>
      <c r="I65" s="137">
        <f>'SO 01 1 Pol'!G285+'SO 02 2 Pol'!G88</f>
        <v>0</v>
      </c>
      <c r="J65" s="134" t="str">
        <f>IF(I67=0,"",I65/I67*100)</f>
        <v/>
      </c>
    </row>
    <row r="66" spans="1:10" ht="36.75" customHeight="1" x14ac:dyDescent="0.2">
      <c r="A66" s="125"/>
      <c r="B66" s="130" t="s">
        <v>94</v>
      </c>
      <c r="C66" s="194" t="s">
        <v>30</v>
      </c>
      <c r="D66" s="195"/>
      <c r="E66" s="195"/>
      <c r="F66" s="136" t="s">
        <v>94</v>
      </c>
      <c r="G66" s="137"/>
      <c r="H66" s="137"/>
      <c r="I66" s="137">
        <f>'SO 01 1 Pol'!G292+'SO 02 2 Pol'!G82</f>
        <v>0</v>
      </c>
      <c r="J66" s="134" t="str">
        <f>IF(I67=0,"",I66/I67*100)</f>
        <v/>
      </c>
    </row>
    <row r="67" spans="1:10" ht="25.5" customHeight="1" x14ac:dyDescent="0.2">
      <c r="A67" s="126"/>
      <c r="B67" s="131" t="s">
        <v>1</v>
      </c>
      <c r="C67" s="132"/>
      <c r="D67" s="133"/>
      <c r="E67" s="133"/>
      <c r="F67" s="138"/>
      <c r="G67" s="139"/>
      <c r="H67" s="139"/>
      <c r="I67" s="139">
        <f>SUM(I51:I66)</f>
        <v>0</v>
      </c>
      <c r="J67" s="135">
        <f>SUM(J51:J66)</f>
        <v>0</v>
      </c>
    </row>
    <row r="68" spans="1:10" x14ac:dyDescent="0.2">
      <c r="F68" s="88"/>
      <c r="G68" s="88"/>
      <c r="H68" s="88"/>
      <c r="I68" s="88"/>
      <c r="J68" s="89"/>
    </row>
    <row r="69" spans="1:10" x14ac:dyDescent="0.2">
      <c r="F69" s="88"/>
      <c r="G69" s="88"/>
      <c r="H69" s="88"/>
      <c r="I69" s="88"/>
      <c r="J69" s="89"/>
    </row>
    <row r="70" spans="1:10" x14ac:dyDescent="0.2">
      <c r="F70" s="88"/>
      <c r="G70" s="88"/>
      <c r="H70" s="88"/>
      <c r="I70" s="88"/>
      <c r="J70" s="8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3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B44:E44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6:E66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5" t="s">
        <v>7</v>
      </c>
      <c r="B1" s="245"/>
      <c r="C1" s="246"/>
      <c r="D1" s="245"/>
      <c r="E1" s="245"/>
      <c r="F1" s="245"/>
      <c r="G1" s="245"/>
    </row>
    <row r="2" spans="1:7" ht="24.95" customHeight="1" x14ac:dyDescent="0.2">
      <c r="A2" s="50" t="s">
        <v>8</v>
      </c>
      <c r="B2" s="49"/>
      <c r="C2" s="247"/>
      <c r="D2" s="247"/>
      <c r="E2" s="247"/>
      <c r="F2" s="247"/>
      <c r="G2" s="248"/>
    </row>
    <row r="3" spans="1:7" ht="24.95" customHeight="1" x14ac:dyDescent="0.2">
      <c r="A3" s="50" t="s">
        <v>9</v>
      </c>
      <c r="B3" s="49"/>
      <c r="C3" s="247"/>
      <c r="D3" s="247"/>
      <c r="E3" s="247"/>
      <c r="F3" s="247"/>
      <c r="G3" s="248"/>
    </row>
    <row r="4" spans="1:7" ht="24.95" customHeight="1" x14ac:dyDescent="0.2">
      <c r="A4" s="50" t="s">
        <v>10</v>
      </c>
      <c r="B4" s="49"/>
      <c r="C4" s="247"/>
      <c r="D4" s="247"/>
      <c r="E4" s="247"/>
      <c r="F4" s="247"/>
      <c r="G4" s="248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2"/>
  <sheetViews>
    <sheetView tabSelected="1" workbookViewId="0">
      <pane ySplit="7" topLeftCell="A56" activePane="bottomLeft" state="frozen"/>
      <selection pane="bottomLeft" activeCell="AP63" sqref="AP63"/>
    </sheetView>
  </sheetViews>
  <sheetFormatPr defaultRowHeight="12.75" outlineLevelRow="1" x14ac:dyDescent="0.2"/>
  <cols>
    <col min="1" max="1" width="3.42578125" customWidth="1"/>
    <col min="2" max="2" width="12.42578125" style="123" customWidth="1"/>
    <col min="3" max="3" width="38.140625" style="123" customWidth="1"/>
    <col min="4" max="4" width="4.85546875" customWidth="1"/>
    <col min="5" max="5" width="10.42578125" customWidth="1"/>
    <col min="6" max="6" width="9.85546875" customWidth="1"/>
    <col min="7" max="7" width="12.570312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9" t="s">
        <v>7</v>
      </c>
      <c r="B1" s="249"/>
      <c r="C1" s="249"/>
      <c r="D1" s="249"/>
      <c r="E1" s="249"/>
      <c r="F1" s="249"/>
      <c r="G1" s="249"/>
      <c r="AG1" t="s">
        <v>95</v>
      </c>
    </row>
    <row r="2" spans="1:60" ht="24.95" customHeight="1" x14ac:dyDescent="0.2">
      <c r="A2" s="141" t="s">
        <v>8</v>
      </c>
      <c r="B2" s="49" t="s">
        <v>44</v>
      </c>
      <c r="C2" s="250" t="s">
        <v>45</v>
      </c>
      <c r="D2" s="251"/>
      <c r="E2" s="251"/>
      <c r="F2" s="251"/>
      <c r="G2" s="252"/>
      <c r="AG2" t="s">
        <v>96</v>
      </c>
    </row>
    <row r="3" spans="1:60" ht="24.95" customHeight="1" x14ac:dyDescent="0.2">
      <c r="A3" s="141" t="s">
        <v>9</v>
      </c>
      <c r="B3" s="49" t="s">
        <v>53</v>
      </c>
      <c r="C3" s="250" t="s">
        <v>54</v>
      </c>
      <c r="D3" s="251"/>
      <c r="E3" s="251"/>
      <c r="F3" s="251"/>
      <c r="G3" s="252"/>
      <c r="AC3" s="123" t="s">
        <v>96</v>
      </c>
      <c r="AG3" t="s">
        <v>97</v>
      </c>
    </row>
    <row r="4" spans="1:60" ht="24.95" customHeight="1" x14ac:dyDescent="0.2">
      <c r="A4" s="142" t="s">
        <v>10</v>
      </c>
      <c r="B4" s="143" t="s">
        <v>55</v>
      </c>
      <c r="C4" s="253" t="s">
        <v>56</v>
      </c>
      <c r="D4" s="254"/>
      <c r="E4" s="254"/>
      <c r="F4" s="254"/>
      <c r="G4" s="255"/>
      <c r="AG4" t="s">
        <v>98</v>
      </c>
    </row>
    <row r="5" spans="1:60" x14ac:dyDescent="0.2">
      <c r="D5" s="10"/>
    </row>
    <row r="6" spans="1:60" ht="38.25" x14ac:dyDescent="0.2">
      <c r="A6" s="145" t="s">
        <v>99</v>
      </c>
      <c r="B6" s="147" t="s">
        <v>100</v>
      </c>
      <c r="C6" s="147" t="s">
        <v>101</v>
      </c>
      <c r="D6" s="146" t="s">
        <v>102</v>
      </c>
      <c r="E6" s="145" t="s">
        <v>103</v>
      </c>
      <c r="F6" s="144" t="s">
        <v>104</v>
      </c>
      <c r="G6" s="145" t="s">
        <v>31</v>
      </c>
      <c r="H6" s="148" t="s">
        <v>32</v>
      </c>
      <c r="I6" s="148" t="s">
        <v>105</v>
      </c>
      <c r="J6" s="148" t="s">
        <v>33</v>
      </c>
      <c r="K6" s="148" t="s">
        <v>106</v>
      </c>
      <c r="L6" s="148" t="s">
        <v>107</v>
      </c>
      <c r="M6" s="148" t="s">
        <v>108</v>
      </c>
      <c r="N6" s="148" t="s">
        <v>109</v>
      </c>
      <c r="O6" s="148" t="s">
        <v>110</v>
      </c>
      <c r="P6" s="148" t="s">
        <v>111</v>
      </c>
      <c r="Q6" s="148" t="s">
        <v>112</v>
      </c>
      <c r="R6" s="148" t="s">
        <v>113</v>
      </c>
      <c r="S6" s="148" t="s">
        <v>114</v>
      </c>
      <c r="T6" s="148" t="s">
        <v>115</v>
      </c>
      <c r="U6" s="148" t="s">
        <v>116</v>
      </c>
      <c r="V6" s="148" t="s">
        <v>117</v>
      </c>
      <c r="W6" s="148" t="s">
        <v>118</v>
      </c>
      <c r="X6" s="148" t="s">
        <v>119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4" t="s">
        <v>120</v>
      </c>
      <c r="B8" s="165" t="s">
        <v>66</v>
      </c>
      <c r="C8" s="184" t="s">
        <v>67</v>
      </c>
      <c r="D8" s="166"/>
      <c r="E8" s="167"/>
      <c r="F8" s="168"/>
      <c r="G8" s="169">
        <f>SUMIF(AG9:AG13,"&lt;&gt;NOR",G9:G13)</f>
        <v>0</v>
      </c>
      <c r="H8" s="163"/>
      <c r="I8" s="163">
        <f>SUM(I9:I13)</f>
        <v>0</v>
      </c>
      <c r="J8" s="163"/>
      <c r="K8" s="163">
        <f>SUM(K9:K13)</f>
        <v>0</v>
      </c>
      <c r="L8" s="163"/>
      <c r="M8" s="163">
        <f>SUM(M9:M13)</f>
        <v>0</v>
      </c>
      <c r="N8" s="163"/>
      <c r="O8" s="163">
        <f>SUM(O9:O13)</f>
        <v>0</v>
      </c>
      <c r="P8" s="163"/>
      <c r="Q8" s="163">
        <f>SUM(Q9:Q13)</f>
        <v>0</v>
      </c>
      <c r="R8" s="163"/>
      <c r="S8" s="163"/>
      <c r="T8" s="163"/>
      <c r="U8" s="163"/>
      <c r="V8" s="163">
        <f>SUM(V9:V13)</f>
        <v>23.13</v>
      </c>
      <c r="W8" s="163"/>
      <c r="X8" s="163"/>
      <c r="AG8" t="s">
        <v>121</v>
      </c>
    </row>
    <row r="9" spans="1:60" outlineLevel="1" x14ac:dyDescent="0.2">
      <c r="A9" s="170">
        <v>1</v>
      </c>
      <c r="B9" s="171" t="s">
        <v>122</v>
      </c>
      <c r="C9" s="185" t="s">
        <v>123</v>
      </c>
      <c r="D9" s="172" t="s">
        <v>124</v>
      </c>
      <c r="E9" s="173">
        <v>58</v>
      </c>
      <c r="F9" s="174"/>
      <c r="G9" s="175">
        <f>ROUND(E9*F9,2)</f>
        <v>0</v>
      </c>
      <c r="H9" s="160"/>
      <c r="I9" s="159">
        <f>ROUND(E9*H9,2)</f>
        <v>0</v>
      </c>
      <c r="J9" s="160"/>
      <c r="K9" s="159">
        <f>ROUND(E9*J9,2)</f>
        <v>0</v>
      </c>
      <c r="L9" s="159">
        <v>21</v>
      </c>
      <c r="M9" s="159">
        <f>G9*(1+L9/100)</f>
        <v>0</v>
      </c>
      <c r="N9" s="159">
        <v>0</v>
      </c>
      <c r="O9" s="159">
        <f>ROUND(E9*N9,2)</f>
        <v>0</v>
      </c>
      <c r="P9" s="159">
        <v>0</v>
      </c>
      <c r="Q9" s="159">
        <f>ROUND(E9*P9,2)</f>
        <v>0</v>
      </c>
      <c r="R9" s="159"/>
      <c r="S9" s="159" t="s">
        <v>125</v>
      </c>
      <c r="T9" s="159" t="s">
        <v>125</v>
      </c>
      <c r="U9" s="159">
        <v>0.17199999999999999</v>
      </c>
      <c r="V9" s="159">
        <f>ROUND(E9*U9,2)</f>
        <v>9.98</v>
      </c>
      <c r="W9" s="159"/>
      <c r="X9" s="159" t="s">
        <v>126</v>
      </c>
      <c r="Y9" s="149"/>
      <c r="Z9" s="149"/>
      <c r="AA9" s="149"/>
      <c r="AB9" s="149"/>
      <c r="AC9" s="149"/>
      <c r="AD9" s="149"/>
      <c r="AE9" s="149"/>
      <c r="AF9" s="149"/>
      <c r="AG9" s="149" t="s">
        <v>127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56"/>
      <c r="B10" s="157"/>
      <c r="C10" s="186" t="s">
        <v>128</v>
      </c>
      <c r="D10" s="161"/>
      <c r="E10" s="162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49"/>
      <c r="Z10" s="149"/>
      <c r="AA10" s="149"/>
      <c r="AB10" s="149"/>
      <c r="AC10" s="149"/>
      <c r="AD10" s="149"/>
      <c r="AE10" s="149"/>
      <c r="AF10" s="149"/>
      <c r="AG10" s="149" t="s">
        <v>129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56"/>
      <c r="B11" s="157"/>
      <c r="C11" s="186" t="s">
        <v>130</v>
      </c>
      <c r="D11" s="161"/>
      <c r="E11" s="162">
        <v>58</v>
      </c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49"/>
      <c r="Z11" s="149"/>
      <c r="AA11" s="149"/>
      <c r="AB11" s="149"/>
      <c r="AC11" s="149"/>
      <c r="AD11" s="149"/>
      <c r="AE11" s="149"/>
      <c r="AF11" s="149"/>
      <c r="AG11" s="149" t="s">
        <v>129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76">
        <v>2</v>
      </c>
      <c r="B12" s="177" t="s">
        <v>131</v>
      </c>
      <c r="C12" s="187" t="s">
        <v>132</v>
      </c>
      <c r="D12" s="178" t="s">
        <v>133</v>
      </c>
      <c r="E12" s="179">
        <v>2</v>
      </c>
      <c r="F12" s="180"/>
      <c r="G12" s="181">
        <f>ROUND(E12*F12,2)</f>
        <v>0</v>
      </c>
      <c r="H12" s="160"/>
      <c r="I12" s="159">
        <f>ROUND(E12*H12,2)</f>
        <v>0</v>
      </c>
      <c r="J12" s="160"/>
      <c r="K12" s="159">
        <f>ROUND(E12*J12,2)</f>
        <v>0</v>
      </c>
      <c r="L12" s="159">
        <v>21</v>
      </c>
      <c r="M12" s="159">
        <f>G12*(1+L12/100)</f>
        <v>0</v>
      </c>
      <c r="N12" s="159">
        <v>0</v>
      </c>
      <c r="O12" s="159">
        <f>ROUND(E12*N12,2)</f>
        <v>0</v>
      </c>
      <c r="P12" s="159">
        <v>0</v>
      </c>
      <c r="Q12" s="159">
        <f>ROUND(E12*P12,2)</f>
        <v>0</v>
      </c>
      <c r="R12" s="159"/>
      <c r="S12" s="159" t="s">
        <v>125</v>
      </c>
      <c r="T12" s="159" t="s">
        <v>125</v>
      </c>
      <c r="U12" s="159">
        <v>2.02</v>
      </c>
      <c r="V12" s="159">
        <f>ROUND(E12*U12,2)</f>
        <v>4.04</v>
      </c>
      <c r="W12" s="159"/>
      <c r="X12" s="159" t="s">
        <v>126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127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76">
        <v>3</v>
      </c>
      <c r="B13" s="177" t="s">
        <v>134</v>
      </c>
      <c r="C13" s="187" t="s">
        <v>135</v>
      </c>
      <c r="D13" s="178" t="s">
        <v>133</v>
      </c>
      <c r="E13" s="179">
        <v>2</v>
      </c>
      <c r="F13" s="180"/>
      <c r="G13" s="181">
        <f>ROUND(E13*F13,2)</f>
        <v>0</v>
      </c>
      <c r="H13" s="160"/>
      <c r="I13" s="159">
        <f>ROUND(E13*H13,2)</f>
        <v>0</v>
      </c>
      <c r="J13" s="160"/>
      <c r="K13" s="159">
        <f>ROUND(E13*J13,2)</f>
        <v>0</v>
      </c>
      <c r="L13" s="159">
        <v>21</v>
      </c>
      <c r="M13" s="159">
        <f>G13*(1+L13/100)</f>
        <v>0</v>
      </c>
      <c r="N13" s="159">
        <v>1E-4</v>
      </c>
      <c r="O13" s="159">
        <f>ROUND(E13*N13,2)</f>
        <v>0</v>
      </c>
      <c r="P13" s="159">
        <v>0</v>
      </c>
      <c r="Q13" s="159">
        <f>ROUND(E13*P13,2)</f>
        <v>0</v>
      </c>
      <c r="R13" s="159"/>
      <c r="S13" s="159" t="s">
        <v>125</v>
      </c>
      <c r="T13" s="159" t="s">
        <v>125</v>
      </c>
      <c r="U13" s="159">
        <v>4.5529999999999999</v>
      </c>
      <c r="V13" s="159">
        <f>ROUND(E13*U13,2)</f>
        <v>9.11</v>
      </c>
      <c r="W13" s="159"/>
      <c r="X13" s="159" t="s">
        <v>126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127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x14ac:dyDescent="0.2">
      <c r="A14" s="164" t="s">
        <v>120</v>
      </c>
      <c r="B14" s="165" t="s">
        <v>80</v>
      </c>
      <c r="C14" s="184" t="s">
        <v>81</v>
      </c>
      <c r="D14" s="166"/>
      <c r="E14" s="167"/>
      <c r="F14" s="168"/>
      <c r="G14" s="169">
        <f>SUMIF(AG15:AG38,"&lt;&gt;NOR",G15:G38)</f>
        <v>0</v>
      </c>
      <c r="H14" s="163"/>
      <c r="I14" s="163">
        <f>SUM(I15:I38)</f>
        <v>0</v>
      </c>
      <c r="J14" s="163"/>
      <c r="K14" s="163">
        <f>SUM(K15:K38)</f>
        <v>0</v>
      </c>
      <c r="L14" s="163"/>
      <c r="M14" s="163">
        <f>SUM(M15:M38)</f>
        <v>0</v>
      </c>
      <c r="N14" s="163"/>
      <c r="O14" s="163">
        <f>SUM(O15:O38)</f>
        <v>0</v>
      </c>
      <c r="P14" s="163"/>
      <c r="Q14" s="163">
        <f>SUM(Q15:Q38)</f>
        <v>204.66</v>
      </c>
      <c r="R14" s="163"/>
      <c r="S14" s="163"/>
      <c r="T14" s="163"/>
      <c r="U14" s="163"/>
      <c r="V14" s="163">
        <f>SUM(V15:V38)</f>
        <v>1051.99</v>
      </c>
      <c r="W14" s="163"/>
      <c r="X14" s="163"/>
      <c r="AG14" t="s">
        <v>121</v>
      </c>
    </row>
    <row r="15" spans="1:60" outlineLevel="1" x14ac:dyDescent="0.2">
      <c r="A15" s="170">
        <v>4</v>
      </c>
      <c r="B15" s="171" t="s">
        <v>136</v>
      </c>
      <c r="C15" s="185" t="s">
        <v>137</v>
      </c>
      <c r="D15" s="172" t="s">
        <v>124</v>
      </c>
      <c r="E15" s="173">
        <v>109</v>
      </c>
      <c r="F15" s="174"/>
      <c r="G15" s="175">
        <f>ROUND(E15*F15,2)</f>
        <v>0</v>
      </c>
      <c r="H15" s="160"/>
      <c r="I15" s="159">
        <f>ROUND(E15*H15,2)</f>
        <v>0</v>
      </c>
      <c r="J15" s="160"/>
      <c r="K15" s="159">
        <f>ROUND(E15*J15,2)</f>
        <v>0</v>
      </c>
      <c r="L15" s="159">
        <v>21</v>
      </c>
      <c r="M15" s="159">
        <f>G15*(1+L15/100)</f>
        <v>0</v>
      </c>
      <c r="N15" s="159">
        <v>0</v>
      </c>
      <c r="O15" s="159">
        <f>ROUND(E15*N15,2)</f>
        <v>0</v>
      </c>
      <c r="P15" s="159">
        <v>0.13800000000000001</v>
      </c>
      <c r="Q15" s="159">
        <f>ROUND(E15*P15,2)</f>
        <v>15.04</v>
      </c>
      <c r="R15" s="159"/>
      <c r="S15" s="159" t="s">
        <v>125</v>
      </c>
      <c r="T15" s="159" t="s">
        <v>125</v>
      </c>
      <c r="U15" s="159">
        <v>0.16</v>
      </c>
      <c r="V15" s="159">
        <f>ROUND(E15*U15,2)</f>
        <v>17.440000000000001</v>
      </c>
      <c r="W15" s="159"/>
      <c r="X15" s="159" t="s">
        <v>126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127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56"/>
      <c r="B16" s="157"/>
      <c r="C16" s="186" t="s">
        <v>138</v>
      </c>
      <c r="D16" s="161"/>
      <c r="E16" s="162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49"/>
      <c r="Z16" s="149"/>
      <c r="AA16" s="149"/>
      <c r="AB16" s="149"/>
      <c r="AC16" s="149"/>
      <c r="AD16" s="149"/>
      <c r="AE16" s="149"/>
      <c r="AF16" s="149"/>
      <c r="AG16" s="149" t="s">
        <v>129</v>
      </c>
      <c r="AH16" s="149">
        <v>0</v>
      </c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56"/>
      <c r="B17" s="157"/>
      <c r="C17" s="186" t="s">
        <v>139</v>
      </c>
      <c r="D17" s="161"/>
      <c r="E17" s="162">
        <v>109</v>
      </c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49"/>
      <c r="Z17" s="149"/>
      <c r="AA17" s="149"/>
      <c r="AB17" s="149"/>
      <c r="AC17" s="149"/>
      <c r="AD17" s="149"/>
      <c r="AE17" s="149"/>
      <c r="AF17" s="149"/>
      <c r="AG17" s="149" t="s">
        <v>129</v>
      </c>
      <c r="AH17" s="149">
        <v>0</v>
      </c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70">
        <v>5</v>
      </c>
      <c r="B18" s="171" t="s">
        <v>140</v>
      </c>
      <c r="C18" s="185" t="s">
        <v>141</v>
      </c>
      <c r="D18" s="172" t="s">
        <v>124</v>
      </c>
      <c r="E18" s="173">
        <v>109</v>
      </c>
      <c r="F18" s="174"/>
      <c r="G18" s="175">
        <f>ROUND(E18*F18,2)</f>
        <v>0</v>
      </c>
      <c r="H18" s="160"/>
      <c r="I18" s="159">
        <f>ROUND(E18*H18,2)</f>
        <v>0</v>
      </c>
      <c r="J18" s="160"/>
      <c r="K18" s="159">
        <f>ROUND(E18*J18,2)</f>
        <v>0</v>
      </c>
      <c r="L18" s="159">
        <v>21</v>
      </c>
      <c r="M18" s="159">
        <f>G18*(1+L18/100)</f>
        <v>0</v>
      </c>
      <c r="N18" s="159">
        <v>0</v>
      </c>
      <c r="O18" s="159">
        <f>ROUND(E18*N18,2)</f>
        <v>0</v>
      </c>
      <c r="P18" s="159">
        <v>0.66</v>
      </c>
      <c r="Q18" s="159">
        <f>ROUND(E18*P18,2)</f>
        <v>71.94</v>
      </c>
      <c r="R18" s="159"/>
      <c r="S18" s="159" t="s">
        <v>125</v>
      </c>
      <c r="T18" s="159" t="s">
        <v>125</v>
      </c>
      <c r="U18" s="159">
        <v>1.0529999999999999</v>
      </c>
      <c r="V18" s="159">
        <f>ROUND(E18*U18,2)</f>
        <v>114.78</v>
      </c>
      <c r="W18" s="159"/>
      <c r="X18" s="159" t="s">
        <v>126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127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56"/>
      <c r="B19" s="157"/>
      <c r="C19" s="186" t="s">
        <v>138</v>
      </c>
      <c r="D19" s="161"/>
      <c r="E19" s="162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49"/>
      <c r="Z19" s="149"/>
      <c r="AA19" s="149"/>
      <c r="AB19" s="149"/>
      <c r="AC19" s="149"/>
      <c r="AD19" s="149"/>
      <c r="AE19" s="149"/>
      <c r="AF19" s="149"/>
      <c r="AG19" s="149" t="s">
        <v>129</v>
      </c>
      <c r="AH19" s="149">
        <v>0</v>
      </c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56"/>
      <c r="B20" s="157"/>
      <c r="C20" s="186" t="s">
        <v>139</v>
      </c>
      <c r="D20" s="161"/>
      <c r="E20" s="162">
        <v>109</v>
      </c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49"/>
      <c r="Z20" s="149"/>
      <c r="AA20" s="149"/>
      <c r="AB20" s="149"/>
      <c r="AC20" s="149"/>
      <c r="AD20" s="149"/>
      <c r="AE20" s="149"/>
      <c r="AF20" s="149"/>
      <c r="AG20" s="149" t="s">
        <v>129</v>
      </c>
      <c r="AH20" s="149">
        <v>0</v>
      </c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70">
        <v>6</v>
      </c>
      <c r="B21" s="171" t="s">
        <v>142</v>
      </c>
      <c r="C21" s="185" t="s">
        <v>143</v>
      </c>
      <c r="D21" s="172" t="s">
        <v>124</v>
      </c>
      <c r="E21" s="173">
        <v>17</v>
      </c>
      <c r="F21" s="174"/>
      <c r="G21" s="175">
        <f>ROUND(E21*F21,2)</f>
        <v>0</v>
      </c>
      <c r="H21" s="160"/>
      <c r="I21" s="159">
        <f>ROUND(E21*H21,2)</f>
        <v>0</v>
      </c>
      <c r="J21" s="160"/>
      <c r="K21" s="159">
        <f>ROUND(E21*J21,2)</f>
        <v>0</v>
      </c>
      <c r="L21" s="159">
        <v>21</v>
      </c>
      <c r="M21" s="159">
        <f>G21*(1+L21/100)</f>
        <v>0</v>
      </c>
      <c r="N21" s="159">
        <v>0</v>
      </c>
      <c r="O21" s="159">
        <f>ROUND(E21*N21,2)</f>
        <v>0</v>
      </c>
      <c r="P21" s="159">
        <v>0.22</v>
      </c>
      <c r="Q21" s="159">
        <f>ROUND(E21*P21,2)</f>
        <v>3.74</v>
      </c>
      <c r="R21" s="159"/>
      <c r="S21" s="159" t="s">
        <v>125</v>
      </c>
      <c r="T21" s="159" t="s">
        <v>125</v>
      </c>
      <c r="U21" s="159">
        <v>0.12</v>
      </c>
      <c r="V21" s="159">
        <f>ROUND(E21*U21,2)</f>
        <v>2.04</v>
      </c>
      <c r="W21" s="159"/>
      <c r="X21" s="159" t="s">
        <v>126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127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56"/>
      <c r="B22" s="157"/>
      <c r="C22" s="186" t="s">
        <v>144</v>
      </c>
      <c r="D22" s="161"/>
      <c r="E22" s="162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49"/>
      <c r="Z22" s="149"/>
      <c r="AA22" s="149"/>
      <c r="AB22" s="149"/>
      <c r="AC22" s="149"/>
      <c r="AD22" s="149"/>
      <c r="AE22" s="149"/>
      <c r="AF22" s="149"/>
      <c r="AG22" s="149" t="s">
        <v>129</v>
      </c>
      <c r="AH22" s="149">
        <v>0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56"/>
      <c r="B23" s="157"/>
      <c r="C23" s="186" t="s">
        <v>145</v>
      </c>
      <c r="D23" s="161"/>
      <c r="E23" s="162">
        <v>17</v>
      </c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49"/>
      <c r="Z23" s="149"/>
      <c r="AA23" s="149"/>
      <c r="AB23" s="149"/>
      <c r="AC23" s="149"/>
      <c r="AD23" s="149"/>
      <c r="AE23" s="149"/>
      <c r="AF23" s="149"/>
      <c r="AG23" s="149" t="s">
        <v>129</v>
      </c>
      <c r="AH23" s="149">
        <v>0</v>
      </c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70">
        <v>7</v>
      </c>
      <c r="B24" s="171" t="s">
        <v>146</v>
      </c>
      <c r="C24" s="185" t="s">
        <v>147</v>
      </c>
      <c r="D24" s="172" t="s">
        <v>148</v>
      </c>
      <c r="E24" s="173">
        <v>54</v>
      </c>
      <c r="F24" s="174"/>
      <c r="G24" s="175">
        <f>ROUND(E24*F24,2)</f>
        <v>0</v>
      </c>
      <c r="H24" s="160"/>
      <c r="I24" s="159">
        <f>ROUND(E24*H24,2)</f>
        <v>0</v>
      </c>
      <c r="J24" s="160"/>
      <c r="K24" s="159">
        <f>ROUND(E24*J24,2)</f>
        <v>0</v>
      </c>
      <c r="L24" s="159">
        <v>21</v>
      </c>
      <c r="M24" s="159">
        <f>G24*(1+L24/100)</f>
        <v>0</v>
      </c>
      <c r="N24" s="159">
        <v>0</v>
      </c>
      <c r="O24" s="159">
        <f>ROUND(E24*N24,2)</f>
        <v>0</v>
      </c>
      <c r="P24" s="159">
        <v>0.27</v>
      </c>
      <c r="Q24" s="159">
        <f>ROUND(E24*P24,2)</f>
        <v>14.58</v>
      </c>
      <c r="R24" s="159"/>
      <c r="S24" s="159" t="s">
        <v>125</v>
      </c>
      <c r="T24" s="159" t="s">
        <v>125</v>
      </c>
      <c r="U24" s="159">
        <v>0.123</v>
      </c>
      <c r="V24" s="159">
        <f>ROUND(E24*U24,2)</f>
        <v>6.64</v>
      </c>
      <c r="W24" s="159"/>
      <c r="X24" s="159" t="s">
        <v>126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127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56"/>
      <c r="B25" s="157"/>
      <c r="C25" s="186" t="s">
        <v>149</v>
      </c>
      <c r="D25" s="161"/>
      <c r="E25" s="162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49"/>
      <c r="Z25" s="149"/>
      <c r="AA25" s="149"/>
      <c r="AB25" s="149"/>
      <c r="AC25" s="149"/>
      <c r="AD25" s="149"/>
      <c r="AE25" s="149"/>
      <c r="AF25" s="149"/>
      <c r="AG25" s="149" t="s">
        <v>129</v>
      </c>
      <c r="AH25" s="149">
        <v>0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56"/>
      <c r="B26" s="157"/>
      <c r="C26" s="186" t="s">
        <v>150</v>
      </c>
      <c r="D26" s="161"/>
      <c r="E26" s="162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49"/>
      <c r="Z26" s="149"/>
      <c r="AA26" s="149"/>
      <c r="AB26" s="149"/>
      <c r="AC26" s="149"/>
      <c r="AD26" s="149"/>
      <c r="AE26" s="149"/>
      <c r="AF26" s="149"/>
      <c r="AG26" s="149" t="s">
        <v>129</v>
      </c>
      <c r="AH26" s="149">
        <v>0</v>
      </c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56"/>
      <c r="B27" s="157"/>
      <c r="C27" s="186" t="s">
        <v>151</v>
      </c>
      <c r="D27" s="161"/>
      <c r="E27" s="162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49"/>
      <c r="Z27" s="149"/>
      <c r="AA27" s="149"/>
      <c r="AB27" s="149"/>
      <c r="AC27" s="149"/>
      <c r="AD27" s="149"/>
      <c r="AE27" s="149"/>
      <c r="AF27" s="149"/>
      <c r="AG27" s="149" t="s">
        <v>129</v>
      </c>
      <c r="AH27" s="149">
        <v>0</v>
      </c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56"/>
      <c r="B28" s="157"/>
      <c r="C28" s="186" t="s">
        <v>152</v>
      </c>
      <c r="D28" s="161"/>
      <c r="E28" s="162">
        <v>54</v>
      </c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49"/>
      <c r="Z28" s="149"/>
      <c r="AA28" s="149"/>
      <c r="AB28" s="149"/>
      <c r="AC28" s="149"/>
      <c r="AD28" s="149"/>
      <c r="AE28" s="149"/>
      <c r="AF28" s="149"/>
      <c r="AG28" s="149" t="s">
        <v>129</v>
      </c>
      <c r="AH28" s="149">
        <v>0</v>
      </c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ht="22.5" outlineLevel="1" x14ac:dyDescent="0.2">
      <c r="A29" s="170">
        <v>8</v>
      </c>
      <c r="B29" s="171" t="s">
        <v>153</v>
      </c>
      <c r="C29" s="185" t="s">
        <v>154</v>
      </c>
      <c r="D29" s="172" t="s">
        <v>155</v>
      </c>
      <c r="E29" s="173">
        <v>24.84</v>
      </c>
      <c r="F29" s="174"/>
      <c r="G29" s="175">
        <f>ROUND(E29*F29,2)</f>
        <v>0</v>
      </c>
      <c r="H29" s="160"/>
      <c r="I29" s="159">
        <f>ROUND(E29*H29,2)</f>
        <v>0</v>
      </c>
      <c r="J29" s="160"/>
      <c r="K29" s="159">
        <f>ROUND(E29*J29,2)</f>
        <v>0</v>
      </c>
      <c r="L29" s="159">
        <v>21</v>
      </c>
      <c r="M29" s="159">
        <f>G29*(1+L29/100)</f>
        <v>0</v>
      </c>
      <c r="N29" s="159">
        <v>0</v>
      </c>
      <c r="O29" s="159">
        <f>ROUND(E29*N29,2)</f>
        <v>0</v>
      </c>
      <c r="P29" s="159">
        <v>2.4</v>
      </c>
      <c r="Q29" s="159">
        <f>ROUND(E29*P29,2)</f>
        <v>59.62</v>
      </c>
      <c r="R29" s="159"/>
      <c r="S29" s="159" t="s">
        <v>125</v>
      </c>
      <c r="T29" s="159" t="s">
        <v>125</v>
      </c>
      <c r="U29" s="159">
        <v>16.54</v>
      </c>
      <c r="V29" s="159">
        <f>ROUND(E29*U29,2)</f>
        <v>410.85</v>
      </c>
      <c r="W29" s="159"/>
      <c r="X29" s="159" t="s">
        <v>126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127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56"/>
      <c r="B30" s="157"/>
      <c r="C30" s="186" t="s">
        <v>156</v>
      </c>
      <c r="D30" s="161"/>
      <c r="E30" s="162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49"/>
      <c r="Z30" s="149"/>
      <c r="AA30" s="149"/>
      <c r="AB30" s="149"/>
      <c r="AC30" s="149"/>
      <c r="AD30" s="149"/>
      <c r="AE30" s="149"/>
      <c r="AF30" s="149"/>
      <c r="AG30" s="149" t="s">
        <v>129</v>
      </c>
      <c r="AH30" s="149">
        <v>0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56"/>
      <c r="B31" s="157"/>
      <c r="C31" s="186" t="s">
        <v>157</v>
      </c>
      <c r="D31" s="161"/>
      <c r="E31" s="162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49"/>
      <c r="Z31" s="149"/>
      <c r="AA31" s="149"/>
      <c r="AB31" s="149"/>
      <c r="AC31" s="149"/>
      <c r="AD31" s="149"/>
      <c r="AE31" s="149"/>
      <c r="AF31" s="149"/>
      <c r="AG31" s="149" t="s">
        <v>129</v>
      </c>
      <c r="AH31" s="149">
        <v>0</v>
      </c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56"/>
      <c r="B32" s="157"/>
      <c r="C32" s="186" t="s">
        <v>151</v>
      </c>
      <c r="D32" s="161"/>
      <c r="E32" s="162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49"/>
      <c r="Z32" s="149"/>
      <c r="AA32" s="149"/>
      <c r="AB32" s="149"/>
      <c r="AC32" s="149"/>
      <c r="AD32" s="149"/>
      <c r="AE32" s="149"/>
      <c r="AF32" s="149"/>
      <c r="AG32" s="149" t="s">
        <v>129</v>
      </c>
      <c r="AH32" s="149">
        <v>0</v>
      </c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56"/>
      <c r="B33" s="157"/>
      <c r="C33" s="186" t="s">
        <v>158</v>
      </c>
      <c r="D33" s="161"/>
      <c r="E33" s="162">
        <v>24.84</v>
      </c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49"/>
      <c r="Z33" s="149"/>
      <c r="AA33" s="149"/>
      <c r="AB33" s="149"/>
      <c r="AC33" s="149"/>
      <c r="AD33" s="149"/>
      <c r="AE33" s="149"/>
      <c r="AF33" s="149"/>
      <c r="AG33" s="149" t="s">
        <v>129</v>
      </c>
      <c r="AH33" s="149">
        <v>0</v>
      </c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70">
        <v>9</v>
      </c>
      <c r="B34" s="171" t="s">
        <v>159</v>
      </c>
      <c r="C34" s="185" t="s">
        <v>160</v>
      </c>
      <c r="D34" s="172" t="s">
        <v>155</v>
      </c>
      <c r="E34" s="173">
        <v>16.559999999999999</v>
      </c>
      <c r="F34" s="174"/>
      <c r="G34" s="175">
        <f>ROUND(E34*F34,2)</f>
        <v>0</v>
      </c>
      <c r="H34" s="160"/>
      <c r="I34" s="159">
        <f>ROUND(E34*H34,2)</f>
        <v>0</v>
      </c>
      <c r="J34" s="160"/>
      <c r="K34" s="159">
        <f>ROUND(E34*J34,2)</f>
        <v>0</v>
      </c>
      <c r="L34" s="159">
        <v>21</v>
      </c>
      <c r="M34" s="159">
        <f>G34*(1+L34/100)</f>
        <v>0</v>
      </c>
      <c r="N34" s="159">
        <v>0</v>
      </c>
      <c r="O34" s="159">
        <f>ROUND(E34*N34,2)</f>
        <v>0</v>
      </c>
      <c r="P34" s="159">
        <v>2.4</v>
      </c>
      <c r="Q34" s="159">
        <f>ROUND(E34*P34,2)</f>
        <v>39.74</v>
      </c>
      <c r="R34" s="159"/>
      <c r="S34" s="159" t="s">
        <v>125</v>
      </c>
      <c r="T34" s="159" t="s">
        <v>125</v>
      </c>
      <c r="U34" s="159">
        <v>30.207999999999998</v>
      </c>
      <c r="V34" s="159">
        <f>ROUND(E34*U34,2)</f>
        <v>500.24</v>
      </c>
      <c r="W34" s="159"/>
      <c r="X34" s="159" t="s">
        <v>126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127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56"/>
      <c r="B35" s="157"/>
      <c r="C35" s="186" t="s">
        <v>161</v>
      </c>
      <c r="D35" s="161"/>
      <c r="E35" s="162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49"/>
      <c r="Z35" s="149"/>
      <c r="AA35" s="149"/>
      <c r="AB35" s="149"/>
      <c r="AC35" s="149"/>
      <c r="AD35" s="149"/>
      <c r="AE35" s="149"/>
      <c r="AF35" s="149"/>
      <c r="AG35" s="149" t="s">
        <v>129</v>
      </c>
      <c r="AH35" s="149">
        <v>0</v>
      </c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56"/>
      <c r="B36" s="157"/>
      <c r="C36" s="186" t="s">
        <v>162</v>
      </c>
      <c r="D36" s="161"/>
      <c r="E36" s="162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49"/>
      <c r="Z36" s="149"/>
      <c r="AA36" s="149"/>
      <c r="AB36" s="149"/>
      <c r="AC36" s="149"/>
      <c r="AD36" s="149"/>
      <c r="AE36" s="149"/>
      <c r="AF36" s="149"/>
      <c r="AG36" s="149" t="s">
        <v>129</v>
      </c>
      <c r="AH36" s="149">
        <v>0</v>
      </c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56"/>
      <c r="B37" s="157"/>
      <c r="C37" s="186" t="s">
        <v>151</v>
      </c>
      <c r="D37" s="161"/>
      <c r="E37" s="162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49"/>
      <c r="Z37" s="149"/>
      <c r="AA37" s="149"/>
      <c r="AB37" s="149"/>
      <c r="AC37" s="149"/>
      <c r="AD37" s="149"/>
      <c r="AE37" s="149"/>
      <c r="AF37" s="149"/>
      <c r="AG37" s="149" t="s">
        <v>129</v>
      </c>
      <c r="AH37" s="149">
        <v>0</v>
      </c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56"/>
      <c r="B38" s="157"/>
      <c r="C38" s="186" t="s">
        <v>163</v>
      </c>
      <c r="D38" s="161"/>
      <c r="E38" s="162">
        <v>16.559999999999999</v>
      </c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49"/>
      <c r="Z38" s="149"/>
      <c r="AA38" s="149"/>
      <c r="AB38" s="149"/>
      <c r="AC38" s="149"/>
      <c r="AD38" s="149"/>
      <c r="AE38" s="149"/>
      <c r="AF38" s="149"/>
      <c r="AG38" s="149" t="s">
        <v>129</v>
      </c>
      <c r="AH38" s="149">
        <v>0</v>
      </c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x14ac:dyDescent="0.2">
      <c r="A39" s="164" t="s">
        <v>120</v>
      </c>
      <c r="B39" s="165" t="s">
        <v>55</v>
      </c>
      <c r="C39" s="184" t="s">
        <v>65</v>
      </c>
      <c r="D39" s="166"/>
      <c r="E39" s="167"/>
      <c r="F39" s="168"/>
      <c r="G39" s="169">
        <f>SUMIF(AG40:AG64,"&lt;&gt;NOR",G40:G64)</f>
        <v>0</v>
      </c>
      <c r="H39" s="163"/>
      <c r="I39" s="163">
        <f>SUM(I40:I64)</f>
        <v>0</v>
      </c>
      <c r="J39" s="163"/>
      <c r="K39" s="163">
        <f>SUM(K40:K64)</f>
        <v>0</v>
      </c>
      <c r="L39" s="163"/>
      <c r="M39" s="163">
        <f>SUM(M40:M64)</f>
        <v>0</v>
      </c>
      <c r="N39" s="163"/>
      <c r="O39" s="163">
        <f>SUM(O40:O64)</f>
        <v>0</v>
      </c>
      <c r="P39" s="163"/>
      <c r="Q39" s="163">
        <f>SUM(Q40:Q64)</f>
        <v>0</v>
      </c>
      <c r="R39" s="163"/>
      <c r="S39" s="163"/>
      <c r="T39" s="163"/>
      <c r="U39" s="163"/>
      <c r="V39" s="163">
        <f>SUM(V40:V64)</f>
        <v>1295.2699999999998</v>
      </c>
      <c r="W39" s="163"/>
      <c r="X39" s="163"/>
      <c r="AG39" t="s">
        <v>121</v>
      </c>
    </row>
    <row r="40" spans="1:60" outlineLevel="1" x14ac:dyDescent="0.2">
      <c r="A40" s="170">
        <v>10</v>
      </c>
      <c r="B40" s="171" t="s">
        <v>164</v>
      </c>
      <c r="C40" s="185" t="s">
        <v>165</v>
      </c>
      <c r="D40" s="172" t="s">
        <v>155</v>
      </c>
      <c r="E40" s="173">
        <v>621</v>
      </c>
      <c r="F40" s="174"/>
      <c r="G40" s="175">
        <f>ROUND(E40*F40,2)</f>
        <v>0</v>
      </c>
      <c r="H40" s="160"/>
      <c r="I40" s="159">
        <f>ROUND(E40*H40,2)</f>
        <v>0</v>
      </c>
      <c r="J40" s="160"/>
      <c r="K40" s="159">
        <f>ROUND(E40*J40,2)</f>
        <v>0</v>
      </c>
      <c r="L40" s="159">
        <v>21</v>
      </c>
      <c r="M40" s="159">
        <f>G40*(1+L40/100)</f>
        <v>0</v>
      </c>
      <c r="N40" s="159">
        <v>0</v>
      </c>
      <c r="O40" s="159">
        <f>ROUND(E40*N40,2)</f>
        <v>0</v>
      </c>
      <c r="P40" s="159">
        <v>0</v>
      </c>
      <c r="Q40" s="159">
        <f>ROUND(E40*P40,2)</f>
        <v>0</v>
      </c>
      <c r="R40" s="159"/>
      <c r="S40" s="159" t="s">
        <v>125</v>
      </c>
      <c r="T40" s="159" t="s">
        <v>125</v>
      </c>
      <c r="U40" s="159">
        <v>0.626</v>
      </c>
      <c r="V40" s="159">
        <f>ROUND(E40*U40,2)</f>
        <v>388.75</v>
      </c>
      <c r="W40" s="159"/>
      <c r="X40" s="159" t="s">
        <v>126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127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56"/>
      <c r="B41" s="157"/>
      <c r="C41" s="186" t="s">
        <v>166</v>
      </c>
      <c r="D41" s="161"/>
      <c r="E41" s="162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49"/>
      <c r="Z41" s="149"/>
      <c r="AA41" s="149"/>
      <c r="AB41" s="149"/>
      <c r="AC41" s="149"/>
      <c r="AD41" s="149"/>
      <c r="AE41" s="149"/>
      <c r="AF41" s="149"/>
      <c r="AG41" s="149" t="s">
        <v>129</v>
      </c>
      <c r="AH41" s="149">
        <v>0</v>
      </c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56"/>
      <c r="B42" s="157"/>
      <c r="C42" s="186" t="s">
        <v>167</v>
      </c>
      <c r="D42" s="161"/>
      <c r="E42" s="162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49"/>
      <c r="Z42" s="149"/>
      <c r="AA42" s="149"/>
      <c r="AB42" s="149"/>
      <c r="AC42" s="149"/>
      <c r="AD42" s="149"/>
      <c r="AE42" s="149"/>
      <c r="AF42" s="149"/>
      <c r="AG42" s="149" t="s">
        <v>129</v>
      </c>
      <c r="AH42" s="149">
        <v>0</v>
      </c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56"/>
      <c r="B43" s="157"/>
      <c r="C43" s="186" t="s">
        <v>151</v>
      </c>
      <c r="D43" s="161"/>
      <c r="E43" s="162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49"/>
      <c r="Z43" s="149"/>
      <c r="AA43" s="149"/>
      <c r="AB43" s="149"/>
      <c r="AC43" s="149"/>
      <c r="AD43" s="149"/>
      <c r="AE43" s="149"/>
      <c r="AF43" s="149"/>
      <c r="AG43" s="149" t="s">
        <v>129</v>
      </c>
      <c r="AH43" s="149">
        <v>0</v>
      </c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56"/>
      <c r="B44" s="157"/>
      <c r="C44" s="186" t="s">
        <v>168</v>
      </c>
      <c r="D44" s="161"/>
      <c r="E44" s="162">
        <v>621</v>
      </c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49"/>
      <c r="Z44" s="149"/>
      <c r="AA44" s="149"/>
      <c r="AB44" s="149"/>
      <c r="AC44" s="149"/>
      <c r="AD44" s="149"/>
      <c r="AE44" s="149"/>
      <c r="AF44" s="149"/>
      <c r="AG44" s="149" t="s">
        <v>129</v>
      </c>
      <c r="AH44" s="149">
        <v>0</v>
      </c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76">
        <v>11</v>
      </c>
      <c r="B45" s="177" t="s">
        <v>169</v>
      </c>
      <c r="C45" s="187" t="s">
        <v>170</v>
      </c>
      <c r="D45" s="178" t="s">
        <v>155</v>
      </c>
      <c r="E45" s="179">
        <v>621</v>
      </c>
      <c r="F45" s="180"/>
      <c r="G45" s="181">
        <f>ROUND(E45*F45,2)</f>
        <v>0</v>
      </c>
      <c r="H45" s="160"/>
      <c r="I45" s="159">
        <f>ROUND(E45*H45,2)</f>
        <v>0</v>
      </c>
      <c r="J45" s="160"/>
      <c r="K45" s="159">
        <f>ROUND(E45*J45,2)</f>
        <v>0</v>
      </c>
      <c r="L45" s="159">
        <v>21</v>
      </c>
      <c r="M45" s="159">
        <f>G45*(1+L45/100)</f>
        <v>0</v>
      </c>
      <c r="N45" s="159">
        <v>0</v>
      </c>
      <c r="O45" s="159">
        <f>ROUND(E45*N45,2)</f>
        <v>0</v>
      </c>
      <c r="P45" s="159">
        <v>0</v>
      </c>
      <c r="Q45" s="159">
        <f>ROUND(E45*P45,2)</f>
        <v>0</v>
      </c>
      <c r="R45" s="159"/>
      <c r="S45" s="159" t="s">
        <v>125</v>
      </c>
      <c r="T45" s="159" t="s">
        <v>125</v>
      </c>
      <c r="U45" s="159">
        <v>8.1000000000000003E-2</v>
      </c>
      <c r="V45" s="159">
        <f>ROUND(E45*U45,2)</f>
        <v>50.3</v>
      </c>
      <c r="W45" s="159"/>
      <c r="X45" s="159" t="s">
        <v>126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127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70">
        <v>12</v>
      </c>
      <c r="B46" s="171" t="s">
        <v>171</v>
      </c>
      <c r="C46" s="185" t="s">
        <v>172</v>
      </c>
      <c r="D46" s="172" t="s">
        <v>155</v>
      </c>
      <c r="E46" s="173">
        <v>165.6</v>
      </c>
      <c r="F46" s="174"/>
      <c r="G46" s="175">
        <f>ROUND(E46*F46,2)</f>
        <v>0</v>
      </c>
      <c r="H46" s="160"/>
      <c r="I46" s="159">
        <f>ROUND(E46*H46,2)</f>
        <v>0</v>
      </c>
      <c r="J46" s="160"/>
      <c r="K46" s="159">
        <f>ROUND(E46*J46,2)</f>
        <v>0</v>
      </c>
      <c r="L46" s="159">
        <v>21</v>
      </c>
      <c r="M46" s="159">
        <f>G46*(1+L46/100)</f>
        <v>0</v>
      </c>
      <c r="N46" s="159">
        <v>0</v>
      </c>
      <c r="O46" s="159">
        <f>ROUND(E46*N46,2)</f>
        <v>0</v>
      </c>
      <c r="P46" s="159">
        <v>0</v>
      </c>
      <c r="Q46" s="159">
        <f>ROUND(E46*P46,2)</f>
        <v>0</v>
      </c>
      <c r="R46" s="159"/>
      <c r="S46" s="159" t="s">
        <v>125</v>
      </c>
      <c r="T46" s="159" t="s">
        <v>125</v>
      </c>
      <c r="U46" s="159">
        <v>4.6550000000000002</v>
      </c>
      <c r="V46" s="159">
        <f>ROUND(E46*U46,2)</f>
        <v>770.87</v>
      </c>
      <c r="W46" s="159"/>
      <c r="X46" s="159" t="s">
        <v>126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127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56"/>
      <c r="B47" s="157"/>
      <c r="C47" s="186" t="s">
        <v>173</v>
      </c>
      <c r="D47" s="161"/>
      <c r="E47" s="162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49"/>
      <c r="Z47" s="149"/>
      <c r="AA47" s="149"/>
      <c r="AB47" s="149"/>
      <c r="AC47" s="149"/>
      <c r="AD47" s="149"/>
      <c r="AE47" s="149"/>
      <c r="AF47" s="149"/>
      <c r="AG47" s="149" t="s">
        <v>129</v>
      </c>
      <c r="AH47" s="149">
        <v>0</v>
      </c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56"/>
      <c r="B48" s="157"/>
      <c r="C48" s="186" t="s">
        <v>174</v>
      </c>
      <c r="D48" s="161"/>
      <c r="E48" s="162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49"/>
      <c r="Z48" s="149"/>
      <c r="AA48" s="149"/>
      <c r="AB48" s="149"/>
      <c r="AC48" s="149"/>
      <c r="AD48" s="149"/>
      <c r="AE48" s="149"/>
      <c r="AF48" s="149"/>
      <c r="AG48" s="149" t="s">
        <v>129</v>
      </c>
      <c r="AH48" s="149">
        <v>0</v>
      </c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56"/>
      <c r="B49" s="157"/>
      <c r="C49" s="186" t="s">
        <v>151</v>
      </c>
      <c r="D49" s="161"/>
      <c r="E49" s="162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49"/>
      <c r="Z49" s="149"/>
      <c r="AA49" s="149"/>
      <c r="AB49" s="149"/>
      <c r="AC49" s="149"/>
      <c r="AD49" s="149"/>
      <c r="AE49" s="149"/>
      <c r="AF49" s="149"/>
      <c r="AG49" s="149" t="s">
        <v>129</v>
      </c>
      <c r="AH49" s="149">
        <v>0</v>
      </c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56"/>
      <c r="B50" s="157"/>
      <c r="C50" s="186" t="s">
        <v>175</v>
      </c>
      <c r="D50" s="161"/>
      <c r="E50" s="162">
        <v>165.6</v>
      </c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49"/>
      <c r="Z50" s="149"/>
      <c r="AA50" s="149"/>
      <c r="AB50" s="149"/>
      <c r="AC50" s="149"/>
      <c r="AD50" s="149"/>
      <c r="AE50" s="149"/>
      <c r="AF50" s="149"/>
      <c r="AG50" s="149" t="s">
        <v>129</v>
      </c>
      <c r="AH50" s="149">
        <v>0</v>
      </c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70">
        <v>13</v>
      </c>
      <c r="B51" s="171" t="s">
        <v>176</v>
      </c>
      <c r="C51" s="185" t="s">
        <v>177</v>
      </c>
      <c r="D51" s="172" t="s">
        <v>148</v>
      </c>
      <c r="E51" s="173">
        <v>127</v>
      </c>
      <c r="F51" s="174"/>
      <c r="G51" s="175">
        <f>ROUND(E51*F51,2)</f>
        <v>0</v>
      </c>
      <c r="H51" s="160"/>
      <c r="I51" s="159">
        <f>ROUND(E51*H51,2)</f>
        <v>0</v>
      </c>
      <c r="J51" s="160"/>
      <c r="K51" s="159">
        <f>ROUND(E51*J51,2)</f>
        <v>0</v>
      </c>
      <c r="L51" s="159">
        <v>21</v>
      </c>
      <c r="M51" s="159">
        <f>G51*(1+L51/100)</f>
        <v>0</v>
      </c>
      <c r="N51" s="159">
        <v>0</v>
      </c>
      <c r="O51" s="159">
        <f>ROUND(E51*N51,2)</f>
        <v>0</v>
      </c>
      <c r="P51" s="159">
        <v>0</v>
      </c>
      <c r="Q51" s="159">
        <f>ROUND(E51*P51,2)</f>
        <v>0</v>
      </c>
      <c r="R51" s="159"/>
      <c r="S51" s="159" t="s">
        <v>125</v>
      </c>
      <c r="T51" s="159" t="s">
        <v>125</v>
      </c>
      <c r="U51" s="159">
        <v>0.123</v>
      </c>
      <c r="V51" s="159">
        <f>ROUND(E51*U51,2)</f>
        <v>15.62</v>
      </c>
      <c r="W51" s="159"/>
      <c r="X51" s="159" t="s">
        <v>126</v>
      </c>
      <c r="Y51" s="149"/>
      <c r="Z51" s="149"/>
      <c r="AA51" s="149"/>
      <c r="AB51" s="149"/>
      <c r="AC51" s="149"/>
      <c r="AD51" s="149"/>
      <c r="AE51" s="149"/>
      <c r="AF51" s="149"/>
      <c r="AG51" s="149" t="s">
        <v>127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56"/>
      <c r="B52" s="157"/>
      <c r="C52" s="186" t="s">
        <v>178</v>
      </c>
      <c r="D52" s="161"/>
      <c r="E52" s="162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49"/>
      <c r="Z52" s="149"/>
      <c r="AA52" s="149"/>
      <c r="AB52" s="149"/>
      <c r="AC52" s="149"/>
      <c r="AD52" s="149"/>
      <c r="AE52" s="149"/>
      <c r="AF52" s="149"/>
      <c r="AG52" s="149" t="s">
        <v>129</v>
      </c>
      <c r="AH52" s="149">
        <v>0</v>
      </c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56"/>
      <c r="B53" s="157"/>
      <c r="C53" s="186" t="s">
        <v>179</v>
      </c>
      <c r="D53" s="161"/>
      <c r="E53" s="162">
        <v>127</v>
      </c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49"/>
      <c r="Z53" s="149"/>
      <c r="AA53" s="149"/>
      <c r="AB53" s="149"/>
      <c r="AC53" s="149"/>
      <c r="AD53" s="149"/>
      <c r="AE53" s="149"/>
      <c r="AF53" s="149"/>
      <c r="AG53" s="149" t="s">
        <v>129</v>
      </c>
      <c r="AH53" s="149">
        <v>0</v>
      </c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ht="22.5" outlineLevel="1" x14ac:dyDescent="0.2">
      <c r="A54" s="170">
        <v>14</v>
      </c>
      <c r="B54" s="171" t="s">
        <v>180</v>
      </c>
      <c r="C54" s="185" t="s">
        <v>181</v>
      </c>
      <c r="D54" s="172" t="s">
        <v>155</v>
      </c>
      <c r="E54" s="173">
        <v>955</v>
      </c>
      <c r="F54" s="174"/>
      <c r="G54" s="175">
        <f>ROUND(E54*F54,2)</f>
        <v>0</v>
      </c>
      <c r="H54" s="160"/>
      <c r="I54" s="159">
        <f>ROUND(E54*H54,2)</f>
        <v>0</v>
      </c>
      <c r="J54" s="160"/>
      <c r="K54" s="159">
        <f>ROUND(E54*J54,2)</f>
        <v>0</v>
      </c>
      <c r="L54" s="159">
        <v>21</v>
      </c>
      <c r="M54" s="159">
        <f>G54*(1+L54/100)</f>
        <v>0</v>
      </c>
      <c r="N54" s="159">
        <v>0</v>
      </c>
      <c r="O54" s="159">
        <f>ROUND(E54*N54,2)</f>
        <v>0</v>
      </c>
      <c r="P54" s="159">
        <v>0</v>
      </c>
      <c r="Q54" s="159">
        <f>ROUND(E54*P54,2)</f>
        <v>0</v>
      </c>
      <c r="R54" s="159"/>
      <c r="S54" s="159" t="s">
        <v>125</v>
      </c>
      <c r="T54" s="159" t="s">
        <v>125</v>
      </c>
      <c r="U54" s="159">
        <v>1.0999999999999999E-2</v>
      </c>
      <c r="V54" s="159">
        <f>ROUND(E54*U54,2)</f>
        <v>10.51</v>
      </c>
      <c r="W54" s="159"/>
      <c r="X54" s="159" t="s">
        <v>126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127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56"/>
      <c r="B55" s="157"/>
      <c r="C55" s="186" t="s">
        <v>182</v>
      </c>
      <c r="D55" s="161"/>
      <c r="E55" s="162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49"/>
      <c r="Z55" s="149"/>
      <c r="AA55" s="149"/>
      <c r="AB55" s="149"/>
      <c r="AC55" s="149"/>
      <c r="AD55" s="149"/>
      <c r="AE55" s="149"/>
      <c r="AF55" s="149"/>
      <c r="AG55" s="149" t="s">
        <v>129</v>
      </c>
      <c r="AH55" s="149">
        <v>0</v>
      </c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56"/>
      <c r="B56" s="157"/>
      <c r="C56" s="186" t="s">
        <v>183</v>
      </c>
      <c r="D56" s="161"/>
      <c r="E56" s="162">
        <v>955</v>
      </c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49"/>
      <c r="Z56" s="149"/>
      <c r="AA56" s="149"/>
      <c r="AB56" s="149"/>
      <c r="AC56" s="149"/>
      <c r="AD56" s="149"/>
      <c r="AE56" s="149"/>
      <c r="AF56" s="149"/>
      <c r="AG56" s="149" t="s">
        <v>129</v>
      </c>
      <c r="AH56" s="149">
        <v>0</v>
      </c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70">
        <v>15</v>
      </c>
      <c r="B57" s="171" t="s">
        <v>184</v>
      </c>
      <c r="C57" s="185" t="s">
        <v>185</v>
      </c>
      <c r="D57" s="172" t="s">
        <v>155</v>
      </c>
      <c r="E57" s="173">
        <v>4775</v>
      </c>
      <c r="F57" s="174"/>
      <c r="G57" s="175">
        <f>ROUND(E57*F57,2)</f>
        <v>0</v>
      </c>
      <c r="H57" s="160"/>
      <c r="I57" s="159">
        <f>ROUND(E57*H57,2)</f>
        <v>0</v>
      </c>
      <c r="J57" s="160"/>
      <c r="K57" s="159">
        <f>ROUND(E57*J57,2)</f>
        <v>0</v>
      </c>
      <c r="L57" s="159">
        <v>21</v>
      </c>
      <c r="M57" s="159">
        <f>G57*(1+L57/100)</f>
        <v>0</v>
      </c>
      <c r="N57" s="159">
        <v>0</v>
      </c>
      <c r="O57" s="159">
        <f>ROUND(E57*N57,2)</f>
        <v>0</v>
      </c>
      <c r="P57" s="159">
        <v>0</v>
      </c>
      <c r="Q57" s="159">
        <f>ROUND(E57*P57,2)</f>
        <v>0</v>
      </c>
      <c r="R57" s="159"/>
      <c r="S57" s="159" t="s">
        <v>125</v>
      </c>
      <c r="T57" s="159" t="s">
        <v>125</v>
      </c>
      <c r="U57" s="159">
        <v>0</v>
      </c>
      <c r="V57" s="159">
        <f>ROUND(E57*U57,2)</f>
        <v>0</v>
      </c>
      <c r="W57" s="159"/>
      <c r="X57" s="159" t="s">
        <v>126</v>
      </c>
      <c r="Y57" s="149"/>
      <c r="Z57" s="149"/>
      <c r="AA57" s="149"/>
      <c r="AB57" s="149"/>
      <c r="AC57" s="149"/>
      <c r="AD57" s="149"/>
      <c r="AE57" s="149"/>
      <c r="AF57" s="149"/>
      <c r="AG57" s="149" t="s">
        <v>127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56"/>
      <c r="B58" s="157"/>
      <c r="C58" s="186" t="s">
        <v>186</v>
      </c>
      <c r="D58" s="161"/>
      <c r="E58" s="162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49"/>
      <c r="Z58" s="149"/>
      <c r="AA58" s="149"/>
      <c r="AB58" s="149"/>
      <c r="AC58" s="149"/>
      <c r="AD58" s="149"/>
      <c r="AE58" s="149"/>
      <c r="AF58" s="149"/>
      <c r="AG58" s="149" t="s">
        <v>129</v>
      </c>
      <c r="AH58" s="149">
        <v>0</v>
      </c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56"/>
      <c r="B59" s="157"/>
      <c r="C59" s="186" t="s">
        <v>187</v>
      </c>
      <c r="D59" s="161"/>
      <c r="E59" s="162">
        <v>4775</v>
      </c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49"/>
      <c r="Z59" s="149"/>
      <c r="AA59" s="149"/>
      <c r="AB59" s="149"/>
      <c r="AC59" s="149"/>
      <c r="AD59" s="149"/>
      <c r="AE59" s="149"/>
      <c r="AF59" s="149"/>
      <c r="AG59" s="149" t="s">
        <v>129</v>
      </c>
      <c r="AH59" s="149">
        <v>0</v>
      </c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76">
        <v>16</v>
      </c>
      <c r="B60" s="177" t="s">
        <v>188</v>
      </c>
      <c r="C60" s="187" t="s">
        <v>189</v>
      </c>
      <c r="D60" s="178" t="s">
        <v>155</v>
      </c>
      <c r="E60" s="179">
        <v>955</v>
      </c>
      <c r="F60" s="180"/>
      <c r="G60" s="181">
        <f>ROUND(E60*F60,2)</f>
        <v>0</v>
      </c>
      <c r="H60" s="160"/>
      <c r="I60" s="159">
        <f>ROUND(E60*H60,2)</f>
        <v>0</v>
      </c>
      <c r="J60" s="160"/>
      <c r="K60" s="159">
        <f>ROUND(E60*J60,2)</f>
        <v>0</v>
      </c>
      <c r="L60" s="159">
        <v>21</v>
      </c>
      <c r="M60" s="159">
        <f>G60*(1+L60/100)</f>
        <v>0</v>
      </c>
      <c r="N60" s="159">
        <v>0</v>
      </c>
      <c r="O60" s="159">
        <f>ROUND(E60*N60,2)</f>
        <v>0</v>
      </c>
      <c r="P60" s="159">
        <v>0</v>
      </c>
      <c r="Q60" s="159">
        <f>ROUND(E60*P60,2)</f>
        <v>0</v>
      </c>
      <c r="R60" s="159"/>
      <c r="S60" s="159" t="s">
        <v>125</v>
      </c>
      <c r="T60" s="159" t="s">
        <v>125</v>
      </c>
      <c r="U60" s="159">
        <v>5.2999999999999999E-2</v>
      </c>
      <c r="V60" s="159">
        <f>ROUND(E60*U60,2)</f>
        <v>50.62</v>
      </c>
      <c r="W60" s="159"/>
      <c r="X60" s="159" t="s">
        <v>126</v>
      </c>
      <c r="Y60" s="149"/>
      <c r="Z60" s="149"/>
      <c r="AA60" s="149"/>
      <c r="AB60" s="149"/>
      <c r="AC60" s="149"/>
      <c r="AD60" s="149"/>
      <c r="AE60" s="149"/>
      <c r="AF60" s="149"/>
      <c r="AG60" s="149" t="s">
        <v>127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76">
        <v>17</v>
      </c>
      <c r="B61" s="177" t="s">
        <v>190</v>
      </c>
      <c r="C61" s="187" t="s">
        <v>191</v>
      </c>
      <c r="D61" s="178" t="s">
        <v>155</v>
      </c>
      <c r="E61" s="179">
        <v>955</v>
      </c>
      <c r="F61" s="180"/>
      <c r="G61" s="181">
        <f>ROUND(E61*F61,2)</f>
        <v>0</v>
      </c>
      <c r="H61" s="160"/>
      <c r="I61" s="159">
        <f>ROUND(E61*H61,2)</f>
        <v>0</v>
      </c>
      <c r="J61" s="160"/>
      <c r="K61" s="159">
        <f>ROUND(E61*J61,2)</f>
        <v>0</v>
      </c>
      <c r="L61" s="159">
        <v>21</v>
      </c>
      <c r="M61" s="159">
        <f>G61*(1+L61/100)</f>
        <v>0</v>
      </c>
      <c r="N61" s="159">
        <v>0</v>
      </c>
      <c r="O61" s="159">
        <f>ROUND(E61*N61,2)</f>
        <v>0</v>
      </c>
      <c r="P61" s="159">
        <v>0</v>
      </c>
      <c r="Q61" s="159">
        <f>ROUND(E61*P61,2)</f>
        <v>0</v>
      </c>
      <c r="R61" s="159"/>
      <c r="S61" s="159" t="s">
        <v>125</v>
      </c>
      <c r="T61" s="159" t="s">
        <v>125</v>
      </c>
      <c r="U61" s="159">
        <v>8.9999999999999993E-3</v>
      </c>
      <c r="V61" s="159">
        <f>ROUND(E61*U61,2)</f>
        <v>8.6</v>
      </c>
      <c r="W61" s="159"/>
      <c r="X61" s="159" t="s">
        <v>126</v>
      </c>
      <c r="Y61" s="149"/>
      <c r="Z61" s="149"/>
      <c r="AA61" s="149"/>
      <c r="AB61" s="149"/>
      <c r="AC61" s="149"/>
      <c r="AD61" s="149"/>
      <c r="AE61" s="149"/>
      <c r="AF61" s="149"/>
      <c r="AG61" s="149" t="s">
        <v>127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70">
        <v>18</v>
      </c>
      <c r="B62" s="171" t="s">
        <v>192</v>
      </c>
      <c r="C62" s="185" t="s">
        <v>193</v>
      </c>
      <c r="D62" s="172" t="s">
        <v>194</v>
      </c>
      <c r="E62" s="173">
        <v>1719</v>
      </c>
      <c r="F62" s="174"/>
      <c r="G62" s="175">
        <f>ROUND(E62*F62,2)</f>
        <v>0</v>
      </c>
      <c r="H62" s="160"/>
      <c r="I62" s="159">
        <f>ROUND(E62*H62,2)</f>
        <v>0</v>
      </c>
      <c r="J62" s="160"/>
      <c r="K62" s="159">
        <f>ROUND(E62*J62,2)</f>
        <v>0</v>
      </c>
      <c r="L62" s="159">
        <v>21</v>
      </c>
      <c r="M62" s="159">
        <f>G62*(1+L62/100)</f>
        <v>0</v>
      </c>
      <c r="N62" s="159">
        <v>0</v>
      </c>
      <c r="O62" s="159">
        <f>ROUND(E62*N62,2)</f>
        <v>0</v>
      </c>
      <c r="P62" s="159">
        <v>0</v>
      </c>
      <c r="Q62" s="159">
        <f>ROUND(E62*P62,2)</f>
        <v>0</v>
      </c>
      <c r="R62" s="159"/>
      <c r="S62" s="159" t="s">
        <v>125</v>
      </c>
      <c r="T62" s="159" t="s">
        <v>125</v>
      </c>
      <c r="U62" s="159">
        <v>0</v>
      </c>
      <c r="V62" s="159">
        <f>ROUND(E62*U62,2)</f>
        <v>0</v>
      </c>
      <c r="W62" s="159"/>
      <c r="X62" s="159" t="s">
        <v>126</v>
      </c>
      <c r="Y62" s="149"/>
      <c r="Z62" s="149"/>
      <c r="AA62" s="149"/>
      <c r="AB62" s="149"/>
      <c r="AC62" s="149"/>
      <c r="AD62" s="149"/>
      <c r="AE62" s="149"/>
      <c r="AF62" s="149"/>
      <c r="AG62" s="149" t="s">
        <v>127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">
      <c r="A63" s="156"/>
      <c r="B63" s="157"/>
      <c r="C63" s="186" t="s">
        <v>195</v>
      </c>
      <c r="D63" s="161"/>
      <c r="E63" s="162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49"/>
      <c r="Z63" s="149"/>
      <c r="AA63" s="149"/>
      <c r="AB63" s="149"/>
      <c r="AC63" s="149"/>
      <c r="AD63" s="149"/>
      <c r="AE63" s="149"/>
      <c r="AF63" s="149"/>
      <c r="AG63" s="149" t="s">
        <v>129</v>
      </c>
      <c r="AH63" s="149">
        <v>0</v>
      </c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">
      <c r="A64" s="156"/>
      <c r="B64" s="157"/>
      <c r="C64" s="186" t="s">
        <v>196</v>
      </c>
      <c r="D64" s="161"/>
      <c r="E64" s="162">
        <v>1719</v>
      </c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49"/>
      <c r="Z64" s="149"/>
      <c r="AA64" s="149"/>
      <c r="AB64" s="149"/>
      <c r="AC64" s="149"/>
      <c r="AD64" s="149"/>
      <c r="AE64" s="149"/>
      <c r="AF64" s="149"/>
      <c r="AG64" s="149" t="s">
        <v>129</v>
      </c>
      <c r="AH64" s="149">
        <v>0</v>
      </c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x14ac:dyDescent="0.2">
      <c r="A65" s="164" t="s">
        <v>120</v>
      </c>
      <c r="B65" s="165" t="s">
        <v>68</v>
      </c>
      <c r="C65" s="184" t="s">
        <v>69</v>
      </c>
      <c r="D65" s="166"/>
      <c r="E65" s="167"/>
      <c r="F65" s="168"/>
      <c r="G65" s="169">
        <f>SUMIF(AG66:AG71,"&lt;&gt;NOR",G66:G71)</f>
        <v>0</v>
      </c>
      <c r="H65" s="163"/>
      <c r="I65" s="163">
        <f>SUM(I66:I71)</f>
        <v>0</v>
      </c>
      <c r="J65" s="163"/>
      <c r="K65" s="163">
        <f>SUM(K66:K71)</f>
        <v>0</v>
      </c>
      <c r="L65" s="163"/>
      <c r="M65" s="163">
        <f>SUM(M66:M71)</f>
        <v>0</v>
      </c>
      <c r="N65" s="163"/>
      <c r="O65" s="163">
        <f>SUM(O66:O71)</f>
        <v>0</v>
      </c>
      <c r="P65" s="163"/>
      <c r="Q65" s="163">
        <f>SUM(Q66:Q71)</f>
        <v>0</v>
      </c>
      <c r="R65" s="163"/>
      <c r="S65" s="163"/>
      <c r="T65" s="163"/>
      <c r="U65" s="163"/>
      <c r="V65" s="163">
        <f>SUM(V66:V71)</f>
        <v>69.150000000000006</v>
      </c>
      <c r="W65" s="163"/>
      <c r="X65" s="163"/>
      <c r="AG65" t="s">
        <v>121</v>
      </c>
    </row>
    <row r="66" spans="1:60" outlineLevel="1" x14ac:dyDescent="0.2">
      <c r="A66" s="176">
        <v>19</v>
      </c>
      <c r="B66" s="177" t="s">
        <v>197</v>
      </c>
      <c r="C66" s="187" t="s">
        <v>198</v>
      </c>
      <c r="D66" s="178" t="s">
        <v>124</v>
      </c>
      <c r="E66" s="179">
        <v>191</v>
      </c>
      <c r="F66" s="180"/>
      <c r="G66" s="181">
        <f t="shared" ref="G66:G71" si="0">ROUND(E66*F66,2)</f>
        <v>0</v>
      </c>
      <c r="H66" s="160"/>
      <c r="I66" s="159">
        <f t="shared" ref="I66:I71" si="1">ROUND(E66*H66,2)</f>
        <v>0</v>
      </c>
      <c r="J66" s="160"/>
      <c r="K66" s="159">
        <f t="shared" ref="K66:K71" si="2">ROUND(E66*J66,2)</f>
        <v>0</v>
      </c>
      <c r="L66" s="159">
        <v>21</v>
      </c>
      <c r="M66" s="159">
        <f t="shared" ref="M66:M71" si="3">G66*(1+L66/100)</f>
        <v>0</v>
      </c>
      <c r="N66" s="159">
        <v>0</v>
      </c>
      <c r="O66" s="159">
        <f t="shared" ref="O66:O71" si="4">ROUND(E66*N66,2)</f>
        <v>0</v>
      </c>
      <c r="P66" s="159">
        <v>0</v>
      </c>
      <c r="Q66" s="159">
        <f t="shared" ref="Q66:Q71" si="5">ROUND(E66*P66,2)</f>
        <v>0</v>
      </c>
      <c r="R66" s="159"/>
      <c r="S66" s="159" t="s">
        <v>125</v>
      </c>
      <c r="T66" s="159" t="s">
        <v>125</v>
      </c>
      <c r="U66" s="159">
        <v>0.06</v>
      </c>
      <c r="V66" s="159">
        <f t="shared" ref="V66:V71" si="6">ROUND(E66*U66,2)</f>
        <v>11.46</v>
      </c>
      <c r="W66" s="159"/>
      <c r="X66" s="159" t="s">
        <v>126</v>
      </c>
      <c r="Y66" s="149"/>
      <c r="Z66" s="149"/>
      <c r="AA66" s="149"/>
      <c r="AB66" s="149"/>
      <c r="AC66" s="149"/>
      <c r="AD66" s="149"/>
      <c r="AE66" s="149"/>
      <c r="AF66" s="149"/>
      <c r="AG66" s="149" t="s">
        <v>127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">
      <c r="A67" s="176">
        <v>20</v>
      </c>
      <c r="B67" s="177" t="s">
        <v>199</v>
      </c>
      <c r="C67" s="187" t="s">
        <v>200</v>
      </c>
      <c r="D67" s="178" t="s">
        <v>201</v>
      </c>
      <c r="E67" s="179">
        <v>4</v>
      </c>
      <c r="F67" s="180"/>
      <c r="G67" s="181">
        <f t="shared" si="0"/>
        <v>0</v>
      </c>
      <c r="H67" s="160"/>
      <c r="I67" s="159">
        <f t="shared" si="1"/>
        <v>0</v>
      </c>
      <c r="J67" s="160"/>
      <c r="K67" s="159">
        <f t="shared" si="2"/>
        <v>0</v>
      </c>
      <c r="L67" s="159">
        <v>21</v>
      </c>
      <c r="M67" s="159">
        <f t="shared" si="3"/>
        <v>0</v>
      </c>
      <c r="N67" s="159">
        <v>1E-3</v>
      </c>
      <c r="O67" s="159">
        <f t="shared" si="4"/>
        <v>0</v>
      </c>
      <c r="P67" s="159">
        <v>0</v>
      </c>
      <c r="Q67" s="159">
        <f t="shared" si="5"/>
        <v>0</v>
      </c>
      <c r="R67" s="159" t="s">
        <v>202</v>
      </c>
      <c r="S67" s="159" t="s">
        <v>125</v>
      </c>
      <c r="T67" s="159" t="s">
        <v>125</v>
      </c>
      <c r="U67" s="159">
        <v>0</v>
      </c>
      <c r="V67" s="159">
        <f t="shared" si="6"/>
        <v>0</v>
      </c>
      <c r="W67" s="159"/>
      <c r="X67" s="159" t="s">
        <v>203</v>
      </c>
      <c r="Y67" s="149"/>
      <c r="Z67" s="149"/>
      <c r="AA67" s="149"/>
      <c r="AB67" s="149"/>
      <c r="AC67" s="149"/>
      <c r="AD67" s="149"/>
      <c r="AE67" s="149"/>
      <c r="AF67" s="149"/>
      <c r="AG67" s="149" t="s">
        <v>204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">
      <c r="A68" s="176">
        <v>21</v>
      </c>
      <c r="B68" s="177" t="s">
        <v>205</v>
      </c>
      <c r="C68" s="187" t="s">
        <v>206</v>
      </c>
      <c r="D68" s="178" t="s">
        <v>124</v>
      </c>
      <c r="E68" s="179">
        <v>191</v>
      </c>
      <c r="F68" s="180"/>
      <c r="G68" s="181">
        <f t="shared" si="0"/>
        <v>0</v>
      </c>
      <c r="H68" s="160"/>
      <c r="I68" s="159">
        <f t="shared" si="1"/>
        <v>0</v>
      </c>
      <c r="J68" s="160"/>
      <c r="K68" s="159">
        <f t="shared" si="2"/>
        <v>0</v>
      </c>
      <c r="L68" s="159">
        <v>21</v>
      </c>
      <c r="M68" s="159">
        <f t="shared" si="3"/>
        <v>0</v>
      </c>
      <c r="N68" s="159">
        <v>0</v>
      </c>
      <c r="O68" s="159">
        <f t="shared" si="4"/>
        <v>0</v>
      </c>
      <c r="P68" s="159">
        <v>0</v>
      </c>
      <c r="Q68" s="159">
        <f t="shared" si="5"/>
        <v>0</v>
      </c>
      <c r="R68" s="159"/>
      <c r="S68" s="159" t="s">
        <v>125</v>
      </c>
      <c r="T68" s="159" t="s">
        <v>125</v>
      </c>
      <c r="U68" s="159">
        <v>0.13</v>
      </c>
      <c r="V68" s="159">
        <f t="shared" si="6"/>
        <v>24.83</v>
      </c>
      <c r="W68" s="159"/>
      <c r="X68" s="159" t="s">
        <v>126</v>
      </c>
      <c r="Y68" s="149"/>
      <c r="Z68" s="149"/>
      <c r="AA68" s="149"/>
      <c r="AB68" s="149"/>
      <c r="AC68" s="149"/>
      <c r="AD68" s="149"/>
      <c r="AE68" s="149"/>
      <c r="AF68" s="149"/>
      <c r="AG68" s="149" t="s">
        <v>127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">
      <c r="A69" s="176">
        <v>22</v>
      </c>
      <c r="B69" s="177" t="s">
        <v>207</v>
      </c>
      <c r="C69" s="187" t="s">
        <v>208</v>
      </c>
      <c r="D69" s="178" t="s">
        <v>124</v>
      </c>
      <c r="E69" s="179">
        <v>191</v>
      </c>
      <c r="F69" s="180"/>
      <c r="G69" s="181">
        <f t="shared" si="0"/>
        <v>0</v>
      </c>
      <c r="H69" s="160"/>
      <c r="I69" s="159">
        <f t="shared" si="1"/>
        <v>0</v>
      </c>
      <c r="J69" s="160"/>
      <c r="K69" s="159">
        <f t="shared" si="2"/>
        <v>0</v>
      </c>
      <c r="L69" s="159">
        <v>21</v>
      </c>
      <c r="M69" s="159">
        <f t="shared" si="3"/>
        <v>0</v>
      </c>
      <c r="N69" s="159">
        <v>0</v>
      </c>
      <c r="O69" s="159">
        <f t="shared" si="4"/>
        <v>0</v>
      </c>
      <c r="P69" s="159">
        <v>0</v>
      </c>
      <c r="Q69" s="159">
        <f t="shared" si="5"/>
        <v>0</v>
      </c>
      <c r="R69" s="159"/>
      <c r="S69" s="159" t="s">
        <v>125</v>
      </c>
      <c r="T69" s="159" t="s">
        <v>125</v>
      </c>
      <c r="U69" s="159">
        <v>0.09</v>
      </c>
      <c r="V69" s="159">
        <f t="shared" si="6"/>
        <v>17.190000000000001</v>
      </c>
      <c r="W69" s="159"/>
      <c r="X69" s="159" t="s">
        <v>126</v>
      </c>
      <c r="Y69" s="149"/>
      <c r="Z69" s="149"/>
      <c r="AA69" s="149"/>
      <c r="AB69" s="149"/>
      <c r="AC69" s="149"/>
      <c r="AD69" s="149"/>
      <c r="AE69" s="149"/>
      <c r="AF69" s="149"/>
      <c r="AG69" s="149" t="s">
        <v>127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">
      <c r="A70" s="176">
        <v>23</v>
      </c>
      <c r="B70" s="177" t="s">
        <v>209</v>
      </c>
      <c r="C70" s="187" t="s">
        <v>210</v>
      </c>
      <c r="D70" s="178" t="s">
        <v>124</v>
      </c>
      <c r="E70" s="179">
        <v>191</v>
      </c>
      <c r="F70" s="180"/>
      <c r="G70" s="181">
        <f t="shared" si="0"/>
        <v>0</v>
      </c>
      <c r="H70" s="160"/>
      <c r="I70" s="159">
        <f t="shared" si="1"/>
        <v>0</v>
      </c>
      <c r="J70" s="160"/>
      <c r="K70" s="159">
        <f t="shared" si="2"/>
        <v>0</v>
      </c>
      <c r="L70" s="159">
        <v>21</v>
      </c>
      <c r="M70" s="159">
        <f t="shared" si="3"/>
        <v>0</v>
      </c>
      <c r="N70" s="159">
        <v>0</v>
      </c>
      <c r="O70" s="159">
        <f t="shared" si="4"/>
        <v>0</v>
      </c>
      <c r="P70" s="159">
        <v>0</v>
      </c>
      <c r="Q70" s="159">
        <f t="shared" si="5"/>
        <v>0</v>
      </c>
      <c r="R70" s="159"/>
      <c r="S70" s="159" t="s">
        <v>125</v>
      </c>
      <c r="T70" s="159" t="s">
        <v>125</v>
      </c>
      <c r="U70" s="159">
        <v>6.7000000000000004E-2</v>
      </c>
      <c r="V70" s="159">
        <f t="shared" si="6"/>
        <v>12.8</v>
      </c>
      <c r="W70" s="159"/>
      <c r="X70" s="159" t="s">
        <v>126</v>
      </c>
      <c r="Y70" s="149"/>
      <c r="Z70" s="149"/>
      <c r="AA70" s="149"/>
      <c r="AB70" s="149"/>
      <c r="AC70" s="149"/>
      <c r="AD70" s="149"/>
      <c r="AE70" s="149"/>
      <c r="AF70" s="149"/>
      <c r="AG70" s="149" t="s">
        <v>127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76">
        <v>24</v>
      </c>
      <c r="B71" s="177" t="s">
        <v>211</v>
      </c>
      <c r="C71" s="187" t="s">
        <v>212</v>
      </c>
      <c r="D71" s="178" t="s">
        <v>124</v>
      </c>
      <c r="E71" s="179">
        <v>191</v>
      </c>
      <c r="F71" s="180"/>
      <c r="G71" s="181">
        <f t="shared" si="0"/>
        <v>0</v>
      </c>
      <c r="H71" s="160"/>
      <c r="I71" s="159">
        <f t="shared" si="1"/>
        <v>0</v>
      </c>
      <c r="J71" s="160"/>
      <c r="K71" s="159">
        <f t="shared" si="2"/>
        <v>0</v>
      </c>
      <c r="L71" s="159">
        <v>21</v>
      </c>
      <c r="M71" s="159">
        <f t="shared" si="3"/>
        <v>0</v>
      </c>
      <c r="N71" s="159">
        <v>0</v>
      </c>
      <c r="O71" s="159">
        <f t="shared" si="4"/>
        <v>0</v>
      </c>
      <c r="P71" s="159">
        <v>0</v>
      </c>
      <c r="Q71" s="159">
        <f t="shared" si="5"/>
        <v>0</v>
      </c>
      <c r="R71" s="159"/>
      <c r="S71" s="159" t="s">
        <v>125</v>
      </c>
      <c r="T71" s="159" t="s">
        <v>125</v>
      </c>
      <c r="U71" s="159">
        <v>1.4999999999999999E-2</v>
      </c>
      <c r="V71" s="159">
        <f t="shared" si="6"/>
        <v>2.87</v>
      </c>
      <c r="W71" s="159"/>
      <c r="X71" s="159" t="s">
        <v>126</v>
      </c>
      <c r="Y71" s="149"/>
      <c r="Z71" s="149"/>
      <c r="AA71" s="149"/>
      <c r="AB71" s="149"/>
      <c r="AC71" s="149"/>
      <c r="AD71" s="149"/>
      <c r="AE71" s="149"/>
      <c r="AF71" s="149"/>
      <c r="AG71" s="149" t="s">
        <v>127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x14ac:dyDescent="0.2">
      <c r="A72" s="164" t="s">
        <v>120</v>
      </c>
      <c r="B72" s="165" t="s">
        <v>90</v>
      </c>
      <c r="C72" s="184" t="s">
        <v>91</v>
      </c>
      <c r="D72" s="166"/>
      <c r="E72" s="167"/>
      <c r="F72" s="168"/>
      <c r="G72" s="169">
        <f>SUMIF(AG73:AG80,"&lt;&gt;NOR",G73:G80)</f>
        <v>0</v>
      </c>
      <c r="H72" s="163"/>
      <c r="I72" s="163">
        <f>SUM(I73:I80)</f>
        <v>0</v>
      </c>
      <c r="J72" s="163"/>
      <c r="K72" s="163">
        <f>SUM(K73:K80)</f>
        <v>0</v>
      </c>
      <c r="L72" s="163"/>
      <c r="M72" s="163">
        <f>SUM(M73:M80)</f>
        <v>0</v>
      </c>
      <c r="N72" s="163"/>
      <c r="O72" s="163">
        <f>SUM(O73:O80)</f>
        <v>0</v>
      </c>
      <c r="P72" s="163"/>
      <c r="Q72" s="163">
        <f>SUM(Q73:Q80)</f>
        <v>0</v>
      </c>
      <c r="R72" s="163"/>
      <c r="S72" s="163"/>
      <c r="T72" s="163"/>
      <c r="U72" s="163"/>
      <c r="V72" s="163">
        <f>SUM(V73:V80)</f>
        <v>1445.37</v>
      </c>
      <c r="W72" s="163"/>
      <c r="X72" s="163"/>
      <c r="AG72" t="s">
        <v>121</v>
      </c>
    </row>
    <row r="73" spans="1:60" outlineLevel="1" x14ac:dyDescent="0.2">
      <c r="A73" s="176">
        <v>25</v>
      </c>
      <c r="B73" s="177" t="s">
        <v>213</v>
      </c>
      <c r="C73" s="187" t="s">
        <v>214</v>
      </c>
      <c r="D73" s="178" t="s">
        <v>194</v>
      </c>
      <c r="E73" s="179">
        <v>207.69800000000001</v>
      </c>
      <c r="F73" s="180"/>
      <c r="G73" s="181">
        <f>ROUND(E73*F73,2)</f>
        <v>0</v>
      </c>
      <c r="H73" s="160"/>
      <c r="I73" s="159">
        <f>ROUND(E73*H73,2)</f>
        <v>0</v>
      </c>
      <c r="J73" s="160"/>
      <c r="K73" s="159">
        <f>ROUND(E73*J73,2)</f>
        <v>0</v>
      </c>
      <c r="L73" s="159">
        <v>21</v>
      </c>
      <c r="M73" s="159">
        <f>G73*(1+L73/100)</f>
        <v>0</v>
      </c>
      <c r="N73" s="159">
        <v>0</v>
      </c>
      <c r="O73" s="159">
        <f>ROUND(E73*N73,2)</f>
        <v>0</v>
      </c>
      <c r="P73" s="159">
        <v>0</v>
      </c>
      <c r="Q73" s="159">
        <f>ROUND(E73*P73,2)</f>
        <v>0</v>
      </c>
      <c r="R73" s="159"/>
      <c r="S73" s="159" t="s">
        <v>125</v>
      </c>
      <c r="T73" s="159" t="s">
        <v>125</v>
      </c>
      <c r="U73" s="159">
        <v>9.9000000000000005E-2</v>
      </c>
      <c r="V73" s="159">
        <f>ROUND(E73*U73,2)</f>
        <v>20.56</v>
      </c>
      <c r="W73" s="159"/>
      <c r="X73" s="159" t="s">
        <v>215</v>
      </c>
      <c r="Y73" s="149"/>
      <c r="Z73" s="149"/>
      <c r="AA73" s="149"/>
      <c r="AB73" s="149"/>
      <c r="AC73" s="149"/>
      <c r="AD73" s="149"/>
      <c r="AE73" s="149"/>
      <c r="AF73" s="149"/>
      <c r="AG73" s="149" t="s">
        <v>216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">
      <c r="A74" s="170">
        <v>26</v>
      </c>
      <c r="B74" s="171" t="s">
        <v>217</v>
      </c>
      <c r="C74" s="185" t="s">
        <v>218</v>
      </c>
      <c r="D74" s="172" t="s">
        <v>194</v>
      </c>
      <c r="E74" s="173">
        <v>2907.7719999999999</v>
      </c>
      <c r="F74" s="174"/>
      <c r="G74" s="175">
        <f>ROUND(E74*F74,2)</f>
        <v>0</v>
      </c>
      <c r="H74" s="160"/>
      <c r="I74" s="159">
        <f>ROUND(E74*H74,2)</f>
        <v>0</v>
      </c>
      <c r="J74" s="160"/>
      <c r="K74" s="159">
        <f>ROUND(E74*J74,2)</f>
        <v>0</v>
      </c>
      <c r="L74" s="159">
        <v>21</v>
      </c>
      <c r="M74" s="159">
        <f>G74*(1+L74/100)</f>
        <v>0</v>
      </c>
      <c r="N74" s="159">
        <v>0</v>
      </c>
      <c r="O74" s="159">
        <f>ROUND(E74*N74,2)</f>
        <v>0</v>
      </c>
      <c r="P74" s="159">
        <v>0</v>
      </c>
      <c r="Q74" s="159">
        <f>ROUND(E74*P74,2)</f>
        <v>0</v>
      </c>
      <c r="R74" s="159"/>
      <c r="S74" s="159" t="s">
        <v>125</v>
      </c>
      <c r="T74" s="159" t="s">
        <v>125</v>
      </c>
      <c r="U74" s="159">
        <v>0.49</v>
      </c>
      <c r="V74" s="159">
        <f>ROUND(E74*U74,2)</f>
        <v>1424.81</v>
      </c>
      <c r="W74" s="159"/>
      <c r="X74" s="159" t="s">
        <v>215</v>
      </c>
      <c r="Y74" s="149"/>
      <c r="Z74" s="149"/>
      <c r="AA74" s="149"/>
      <c r="AB74" s="149"/>
      <c r="AC74" s="149"/>
      <c r="AD74" s="149"/>
      <c r="AE74" s="149"/>
      <c r="AF74" s="149"/>
      <c r="AG74" s="149" t="s">
        <v>216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">
      <c r="A75" s="273"/>
      <c r="B75" s="274"/>
      <c r="C75" s="270" t="s">
        <v>219</v>
      </c>
      <c r="D75" s="271"/>
      <c r="E75" s="271"/>
      <c r="F75" s="271"/>
      <c r="G75" s="271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49"/>
      <c r="Z75" s="149"/>
      <c r="AA75" s="149"/>
      <c r="AB75" s="149"/>
      <c r="AC75" s="149"/>
      <c r="AD75" s="149"/>
      <c r="AE75" s="149"/>
      <c r="AF75" s="149"/>
      <c r="AG75" s="149" t="s">
        <v>220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">
      <c r="A76" s="170">
        <v>27</v>
      </c>
      <c r="B76" s="171" t="s">
        <v>221</v>
      </c>
      <c r="C76" s="185" t="s">
        <v>222</v>
      </c>
      <c r="D76" s="172" t="s">
        <v>194</v>
      </c>
      <c r="E76" s="173">
        <v>2907.7719999999999</v>
      </c>
      <c r="F76" s="174"/>
      <c r="G76" s="175">
        <f>ROUND(E76*F76,2)</f>
        <v>0</v>
      </c>
      <c r="H76" s="160"/>
      <c r="I76" s="159">
        <f>ROUND(E76*H76,2)</f>
        <v>0</v>
      </c>
      <c r="J76" s="160"/>
      <c r="K76" s="159">
        <f>ROUND(E76*J76,2)</f>
        <v>0</v>
      </c>
      <c r="L76" s="159">
        <v>21</v>
      </c>
      <c r="M76" s="159">
        <f>G76*(1+L76/100)</f>
        <v>0</v>
      </c>
      <c r="N76" s="159">
        <v>0</v>
      </c>
      <c r="O76" s="159">
        <f>ROUND(E76*N76,2)</f>
        <v>0</v>
      </c>
      <c r="P76" s="159">
        <v>0</v>
      </c>
      <c r="Q76" s="159">
        <f>ROUND(E76*P76,2)</f>
        <v>0</v>
      </c>
      <c r="R76" s="159"/>
      <c r="S76" s="159" t="s">
        <v>125</v>
      </c>
      <c r="T76" s="159" t="s">
        <v>125</v>
      </c>
      <c r="U76" s="159">
        <v>0</v>
      </c>
      <c r="V76" s="159">
        <f>ROUND(E76*U76,2)</f>
        <v>0</v>
      </c>
      <c r="W76" s="159"/>
      <c r="X76" s="159" t="s">
        <v>215</v>
      </c>
      <c r="Y76" s="149"/>
      <c r="Z76" s="149"/>
      <c r="AA76" s="149"/>
      <c r="AB76" s="149"/>
      <c r="AC76" s="149"/>
      <c r="AD76" s="149"/>
      <c r="AE76" s="149"/>
      <c r="AF76" s="149"/>
      <c r="AG76" s="149" t="s">
        <v>216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">
      <c r="A77" s="156"/>
      <c r="B77" s="157"/>
      <c r="C77" s="186" t="s">
        <v>643</v>
      </c>
      <c r="D77" s="161"/>
      <c r="E77" s="162"/>
      <c r="F77" s="276"/>
      <c r="G77" s="276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  <c r="Y77" s="149"/>
      <c r="Z77" s="149"/>
      <c r="AA77" s="149"/>
      <c r="AB77" s="149"/>
      <c r="AC77" s="149"/>
      <c r="AD77" s="149"/>
      <c r="AE77" s="149"/>
      <c r="AF77" s="149"/>
      <c r="AG77" s="149"/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2">
      <c r="A78" s="156"/>
      <c r="B78" s="272"/>
      <c r="C78" s="186">
        <v>2907.7719999999999</v>
      </c>
      <c r="D78" s="161"/>
      <c r="E78" s="162">
        <v>2907.7719999999999</v>
      </c>
      <c r="F78" s="275"/>
      <c r="G78" s="275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  <c r="Y78" s="149"/>
      <c r="Z78" s="149"/>
      <c r="AA78" s="149"/>
      <c r="AB78" s="149"/>
      <c r="AC78" s="149"/>
      <c r="AD78" s="149"/>
      <c r="AE78" s="149"/>
      <c r="AF78" s="149"/>
      <c r="AG78" s="149"/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">
      <c r="A79" s="176">
        <v>28</v>
      </c>
      <c r="B79" s="177" t="s">
        <v>223</v>
      </c>
      <c r="C79" s="187" t="s">
        <v>224</v>
      </c>
      <c r="D79" s="178" t="s">
        <v>194</v>
      </c>
      <c r="E79" s="179">
        <v>207.69800000000001</v>
      </c>
      <c r="F79" s="180"/>
      <c r="G79" s="181">
        <f>ROUND(E79*F79,2)</f>
        <v>0</v>
      </c>
      <c r="H79" s="160"/>
      <c r="I79" s="159">
        <f>ROUND(E79*H79,2)</f>
        <v>0</v>
      </c>
      <c r="J79" s="160"/>
      <c r="K79" s="159">
        <f>ROUND(E79*J79,2)</f>
        <v>0</v>
      </c>
      <c r="L79" s="159">
        <v>21</v>
      </c>
      <c r="M79" s="159">
        <f>G79*(1+L79/100)</f>
        <v>0</v>
      </c>
      <c r="N79" s="159">
        <v>0</v>
      </c>
      <c r="O79" s="159">
        <f>ROUND(E79*N79,2)</f>
        <v>0</v>
      </c>
      <c r="P79" s="159">
        <v>0</v>
      </c>
      <c r="Q79" s="159">
        <f>ROUND(E79*P79,2)</f>
        <v>0</v>
      </c>
      <c r="R79" s="159"/>
      <c r="S79" s="159" t="s">
        <v>125</v>
      </c>
      <c r="T79" s="159" t="s">
        <v>125</v>
      </c>
      <c r="U79" s="159">
        <v>0</v>
      </c>
      <c r="V79" s="159">
        <f>ROUND(E79*U79,2)</f>
        <v>0</v>
      </c>
      <c r="W79" s="159"/>
      <c r="X79" s="159" t="s">
        <v>215</v>
      </c>
      <c r="Y79" s="149"/>
      <c r="Z79" s="149"/>
      <c r="AA79" s="149"/>
      <c r="AB79" s="149"/>
      <c r="AC79" s="149"/>
      <c r="AD79" s="149"/>
      <c r="AE79" s="149"/>
      <c r="AF79" s="149"/>
      <c r="AG79" s="149" t="s">
        <v>216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">
      <c r="A80" s="176">
        <v>29</v>
      </c>
      <c r="B80" s="177" t="s">
        <v>225</v>
      </c>
      <c r="C80" s="187" t="s">
        <v>226</v>
      </c>
      <c r="D80" s="178" t="s">
        <v>194</v>
      </c>
      <c r="E80" s="179">
        <v>3.74</v>
      </c>
      <c r="F80" s="180"/>
      <c r="G80" s="181">
        <f>ROUND(E80*F80,2)</f>
        <v>0</v>
      </c>
      <c r="H80" s="160"/>
      <c r="I80" s="159">
        <f>ROUND(E80*H80,2)</f>
        <v>0</v>
      </c>
      <c r="J80" s="160"/>
      <c r="K80" s="159">
        <f>ROUND(E80*J80,2)</f>
        <v>0</v>
      </c>
      <c r="L80" s="159">
        <v>21</v>
      </c>
      <c r="M80" s="159">
        <f>G80*(1+L80/100)</f>
        <v>0</v>
      </c>
      <c r="N80" s="159">
        <v>0</v>
      </c>
      <c r="O80" s="159">
        <f>ROUND(E80*N80,2)</f>
        <v>0</v>
      </c>
      <c r="P80" s="159">
        <v>0</v>
      </c>
      <c r="Q80" s="159">
        <f>ROUND(E80*P80,2)</f>
        <v>0</v>
      </c>
      <c r="R80" s="159"/>
      <c r="S80" s="159" t="s">
        <v>125</v>
      </c>
      <c r="T80" s="159" t="s">
        <v>125</v>
      </c>
      <c r="U80" s="159">
        <v>0</v>
      </c>
      <c r="V80" s="159">
        <f>ROUND(E80*U80,2)</f>
        <v>0</v>
      </c>
      <c r="W80" s="159"/>
      <c r="X80" s="159" t="s">
        <v>126</v>
      </c>
      <c r="Y80" s="149"/>
      <c r="Z80" s="149"/>
      <c r="AA80" s="149"/>
      <c r="AB80" s="149"/>
      <c r="AC80" s="149"/>
      <c r="AD80" s="149"/>
      <c r="AE80" s="149"/>
      <c r="AF80" s="149"/>
      <c r="AG80" s="149" t="s">
        <v>227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x14ac:dyDescent="0.2">
      <c r="A81" s="164" t="s">
        <v>120</v>
      </c>
      <c r="B81" s="165" t="s">
        <v>55</v>
      </c>
      <c r="C81" s="184" t="s">
        <v>65</v>
      </c>
      <c r="D81" s="166"/>
      <c r="E81" s="167"/>
      <c r="F81" s="168"/>
      <c r="G81" s="169">
        <f>SUMIF(AG82:AG84,"&lt;&gt;NOR",G82:G84)</f>
        <v>0</v>
      </c>
      <c r="H81" s="163"/>
      <c r="I81" s="163">
        <f>SUM(I82:I84)</f>
        <v>0</v>
      </c>
      <c r="J81" s="163"/>
      <c r="K81" s="163">
        <f>SUM(K82:K84)</f>
        <v>0</v>
      </c>
      <c r="L81" s="163"/>
      <c r="M81" s="163">
        <f>SUM(M82:M84)</f>
        <v>0</v>
      </c>
      <c r="N81" s="163"/>
      <c r="O81" s="163">
        <f>SUM(O82:O84)</f>
        <v>3.17</v>
      </c>
      <c r="P81" s="163"/>
      <c r="Q81" s="163">
        <f>SUM(Q82:Q84)</f>
        <v>0</v>
      </c>
      <c r="R81" s="163"/>
      <c r="S81" s="163"/>
      <c r="T81" s="163"/>
      <c r="U81" s="163"/>
      <c r="V81" s="163">
        <f>SUM(V82:V84)</f>
        <v>0</v>
      </c>
      <c r="W81" s="163"/>
      <c r="X81" s="163"/>
      <c r="AG81" t="s">
        <v>121</v>
      </c>
    </row>
    <row r="82" spans="1:60" outlineLevel="1" x14ac:dyDescent="0.2">
      <c r="A82" s="170">
        <v>30</v>
      </c>
      <c r="B82" s="171" t="s">
        <v>228</v>
      </c>
      <c r="C82" s="185" t="s">
        <v>229</v>
      </c>
      <c r="D82" s="172" t="s">
        <v>155</v>
      </c>
      <c r="E82" s="173">
        <v>1.9</v>
      </c>
      <c r="F82" s="174"/>
      <c r="G82" s="175">
        <f>ROUND(E82*F82,2)</f>
        <v>0</v>
      </c>
      <c r="H82" s="160"/>
      <c r="I82" s="159">
        <f>ROUND(E82*H82,2)</f>
        <v>0</v>
      </c>
      <c r="J82" s="160"/>
      <c r="K82" s="159">
        <f>ROUND(E82*J82,2)</f>
        <v>0</v>
      </c>
      <c r="L82" s="159">
        <v>21</v>
      </c>
      <c r="M82" s="159">
        <f>G82*(1+L82/100)</f>
        <v>0</v>
      </c>
      <c r="N82" s="159">
        <v>1.67</v>
      </c>
      <c r="O82" s="159">
        <f>ROUND(E82*N82,2)</f>
        <v>3.17</v>
      </c>
      <c r="P82" s="159">
        <v>0</v>
      </c>
      <c r="Q82" s="159">
        <f>ROUND(E82*P82,2)</f>
        <v>0</v>
      </c>
      <c r="R82" s="159" t="s">
        <v>202</v>
      </c>
      <c r="S82" s="159" t="s">
        <v>125</v>
      </c>
      <c r="T82" s="159" t="s">
        <v>125</v>
      </c>
      <c r="U82" s="159">
        <v>0</v>
      </c>
      <c r="V82" s="159">
        <f>ROUND(E82*U82,2)</f>
        <v>0</v>
      </c>
      <c r="W82" s="159"/>
      <c r="X82" s="159" t="s">
        <v>203</v>
      </c>
      <c r="Y82" s="149"/>
      <c r="Z82" s="149"/>
      <c r="AA82" s="149"/>
      <c r="AB82" s="149"/>
      <c r="AC82" s="149"/>
      <c r="AD82" s="149"/>
      <c r="AE82" s="149"/>
      <c r="AF82" s="149"/>
      <c r="AG82" s="149" t="s">
        <v>230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 x14ac:dyDescent="0.2">
      <c r="A83" s="156"/>
      <c r="B83" s="157"/>
      <c r="C83" s="186" t="s">
        <v>231</v>
      </c>
      <c r="D83" s="161"/>
      <c r="E83" s="162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49"/>
      <c r="Z83" s="149"/>
      <c r="AA83" s="149"/>
      <c r="AB83" s="149"/>
      <c r="AC83" s="149"/>
      <c r="AD83" s="149"/>
      <c r="AE83" s="149"/>
      <c r="AF83" s="149"/>
      <c r="AG83" s="149" t="s">
        <v>129</v>
      </c>
      <c r="AH83" s="149">
        <v>0</v>
      </c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1" x14ac:dyDescent="0.2">
      <c r="A84" s="156"/>
      <c r="B84" s="157"/>
      <c r="C84" s="186" t="s">
        <v>232</v>
      </c>
      <c r="D84" s="161"/>
      <c r="E84" s="162">
        <v>1.9</v>
      </c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49"/>
      <c r="Z84" s="149"/>
      <c r="AA84" s="149"/>
      <c r="AB84" s="149"/>
      <c r="AC84" s="149"/>
      <c r="AD84" s="149"/>
      <c r="AE84" s="149"/>
      <c r="AF84" s="149"/>
      <c r="AG84" s="149" t="s">
        <v>129</v>
      </c>
      <c r="AH84" s="149">
        <v>0</v>
      </c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x14ac:dyDescent="0.2">
      <c r="A85" s="164" t="s">
        <v>120</v>
      </c>
      <c r="B85" s="165" t="s">
        <v>70</v>
      </c>
      <c r="C85" s="184" t="s">
        <v>71</v>
      </c>
      <c r="D85" s="166"/>
      <c r="E85" s="167"/>
      <c r="F85" s="168"/>
      <c r="G85" s="169">
        <f>SUMIF(AG86:AG128,"&lt;&gt;NOR",G86:G128)</f>
        <v>0</v>
      </c>
      <c r="H85" s="163"/>
      <c r="I85" s="163">
        <f>SUM(I86:I128)</f>
        <v>0</v>
      </c>
      <c r="J85" s="163"/>
      <c r="K85" s="163">
        <f>SUM(K86:K128)</f>
        <v>0</v>
      </c>
      <c r="L85" s="163"/>
      <c r="M85" s="163">
        <f>SUM(M86:M128)</f>
        <v>0</v>
      </c>
      <c r="N85" s="163"/>
      <c r="O85" s="163">
        <f>SUM(O86:O128)</f>
        <v>115.99</v>
      </c>
      <c r="P85" s="163"/>
      <c r="Q85" s="163">
        <f>SUM(Q86:Q128)</f>
        <v>0</v>
      </c>
      <c r="R85" s="163"/>
      <c r="S85" s="163"/>
      <c r="T85" s="163"/>
      <c r="U85" s="163"/>
      <c r="V85" s="163">
        <f>SUM(V86:V128)</f>
        <v>205.5</v>
      </c>
      <c r="W85" s="163"/>
      <c r="X85" s="163"/>
      <c r="AG85" t="s">
        <v>121</v>
      </c>
    </row>
    <row r="86" spans="1:60" ht="22.5" outlineLevel="1" x14ac:dyDescent="0.2">
      <c r="A86" s="170">
        <v>31</v>
      </c>
      <c r="B86" s="171" t="s">
        <v>233</v>
      </c>
      <c r="C86" s="185" t="s">
        <v>234</v>
      </c>
      <c r="D86" s="172" t="s">
        <v>155</v>
      </c>
      <c r="E86" s="173">
        <v>45.5</v>
      </c>
      <c r="F86" s="174"/>
      <c r="G86" s="175">
        <f>ROUND(E86*F86,2)</f>
        <v>0</v>
      </c>
      <c r="H86" s="160"/>
      <c r="I86" s="159">
        <f>ROUND(E86*H86,2)</f>
        <v>0</v>
      </c>
      <c r="J86" s="160"/>
      <c r="K86" s="159">
        <f>ROUND(E86*J86,2)</f>
        <v>0</v>
      </c>
      <c r="L86" s="159">
        <v>21</v>
      </c>
      <c r="M86" s="159">
        <f>G86*(1+L86/100)</f>
        <v>0</v>
      </c>
      <c r="N86" s="159">
        <v>6.3000000000000003E-4</v>
      </c>
      <c r="O86" s="159">
        <f>ROUND(E86*N86,2)</f>
        <v>0.03</v>
      </c>
      <c r="P86" s="159">
        <v>0</v>
      </c>
      <c r="Q86" s="159">
        <f>ROUND(E86*P86,2)</f>
        <v>0</v>
      </c>
      <c r="R86" s="159"/>
      <c r="S86" s="159" t="s">
        <v>125</v>
      </c>
      <c r="T86" s="159" t="s">
        <v>125</v>
      </c>
      <c r="U86" s="159">
        <v>2.1096400000000002</v>
      </c>
      <c r="V86" s="159">
        <f>ROUND(E86*U86,2)</f>
        <v>95.99</v>
      </c>
      <c r="W86" s="159"/>
      <c r="X86" s="159" t="s">
        <v>235</v>
      </c>
      <c r="Y86" s="149"/>
      <c r="Z86" s="149"/>
      <c r="AA86" s="149"/>
      <c r="AB86" s="149"/>
      <c r="AC86" s="149"/>
      <c r="AD86" s="149"/>
      <c r="AE86" s="149"/>
      <c r="AF86" s="149"/>
      <c r="AG86" s="149" t="s">
        <v>236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 x14ac:dyDescent="0.2">
      <c r="A87" s="156"/>
      <c r="B87" s="157"/>
      <c r="C87" s="186" t="s">
        <v>237</v>
      </c>
      <c r="D87" s="161"/>
      <c r="E87" s="162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49"/>
      <c r="Z87" s="149"/>
      <c r="AA87" s="149"/>
      <c r="AB87" s="149"/>
      <c r="AC87" s="149"/>
      <c r="AD87" s="149"/>
      <c r="AE87" s="149"/>
      <c r="AF87" s="149"/>
      <c r="AG87" s="149" t="s">
        <v>129</v>
      </c>
      <c r="AH87" s="149">
        <v>0</v>
      </c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 x14ac:dyDescent="0.2">
      <c r="A88" s="156"/>
      <c r="B88" s="157"/>
      <c r="C88" s="186" t="s">
        <v>238</v>
      </c>
      <c r="D88" s="161"/>
      <c r="E88" s="162">
        <v>7</v>
      </c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49"/>
      <c r="Z88" s="149"/>
      <c r="AA88" s="149"/>
      <c r="AB88" s="149"/>
      <c r="AC88" s="149"/>
      <c r="AD88" s="149"/>
      <c r="AE88" s="149"/>
      <c r="AF88" s="149"/>
      <c r="AG88" s="149" t="s">
        <v>129</v>
      </c>
      <c r="AH88" s="149">
        <v>0</v>
      </c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 x14ac:dyDescent="0.2">
      <c r="A89" s="156"/>
      <c r="B89" s="157"/>
      <c r="C89" s="186" t="s">
        <v>239</v>
      </c>
      <c r="D89" s="161"/>
      <c r="E89" s="162">
        <v>7</v>
      </c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49"/>
      <c r="Z89" s="149"/>
      <c r="AA89" s="149"/>
      <c r="AB89" s="149"/>
      <c r="AC89" s="149"/>
      <c r="AD89" s="149"/>
      <c r="AE89" s="149"/>
      <c r="AF89" s="149"/>
      <c r="AG89" s="149" t="s">
        <v>129</v>
      </c>
      <c r="AH89" s="149">
        <v>0</v>
      </c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1" x14ac:dyDescent="0.2">
      <c r="A90" s="156"/>
      <c r="B90" s="157"/>
      <c r="C90" s="186" t="s">
        <v>240</v>
      </c>
      <c r="D90" s="161"/>
      <c r="E90" s="162">
        <v>7</v>
      </c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49"/>
      <c r="Z90" s="149"/>
      <c r="AA90" s="149"/>
      <c r="AB90" s="149"/>
      <c r="AC90" s="149"/>
      <c r="AD90" s="149"/>
      <c r="AE90" s="149"/>
      <c r="AF90" s="149"/>
      <c r="AG90" s="149" t="s">
        <v>129</v>
      </c>
      <c r="AH90" s="149">
        <v>0</v>
      </c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 x14ac:dyDescent="0.2">
      <c r="A91" s="156"/>
      <c r="B91" s="157"/>
      <c r="C91" s="186" t="s">
        <v>241</v>
      </c>
      <c r="D91" s="161"/>
      <c r="E91" s="162">
        <v>14</v>
      </c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49"/>
      <c r="Z91" s="149"/>
      <c r="AA91" s="149"/>
      <c r="AB91" s="149"/>
      <c r="AC91" s="149"/>
      <c r="AD91" s="149"/>
      <c r="AE91" s="149"/>
      <c r="AF91" s="149"/>
      <c r="AG91" s="149" t="s">
        <v>129</v>
      </c>
      <c r="AH91" s="149">
        <v>0</v>
      </c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1" x14ac:dyDescent="0.2">
      <c r="A92" s="156"/>
      <c r="B92" s="157"/>
      <c r="C92" s="186" t="s">
        <v>242</v>
      </c>
      <c r="D92" s="161"/>
      <c r="E92" s="162">
        <v>10.5</v>
      </c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  <c r="Y92" s="149"/>
      <c r="Z92" s="149"/>
      <c r="AA92" s="149"/>
      <c r="AB92" s="149"/>
      <c r="AC92" s="149"/>
      <c r="AD92" s="149"/>
      <c r="AE92" s="149"/>
      <c r="AF92" s="149"/>
      <c r="AG92" s="149" t="s">
        <v>129</v>
      </c>
      <c r="AH92" s="149">
        <v>0</v>
      </c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 x14ac:dyDescent="0.2">
      <c r="A93" s="170">
        <v>32</v>
      </c>
      <c r="B93" s="171" t="s">
        <v>243</v>
      </c>
      <c r="C93" s="185" t="s">
        <v>244</v>
      </c>
      <c r="D93" s="172" t="s">
        <v>155</v>
      </c>
      <c r="E93" s="173">
        <v>2.6</v>
      </c>
      <c r="F93" s="174"/>
      <c r="G93" s="175">
        <f>ROUND(E93*F93,2)</f>
        <v>0</v>
      </c>
      <c r="H93" s="160"/>
      <c r="I93" s="159">
        <f>ROUND(E93*H93,2)</f>
        <v>0</v>
      </c>
      <c r="J93" s="160"/>
      <c r="K93" s="159">
        <f>ROUND(E93*J93,2)</f>
        <v>0</v>
      </c>
      <c r="L93" s="159">
        <v>21</v>
      </c>
      <c r="M93" s="159">
        <f>G93*(1+L93/100)</f>
        <v>0</v>
      </c>
      <c r="N93" s="159">
        <v>1.9205000000000001</v>
      </c>
      <c r="O93" s="159">
        <f>ROUND(E93*N93,2)</f>
        <v>4.99</v>
      </c>
      <c r="P93" s="159">
        <v>0</v>
      </c>
      <c r="Q93" s="159">
        <f>ROUND(E93*P93,2)</f>
        <v>0</v>
      </c>
      <c r="R93" s="159"/>
      <c r="S93" s="159" t="s">
        <v>125</v>
      </c>
      <c r="T93" s="159" t="s">
        <v>125</v>
      </c>
      <c r="U93" s="159">
        <v>1.5840000000000001</v>
      </c>
      <c r="V93" s="159">
        <f>ROUND(E93*U93,2)</f>
        <v>4.12</v>
      </c>
      <c r="W93" s="159"/>
      <c r="X93" s="159" t="s">
        <v>126</v>
      </c>
      <c r="Y93" s="149"/>
      <c r="Z93" s="149"/>
      <c r="AA93" s="149"/>
      <c r="AB93" s="149"/>
      <c r="AC93" s="149"/>
      <c r="AD93" s="149"/>
      <c r="AE93" s="149"/>
      <c r="AF93" s="149"/>
      <c r="AG93" s="149" t="s">
        <v>227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1" x14ac:dyDescent="0.2">
      <c r="A94" s="156"/>
      <c r="B94" s="157"/>
      <c r="C94" s="270" t="s">
        <v>245</v>
      </c>
      <c r="D94" s="271"/>
      <c r="E94" s="271"/>
      <c r="F94" s="271"/>
      <c r="G94" s="271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  <c r="Y94" s="149"/>
      <c r="Z94" s="149"/>
      <c r="AA94" s="149"/>
      <c r="AB94" s="149"/>
      <c r="AC94" s="149"/>
      <c r="AD94" s="149"/>
      <c r="AE94" s="149"/>
      <c r="AF94" s="149"/>
      <c r="AG94" s="149" t="s">
        <v>220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1" x14ac:dyDescent="0.2">
      <c r="A95" s="156"/>
      <c r="B95" s="157"/>
      <c r="C95" s="186" t="s">
        <v>237</v>
      </c>
      <c r="D95" s="161"/>
      <c r="E95" s="162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  <c r="Y95" s="149"/>
      <c r="Z95" s="149"/>
      <c r="AA95" s="149"/>
      <c r="AB95" s="149"/>
      <c r="AC95" s="149"/>
      <c r="AD95" s="149"/>
      <c r="AE95" s="149"/>
      <c r="AF95" s="149"/>
      <c r="AG95" s="149" t="s">
        <v>129</v>
      </c>
      <c r="AH95" s="149">
        <v>0</v>
      </c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1" x14ac:dyDescent="0.2">
      <c r="A96" s="156"/>
      <c r="B96" s="157"/>
      <c r="C96" s="186" t="s">
        <v>246</v>
      </c>
      <c r="D96" s="161"/>
      <c r="E96" s="162">
        <v>0.4</v>
      </c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  <c r="Y96" s="149"/>
      <c r="Z96" s="149"/>
      <c r="AA96" s="149"/>
      <c r="AB96" s="149"/>
      <c r="AC96" s="149"/>
      <c r="AD96" s="149"/>
      <c r="AE96" s="149"/>
      <c r="AF96" s="149"/>
      <c r="AG96" s="149" t="s">
        <v>129</v>
      </c>
      <c r="AH96" s="149">
        <v>0</v>
      </c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 x14ac:dyDescent="0.2">
      <c r="A97" s="156"/>
      <c r="B97" s="157"/>
      <c r="C97" s="186" t="s">
        <v>247</v>
      </c>
      <c r="D97" s="161"/>
      <c r="E97" s="162">
        <v>0.4</v>
      </c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  <c r="Y97" s="149"/>
      <c r="Z97" s="149"/>
      <c r="AA97" s="149"/>
      <c r="AB97" s="149"/>
      <c r="AC97" s="149"/>
      <c r="AD97" s="149"/>
      <c r="AE97" s="149"/>
      <c r="AF97" s="149"/>
      <c r="AG97" s="149" t="s">
        <v>129</v>
      </c>
      <c r="AH97" s="149">
        <v>0</v>
      </c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1" x14ac:dyDescent="0.2">
      <c r="A98" s="156"/>
      <c r="B98" s="157"/>
      <c r="C98" s="186" t="s">
        <v>248</v>
      </c>
      <c r="D98" s="161"/>
      <c r="E98" s="162">
        <v>0.4</v>
      </c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  <c r="Y98" s="149"/>
      <c r="Z98" s="149"/>
      <c r="AA98" s="149"/>
      <c r="AB98" s="149"/>
      <c r="AC98" s="149"/>
      <c r="AD98" s="149"/>
      <c r="AE98" s="149"/>
      <c r="AF98" s="149"/>
      <c r="AG98" s="149" t="s">
        <v>129</v>
      </c>
      <c r="AH98" s="149">
        <v>0</v>
      </c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1" x14ac:dyDescent="0.2">
      <c r="A99" s="156"/>
      <c r="B99" s="157"/>
      <c r="C99" s="186" t="s">
        <v>249</v>
      </c>
      <c r="D99" s="161"/>
      <c r="E99" s="162">
        <v>0.8</v>
      </c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  <c r="Y99" s="149"/>
      <c r="Z99" s="149"/>
      <c r="AA99" s="149"/>
      <c r="AB99" s="149"/>
      <c r="AC99" s="149"/>
      <c r="AD99" s="149"/>
      <c r="AE99" s="149"/>
      <c r="AF99" s="149"/>
      <c r="AG99" s="149" t="s">
        <v>129</v>
      </c>
      <c r="AH99" s="149">
        <v>0</v>
      </c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1" x14ac:dyDescent="0.2">
      <c r="A100" s="156"/>
      <c r="B100" s="157"/>
      <c r="C100" s="186" t="s">
        <v>250</v>
      </c>
      <c r="D100" s="161"/>
      <c r="E100" s="162">
        <v>0.6</v>
      </c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  <c r="Y100" s="149"/>
      <c r="Z100" s="149"/>
      <c r="AA100" s="149"/>
      <c r="AB100" s="149"/>
      <c r="AC100" s="149"/>
      <c r="AD100" s="149"/>
      <c r="AE100" s="149"/>
      <c r="AF100" s="149"/>
      <c r="AG100" s="149" t="s">
        <v>129</v>
      </c>
      <c r="AH100" s="149">
        <v>0</v>
      </c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outlineLevel="1" x14ac:dyDescent="0.2">
      <c r="A101" s="170">
        <v>33</v>
      </c>
      <c r="B101" s="171" t="s">
        <v>251</v>
      </c>
      <c r="C101" s="185" t="s">
        <v>252</v>
      </c>
      <c r="D101" s="172" t="s">
        <v>155</v>
      </c>
      <c r="E101" s="173">
        <v>42.9</v>
      </c>
      <c r="F101" s="174"/>
      <c r="G101" s="175">
        <f>ROUND(E101*F101,2)</f>
        <v>0</v>
      </c>
      <c r="H101" s="160"/>
      <c r="I101" s="159">
        <f>ROUND(E101*H101,2)</f>
        <v>0</v>
      </c>
      <c r="J101" s="160"/>
      <c r="K101" s="159">
        <f>ROUND(E101*J101,2)</f>
        <v>0</v>
      </c>
      <c r="L101" s="159">
        <v>21</v>
      </c>
      <c r="M101" s="159">
        <f>G101*(1+L101/100)</f>
        <v>0</v>
      </c>
      <c r="N101" s="159">
        <v>1.9205000000000001</v>
      </c>
      <c r="O101" s="159">
        <f>ROUND(E101*N101,2)</f>
        <v>82.39</v>
      </c>
      <c r="P101" s="159">
        <v>0</v>
      </c>
      <c r="Q101" s="159">
        <f>ROUND(E101*P101,2)</f>
        <v>0</v>
      </c>
      <c r="R101" s="159"/>
      <c r="S101" s="159" t="s">
        <v>125</v>
      </c>
      <c r="T101" s="159" t="s">
        <v>125</v>
      </c>
      <c r="U101" s="159">
        <v>0.76</v>
      </c>
      <c r="V101" s="159">
        <f>ROUND(E101*U101,2)</f>
        <v>32.6</v>
      </c>
      <c r="W101" s="159"/>
      <c r="X101" s="159" t="s">
        <v>126</v>
      </c>
      <c r="Y101" s="149"/>
      <c r="Z101" s="149"/>
      <c r="AA101" s="149"/>
      <c r="AB101" s="149"/>
      <c r="AC101" s="149"/>
      <c r="AD101" s="149"/>
      <c r="AE101" s="149"/>
      <c r="AF101" s="149"/>
      <c r="AG101" s="149" t="s">
        <v>227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1" x14ac:dyDescent="0.2">
      <c r="A102" s="156"/>
      <c r="B102" s="157"/>
      <c r="C102" s="186" t="s">
        <v>237</v>
      </c>
      <c r="D102" s="161"/>
      <c r="E102" s="162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  <c r="Y102" s="149"/>
      <c r="Z102" s="149"/>
      <c r="AA102" s="149"/>
      <c r="AB102" s="149"/>
      <c r="AC102" s="149"/>
      <c r="AD102" s="149"/>
      <c r="AE102" s="149"/>
      <c r="AF102" s="149"/>
      <c r="AG102" s="149" t="s">
        <v>129</v>
      </c>
      <c r="AH102" s="149">
        <v>0</v>
      </c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1" x14ac:dyDescent="0.2">
      <c r="A103" s="156"/>
      <c r="B103" s="157"/>
      <c r="C103" s="186" t="s">
        <v>253</v>
      </c>
      <c r="D103" s="161"/>
      <c r="E103" s="162">
        <v>6.6</v>
      </c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  <c r="Y103" s="149"/>
      <c r="Z103" s="149"/>
      <c r="AA103" s="149"/>
      <c r="AB103" s="149"/>
      <c r="AC103" s="149"/>
      <c r="AD103" s="149"/>
      <c r="AE103" s="149"/>
      <c r="AF103" s="149"/>
      <c r="AG103" s="149" t="s">
        <v>129</v>
      </c>
      <c r="AH103" s="149">
        <v>0</v>
      </c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1" x14ac:dyDescent="0.2">
      <c r="A104" s="156"/>
      <c r="B104" s="157"/>
      <c r="C104" s="186" t="s">
        <v>254</v>
      </c>
      <c r="D104" s="161"/>
      <c r="E104" s="162">
        <v>6.6</v>
      </c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  <c r="Y104" s="149"/>
      <c r="Z104" s="149"/>
      <c r="AA104" s="149"/>
      <c r="AB104" s="149"/>
      <c r="AC104" s="149"/>
      <c r="AD104" s="149"/>
      <c r="AE104" s="149"/>
      <c r="AF104" s="149"/>
      <c r="AG104" s="149" t="s">
        <v>129</v>
      </c>
      <c r="AH104" s="149">
        <v>0</v>
      </c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1" x14ac:dyDescent="0.2">
      <c r="A105" s="156"/>
      <c r="B105" s="157"/>
      <c r="C105" s="186" t="s">
        <v>255</v>
      </c>
      <c r="D105" s="161"/>
      <c r="E105" s="162">
        <v>6.6</v>
      </c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  <c r="Y105" s="149"/>
      <c r="Z105" s="149"/>
      <c r="AA105" s="149"/>
      <c r="AB105" s="149"/>
      <c r="AC105" s="149"/>
      <c r="AD105" s="149"/>
      <c r="AE105" s="149"/>
      <c r="AF105" s="149"/>
      <c r="AG105" s="149" t="s">
        <v>129</v>
      </c>
      <c r="AH105" s="149">
        <v>0</v>
      </c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1" x14ac:dyDescent="0.2">
      <c r="A106" s="156"/>
      <c r="B106" s="157"/>
      <c r="C106" s="186" t="s">
        <v>256</v>
      </c>
      <c r="D106" s="161"/>
      <c r="E106" s="162">
        <v>13.2</v>
      </c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  <c r="Y106" s="149"/>
      <c r="Z106" s="149"/>
      <c r="AA106" s="149"/>
      <c r="AB106" s="149"/>
      <c r="AC106" s="149"/>
      <c r="AD106" s="149"/>
      <c r="AE106" s="149"/>
      <c r="AF106" s="149"/>
      <c r="AG106" s="149" t="s">
        <v>129</v>
      </c>
      <c r="AH106" s="149">
        <v>0</v>
      </c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1" x14ac:dyDescent="0.2">
      <c r="A107" s="156"/>
      <c r="B107" s="157"/>
      <c r="C107" s="186" t="s">
        <v>257</v>
      </c>
      <c r="D107" s="161"/>
      <c r="E107" s="162">
        <v>9.9</v>
      </c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  <c r="Y107" s="149"/>
      <c r="Z107" s="149"/>
      <c r="AA107" s="149"/>
      <c r="AB107" s="149"/>
      <c r="AC107" s="149"/>
      <c r="AD107" s="149"/>
      <c r="AE107" s="149"/>
      <c r="AF107" s="149"/>
      <c r="AG107" s="149" t="s">
        <v>129</v>
      </c>
      <c r="AH107" s="149">
        <v>0</v>
      </c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2">
      <c r="A108" s="170">
        <v>34</v>
      </c>
      <c r="B108" s="171" t="s">
        <v>258</v>
      </c>
      <c r="C108" s="185" t="s">
        <v>259</v>
      </c>
      <c r="D108" s="172" t="s">
        <v>124</v>
      </c>
      <c r="E108" s="173">
        <v>152</v>
      </c>
      <c r="F108" s="174"/>
      <c r="G108" s="175">
        <f>ROUND(E108*F108,2)</f>
        <v>0</v>
      </c>
      <c r="H108" s="160"/>
      <c r="I108" s="159">
        <f>ROUND(E108*H108,2)</f>
        <v>0</v>
      </c>
      <c r="J108" s="160"/>
      <c r="K108" s="159">
        <f>ROUND(E108*J108,2)</f>
        <v>0</v>
      </c>
      <c r="L108" s="159">
        <v>21</v>
      </c>
      <c r="M108" s="159">
        <f>G108*(1+L108/100)</f>
        <v>0</v>
      </c>
      <c r="N108" s="159">
        <v>4.0000000000000003E-5</v>
      </c>
      <c r="O108" s="159">
        <f>ROUND(E108*N108,2)</f>
        <v>0.01</v>
      </c>
      <c r="P108" s="159">
        <v>0</v>
      </c>
      <c r="Q108" s="159">
        <f>ROUND(E108*P108,2)</f>
        <v>0</v>
      </c>
      <c r="R108" s="159"/>
      <c r="S108" s="159" t="s">
        <v>125</v>
      </c>
      <c r="T108" s="159" t="s">
        <v>125</v>
      </c>
      <c r="U108" s="159">
        <v>0.06</v>
      </c>
      <c r="V108" s="159">
        <f>ROUND(E108*U108,2)</f>
        <v>9.1199999999999992</v>
      </c>
      <c r="W108" s="159"/>
      <c r="X108" s="159" t="s">
        <v>126</v>
      </c>
      <c r="Y108" s="149"/>
      <c r="Z108" s="149"/>
      <c r="AA108" s="149"/>
      <c r="AB108" s="149"/>
      <c r="AC108" s="149"/>
      <c r="AD108" s="149"/>
      <c r="AE108" s="149"/>
      <c r="AF108" s="149"/>
      <c r="AG108" s="149" t="s">
        <v>227</v>
      </c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1" x14ac:dyDescent="0.2">
      <c r="A109" s="156"/>
      <c r="B109" s="157"/>
      <c r="C109" s="186" t="s">
        <v>237</v>
      </c>
      <c r="D109" s="161"/>
      <c r="E109" s="162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  <c r="Y109" s="149"/>
      <c r="Z109" s="149"/>
      <c r="AA109" s="149"/>
      <c r="AB109" s="149"/>
      <c r="AC109" s="149"/>
      <c r="AD109" s="149"/>
      <c r="AE109" s="149"/>
      <c r="AF109" s="149"/>
      <c r="AG109" s="149" t="s">
        <v>129</v>
      </c>
      <c r="AH109" s="149">
        <v>0</v>
      </c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1" x14ac:dyDescent="0.2">
      <c r="A110" s="156"/>
      <c r="B110" s="157"/>
      <c r="C110" s="186" t="s">
        <v>260</v>
      </c>
      <c r="D110" s="161"/>
      <c r="E110" s="162">
        <v>63</v>
      </c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  <c r="Y110" s="149"/>
      <c r="Z110" s="149"/>
      <c r="AA110" s="149"/>
      <c r="AB110" s="149"/>
      <c r="AC110" s="149"/>
      <c r="AD110" s="149"/>
      <c r="AE110" s="149"/>
      <c r="AF110" s="149"/>
      <c r="AG110" s="149" t="s">
        <v>129</v>
      </c>
      <c r="AH110" s="149">
        <v>0</v>
      </c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1" x14ac:dyDescent="0.2">
      <c r="A111" s="156"/>
      <c r="B111" s="157"/>
      <c r="C111" s="186" t="s">
        <v>261</v>
      </c>
      <c r="D111" s="161"/>
      <c r="E111" s="162">
        <v>12</v>
      </c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  <c r="Y111" s="149"/>
      <c r="Z111" s="149"/>
      <c r="AA111" s="149"/>
      <c r="AB111" s="149"/>
      <c r="AC111" s="149"/>
      <c r="AD111" s="149"/>
      <c r="AE111" s="149"/>
      <c r="AF111" s="149"/>
      <c r="AG111" s="149" t="s">
        <v>129</v>
      </c>
      <c r="AH111" s="149">
        <v>0</v>
      </c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1" x14ac:dyDescent="0.2">
      <c r="A112" s="156"/>
      <c r="B112" s="157"/>
      <c r="C112" s="186" t="s">
        <v>262</v>
      </c>
      <c r="D112" s="161"/>
      <c r="E112" s="162">
        <v>35</v>
      </c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  <c r="Y112" s="149"/>
      <c r="Z112" s="149"/>
      <c r="AA112" s="149"/>
      <c r="AB112" s="149"/>
      <c r="AC112" s="149"/>
      <c r="AD112" s="149"/>
      <c r="AE112" s="149"/>
      <c r="AF112" s="149"/>
      <c r="AG112" s="149" t="s">
        <v>129</v>
      </c>
      <c r="AH112" s="149">
        <v>0</v>
      </c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outlineLevel="1" x14ac:dyDescent="0.2">
      <c r="A113" s="156"/>
      <c r="B113" s="157"/>
      <c r="C113" s="186" t="s">
        <v>263</v>
      </c>
      <c r="D113" s="161"/>
      <c r="E113" s="162">
        <v>8</v>
      </c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  <c r="Y113" s="149"/>
      <c r="Z113" s="149"/>
      <c r="AA113" s="149"/>
      <c r="AB113" s="149"/>
      <c r="AC113" s="149"/>
      <c r="AD113" s="149"/>
      <c r="AE113" s="149"/>
      <c r="AF113" s="149"/>
      <c r="AG113" s="149" t="s">
        <v>129</v>
      </c>
      <c r="AH113" s="149">
        <v>0</v>
      </c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outlineLevel="1" x14ac:dyDescent="0.2">
      <c r="A114" s="156"/>
      <c r="B114" s="157"/>
      <c r="C114" s="186" t="s">
        <v>264</v>
      </c>
      <c r="D114" s="161"/>
      <c r="E114" s="162">
        <v>28</v>
      </c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  <c r="Y114" s="149"/>
      <c r="Z114" s="149"/>
      <c r="AA114" s="149"/>
      <c r="AB114" s="149"/>
      <c r="AC114" s="149"/>
      <c r="AD114" s="149"/>
      <c r="AE114" s="149"/>
      <c r="AF114" s="149"/>
      <c r="AG114" s="149" t="s">
        <v>129</v>
      </c>
      <c r="AH114" s="149">
        <v>0</v>
      </c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1" x14ac:dyDescent="0.2">
      <c r="A115" s="156"/>
      <c r="B115" s="157"/>
      <c r="C115" s="186" t="s">
        <v>265</v>
      </c>
      <c r="D115" s="161"/>
      <c r="E115" s="162">
        <v>6</v>
      </c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  <c r="Y115" s="149"/>
      <c r="Z115" s="149"/>
      <c r="AA115" s="149"/>
      <c r="AB115" s="149"/>
      <c r="AC115" s="149"/>
      <c r="AD115" s="149"/>
      <c r="AE115" s="149"/>
      <c r="AF115" s="149"/>
      <c r="AG115" s="149" t="s">
        <v>129</v>
      </c>
      <c r="AH115" s="149">
        <v>0</v>
      </c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outlineLevel="1" x14ac:dyDescent="0.2">
      <c r="A116" s="170">
        <v>35</v>
      </c>
      <c r="B116" s="171" t="s">
        <v>266</v>
      </c>
      <c r="C116" s="185" t="s">
        <v>267</v>
      </c>
      <c r="D116" s="172" t="s">
        <v>124</v>
      </c>
      <c r="E116" s="173">
        <v>174.8</v>
      </c>
      <c r="F116" s="174"/>
      <c r="G116" s="175">
        <f>ROUND(E116*F116,2)</f>
        <v>0</v>
      </c>
      <c r="H116" s="160"/>
      <c r="I116" s="159">
        <f>ROUND(E116*H116,2)</f>
        <v>0</v>
      </c>
      <c r="J116" s="160"/>
      <c r="K116" s="159">
        <f>ROUND(E116*J116,2)</f>
        <v>0</v>
      </c>
      <c r="L116" s="159">
        <v>21</v>
      </c>
      <c r="M116" s="159">
        <f>G116*(1+L116/100)</f>
        <v>0</v>
      </c>
      <c r="N116" s="159">
        <v>2.9999999999999997E-4</v>
      </c>
      <c r="O116" s="159">
        <f>ROUND(E116*N116,2)</f>
        <v>0.05</v>
      </c>
      <c r="P116" s="159">
        <v>0</v>
      </c>
      <c r="Q116" s="159">
        <f>ROUND(E116*P116,2)</f>
        <v>0</v>
      </c>
      <c r="R116" s="159" t="s">
        <v>202</v>
      </c>
      <c r="S116" s="159" t="s">
        <v>125</v>
      </c>
      <c r="T116" s="159" t="s">
        <v>125</v>
      </c>
      <c r="U116" s="159">
        <v>0</v>
      </c>
      <c r="V116" s="159">
        <f>ROUND(E116*U116,2)</f>
        <v>0</v>
      </c>
      <c r="W116" s="159"/>
      <c r="X116" s="159" t="s">
        <v>203</v>
      </c>
      <c r="Y116" s="149"/>
      <c r="Z116" s="149"/>
      <c r="AA116" s="149"/>
      <c r="AB116" s="149"/>
      <c r="AC116" s="149"/>
      <c r="AD116" s="149"/>
      <c r="AE116" s="149"/>
      <c r="AF116" s="149"/>
      <c r="AG116" s="149" t="s">
        <v>230</v>
      </c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1" x14ac:dyDescent="0.2">
      <c r="A117" s="156"/>
      <c r="B117" s="157"/>
      <c r="C117" s="186" t="s">
        <v>268</v>
      </c>
      <c r="D117" s="161"/>
      <c r="E117" s="162">
        <v>174.8</v>
      </c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  <c r="Y117" s="149"/>
      <c r="Z117" s="149"/>
      <c r="AA117" s="149"/>
      <c r="AB117" s="149"/>
      <c r="AC117" s="149"/>
      <c r="AD117" s="149"/>
      <c r="AE117" s="149"/>
      <c r="AF117" s="149"/>
      <c r="AG117" s="149" t="s">
        <v>129</v>
      </c>
      <c r="AH117" s="149">
        <v>5</v>
      </c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outlineLevel="1" x14ac:dyDescent="0.2">
      <c r="A118" s="170">
        <v>36</v>
      </c>
      <c r="B118" s="171" t="s">
        <v>269</v>
      </c>
      <c r="C118" s="185" t="s">
        <v>270</v>
      </c>
      <c r="D118" s="172" t="s">
        <v>155</v>
      </c>
      <c r="E118" s="173">
        <v>45.5</v>
      </c>
      <c r="F118" s="174"/>
      <c r="G118" s="175">
        <f>ROUND(E118*F118,2)</f>
        <v>0</v>
      </c>
      <c r="H118" s="160"/>
      <c r="I118" s="159">
        <f>ROUND(E118*H118,2)</f>
        <v>0</v>
      </c>
      <c r="J118" s="160"/>
      <c r="K118" s="159">
        <f>ROUND(E118*J118,2)</f>
        <v>0</v>
      </c>
      <c r="L118" s="159">
        <v>21</v>
      </c>
      <c r="M118" s="159">
        <f>G118*(1+L118/100)</f>
        <v>0</v>
      </c>
      <c r="N118" s="159">
        <v>0</v>
      </c>
      <c r="O118" s="159">
        <f>ROUND(E118*N118,2)</f>
        <v>0</v>
      </c>
      <c r="P118" s="159">
        <v>0</v>
      </c>
      <c r="Q118" s="159">
        <f>ROUND(E118*P118,2)</f>
        <v>0</v>
      </c>
      <c r="R118" s="159"/>
      <c r="S118" s="159" t="s">
        <v>125</v>
      </c>
      <c r="T118" s="159" t="s">
        <v>125</v>
      </c>
      <c r="U118" s="159">
        <v>0</v>
      </c>
      <c r="V118" s="159">
        <f>ROUND(E118*U118,2)</f>
        <v>0</v>
      </c>
      <c r="W118" s="159"/>
      <c r="X118" s="159" t="s">
        <v>126</v>
      </c>
      <c r="Y118" s="149"/>
      <c r="Z118" s="149"/>
      <c r="AA118" s="149"/>
      <c r="AB118" s="149"/>
      <c r="AC118" s="149"/>
      <c r="AD118" s="149"/>
      <c r="AE118" s="149"/>
      <c r="AF118" s="149"/>
      <c r="AG118" s="149" t="s">
        <v>227</v>
      </c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outlineLevel="1" x14ac:dyDescent="0.2">
      <c r="A119" s="156"/>
      <c r="B119" s="157"/>
      <c r="C119" s="186" t="s">
        <v>271</v>
      </c>
      <c r="D119" s="161"/>
      <c r="E119" s="162">
        <v>45.5</v>
      </c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  <c r="Y119" s="149"/>
      <c r="Z119" s="149"/>
      <c r="AA119" s="149"/>
      <c r="AB119" s="149"/>
      <c r="AC119" s="149"/>
      <c r="AD119" s="149"/>
      <c r="AE119" s="149"/>
      <c r="AF119" s="149"/>
      <c r="AG119" s="149" t="s">
        <v>129</v>
      </c>
      <c r="AH119" s="149">
        <v>5</v>
      </c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outlineLevel="1" x14ac:dyDescent="0.2">
      <c r="A120" s="170">
        <v>37</v>
      </c>
      <c r="B120" s="171" t="s">
        <v>272</v>
      </c>
      <c r="C120" s="185" t="s">
        <v>273</v>
      </c>
      <c r="D120" s="172" t="s">
        <v>124</v>
      </c>
      <c r="E120" s="173">
        <v>535.6</v>
      </c>
      <c r="F120" s="174"/>
      <c r="G120" s="175">
        <f>ROUND(E120*F120,2)</f>
        <v>0</v>
      </c>
      <c r="H120" s="160"/>
      <c r="I120" s="159">
        <f>ROUND(E120*H120,2)</f>
        <v>0</v>
      </c>
      <c r="J120" s="160"/>
      <c r="K120" s="159">
        <f>ROUND(E120*J120,2)</f>
        <v>0</v>
      </c>
      <c r="L120" s="159">
        <v>21</v>
      </c>
      <c r="M120" s="159">
        <f>G120*(1+L120/100)</f>
        <v>0</v>
      </c>
      <c r="N120" s="159">
        <v>1.8000000000000001E-4</v>
      </c>
      <c r="O120" s="159">
        <f>ROUND(E120*N120,2)</f>
        <v>0.1</v>
      </c>
      <c r="P120" s="159">
        <v>0</v>
      </c>
      <c r="Q120" s="159">
        <f>ROUND(E120*P120,2)</f>
        <v>0</v>
      </c>
      <c r="R120" s="159"/>
      <c r="S120" s="159" t="s">
        <v>125</v>
      </c>
      <c r="T120" s="159" t="s">
        <v>125</v>
      </c>
      <c r="U120" s="159">
        <v>7.4999999999999997E-2</v>
      </c>
      <c r="V120" s="159">
        <f>ROUND(E120*U120,2)</f>
        <v>40.17</v>
      </c>
      <c r="W120" s="159"/>
      <c r="X120" s="159" t="s">
        <v>126</v>
      </c>
      <c r="Y120" s="149"/>
      <c r="Z120" s="149"/>
      <c r="AA120" s="149"/>
      <c r="AB120" s="149"/>
      <c r="AC120" s="149"/>
      <c r="AD120" s="149"/>
      <c r="AE120" s="149"/>
      <c r="AF120" s="149"/>
      <c r="AG120" s="149" t="s">
        <v>127</v>
      </c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outlineLevel="1" x14ac:dyDescent="0.2">
      <c r="A121" s="156"/>
      <c r="B121" s="157"/>
      <c r="C121" s="186" t="s">
        <v>274</v>
      </c>
      <c r="D121" s="161"/>
      <c r="E121" s="162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  <c r="X121" s="159"/>
      <c r="Y121" s="149"/>
      <c r="Z121" s="149"/>
      <c r="AA121" s="149"/>
      <c r="AB121" s="149"/>
      <c r="AC121" s="149"/>
      <c r="AD121" s="149"/>
      <c r="AE121" s="149"/>
      <c r="AF121" s="149"/>
      <c r="AG121" s="149" t="s">
        <v>129</v>
      </c>
      <c r="AH121" s="149">
        <v>0</v>
      </c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outlineLevel="1" x14ac:dyDescent="0.2">
      <c r="A122" s="156"/>
      <c r="B122" s="157"/>
      <c r="C122" s="186" t="s">
        <v>275</v>
      </c>
      <c r="D122" s="161"/>
      <c r="E122" s="162">
        <v>535.6</v>
      </c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  <c r="Y122" s="149"/>
      <c r="Z122" s="149"/>
      <c r="AA122" s="149"/>
      <c r="AB122" s="149"/>
      <c r="AC122" s="149"/>
      <c r="AD122" s="149"/>
      <c r="AE122" s="149"/>
      <c r="AF122" s="149"/>
      <c r="AG122" s="149" t="s">
        <v>129</v>
      </c>
      <c r="AH122" s="149">
        <v>0</v>
      </c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outlineLevel="1" x14ac:dyDescent="0.2">
      <c r="A123" s="176">
        <v>38</v>
      </c>
      <c r="B123" s="177" t="s">
        <v>276</v>
      </c>
      <c r="C123" s="187" t="s">
        <v>277</v>
      </c>
      <c r="D123" s="178" t="s">
        <v>124</v>
      </c>
      <c r="E123" s="179">
        <v>696.28</v>
      </c>
      <c r="F123" s="180"/>
      <c r="G123" s="181">
        <f>ROUND(E123*F123,2)</f>
        <v>0</v>
      </c>
      <c r="H123" s="160"/>
      <c r="I123" s="159">
        <f>ROUND(E123*H123,2)</f>
        <v>0</v>
      </c>
      <c r="J123" s="160"/>
      <c r="K123" s="159">
        <f>ROUND(E123*J123,2)</f>
        <v>0</v>
      </c>
      <c r="L123" s="159">
        <v>21</v>
      </c>
      <c r="M123" s="159">
        <f>G123*(1+L123/100)</f>
        <v>0</v>
      </c>
      <c r="N123" s="159">
        <v>4.0000000000000002E-4</v>
      </c>
      <c r="O123" s="159">
        <f>ROUND(E123*N123,2)</f>
        <v>0.28000000000000003</v>
      </c>
      <c r="P123" s="159">
        <v>0</v>
      </c>
      <c r="Q123" s="159">
        <f>ROUND(E123*P123,2)</f>
        <v>0</v>
      </c>
      <c r="R123" s="159" t="s">
        <v>202</v>
      </c>
      <c r="S123" s="159" t="s">
        <v>125</v>
      </c>
      <c r="T123" s="159" t="s">
        <v>125</v>
      </c>
      <c r="U123" s="159">
        <v>0</v>
      </c>
      <c r="V123" s="159">
        <f>ROUND(E123*U123,2)</f>
        <v>0</v>
      </c>
      <c r="W123" s="159"/>
      <c r="X123" s="159" t="s">
        <v>203</v>
      </c>
      <c r="Y123" s="149"/>
      <c r="Z123" s="149"/>
      <c r="AA123" s="149"/>
      <c r="AB123" s="149"/>
      <c r="AC123" s="149"/>
      <c r="AD123" s="149"/>
      <c r="AE123" s="149"/>
      <c r="AF123" s="149"/>
      <c r="AG123" s="149" t="s">
        <v>204</v>
      </c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outlineLevel="1" x14ac:dyDescent="0.2">
      <c r="A124" s="170">
        <v>39</v>
      </c>
      <c r="B124" s="171" t="s">
        <v>278</v>
      </c>
      <c r="C124" s="185" t="s">
        <v>279</v>
      </c>
      <c r="D124" s="172" t="s">
        <v>148</v>
      </c>
      <c r="E124" s="173">
        <v>127</v>
      </c>
      <c r="F124" s="174"/>
      <c r="G124" s="175">
        <f>ROUND(E124*F124,2)</f>
        <v>0</v>
      </c>
      <c r="H124" s="160"/>
      <c r="I124" s="159">
        <f>ROUND(E124*H124,2)</f>
        <v>0</v>
      </c>
      <c r="J124" s="160"/>
      <c r="K124" s="159">
        <f>ROUND(E124*J124,2)</f>
        <v>0</v>
      </c>
      <c r="L124" s="159">
        <v>21</v>
      </c>
      <c r="M124" s="159">
        <f>G124*(1+L124/100)</f>
        <v>0</v>
      </c>
      <c r="N124" s="159">
        <v>0.22106999999999999</v>
      </c>
      <c r="O124" s="159">
        <f>ROUND(E124*N124,2)</f>
        <v>28.08</v>
      </c>
      <c r="P124" s="159">
        <v>0</v>
      </c>
      <c r="Q124" s="159">
        <f>ROUND(E124*P124,2)</f>
        <v>0</v>
      </c>
      <c r="R124" s="159"/>
      <c r="S124" s="159" t="s">
        <v>125</v>
      </c>
      <c r="T124" s="159" t="s">
        <v>125</v>
      </c>
      <c r="U124" s="159">
        <v>0.185</v>
      </c>
      <c r="V124" s="159">
        <f>ROUND(E124*U124,2)</f>
        <v>23.5</v>
      </c>
      <c r="W124" s="159"/>
      <c r="X124" s="159" t="s">
        <v>126</v>
      </c>
      <c r="Y124" s="149"/>
      <c r="Z124" s="149"/>
      <c r="AA124" s="149"/>
      <c r="AB124" s="149"/>
      <c r="AC124" s="149"/>
      <c r="AD124" s="149"/>
      <c r="AE124" s="149"/>
      <c r="AF124" s="149"/>
      <c r="AG124" s="149" t="s">
        <v>127</v>
      </c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outlineLevel="1" x14ac:dyDescent="0.2">
      <c r="A125" s="156"/>
      <c r="B125" s="157"/>
      <c r="C125" s="186" t="s">
        <v>280</v>
      </c>
      <c r="D125" s="161"/>
      <c r="E125" s="162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  <c r="Y125" s="149"/>
      <c r="Z125" s="149"/>
      <c r="AA125" s="149"/>
      <c r="AB125" s="149"/>
      <c r="AC125" s="149"/>
      <c r="AD125" s="149"/>
      <c r="AE125" s="149"/>
      <c r="AF125" s="149"/>
      <c r="AG125" s="149" t="s">
        <v>129</v>
      </c>
      <c r="AH125" s="149">
        <v>0</v>
      </c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outlineLevel="1" x14ac:dyDescent="0.2">
      <c r="A126" s="156"/>
      <c r="B126" s="157"/>
      <c r="C126" s="186" t="s">
        <v>179</v>
      </c>
      <c r="D126" s="161"/>
      <c r="E126" s="162">
        <v>127</v>
      </c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  <c r="Y126" s="149"/>
      <c r="Z126" s="149"/>
      <c r="AA126" s="149"/>
      <c r="AB126" s="149"/>
      <c r="AC126" s="149"/>
      <c r="AD126" s="149"/>
      <c r="AE126" s="149"/>
      <c r="AF126" s="149"/>
      <c r="AG126" s="149" t="s">
        <v>129</v>
      </c>
      <c r="AH126" s="149">
        <v>0</v>
      </c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outlineLevel="1" x14ac:dyDescent="0.2">
      <c r="A127" s="170">
        <v>40</v>
      </c>
      <c r="B127" s="171" t="s">
        <v>281</v>
      </c>
      <c r="C127" s="185" t="s">
        <v>282</v>
      </c>
      <c r="D127" s="172" t="s">
        <v>148</v>
      </c>
      <c r="E127" s="173">
        <v>130.81</v>
      </c>
      <c r="F127" s="174"/>
      <c r="G127" s="175">
        <f>ROUND(E127*F127,2)</f>
        <v>0</v>
      </c>
      <c r="H127" s="160"/>
      <c r="I127" s="159">
        <f>ROUND(E127*H127,2)</f>
        <v>0</v>
      </c>
      <c r="J127" s="160"/>
      <c r="K127" s="159">
        <f>ROUND(E127*J127,2)</f>
        <v>0</v>
      </c>
      <c r="L127" s="159">
        <v>21</v>
      </c>
      <c r="M127" s="159">
        <f>G127*(1+L127/100)</f>
        <v>0</v>
      </c>
      <c r="N127" s="159">
        <v>4.8000000000000001E-4</v>
      </c>
      <c r="O127" s="159">
        <f>ROUND(E127*N127,2)</f>
        <v>0.06</v>
      </c>
      <c r="P127" s="159">
        <v>0</v>
      </c>
      <c r="Q127" s="159">
        <f>ROUND(E127*P127,2)</f>
        <v>0</v>
      </c>
      <c r="R127" s="159" t="s">
        <v>202</v>
      </c>
      <c r="S127" s="159" t="s">
        <v>125</v>
      </c>
      <c r="T127" s="159" t="s">
        <v>125</v>
      </c>
      <c r="U127" s="159">
        <v>0</v>
      </c>
      <c r="V127" s="159">
        <f>ROUND(E127*U127,2)</f>
        <v>0</v>
      </c>
      <c r="W127" s="159"/>
      <c r="X127" s="159" t="s">
        <v>203</v>
      </c>
      <c r="Y127" s="149"/>
      <c r="Z127" s="149"/>
      <c r="AA127" s="149"/>
      <c r="AB127" s="149"/>
      <c r="AC127" s="149"/>
      <c r="AD127" s="149"/>
      <c r="AE127" s="149"/>
      <c r="AF127" s="149"/>
      <c r="AG127" s="149" t="s">
        <v>230</v>
      </c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outlineLevel="1" x14ac:dyDescent="0.2">
      <c r="A128" s="156"/>
      <c r="B128" s="157"/>
      <c r="C128" s="186" t="s">
        <v>283</v>
      </c>
      <c r="D128" s="161"/>
      <c r="E128" s="162">
        <v>130.81</v>
      </c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  <c r="Y128" s="149"/>
      <c r="Z128" s="149"/>
      <c r="AA128" s="149"/>
      <c r="AB128" s="149"/>
      <c r="AC128" s="149"/>
      <c r="AD128" s="149"/>
      <c r="AE128" s="149"/>
      <c r="AF128" s="149"/>
      <c r="AG128" s="149" t="s">
        <v>129</v>
      </c>
      <c r="AH128" s="149">
        <v>5</v>
      </c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x14ac:dyDescent="0.2">
      <c r="A129" s="164" t="s">
        <v>120</v>
      </c>
      <c r="B129" s="165" t="s">
        <v>72</v>
      </c>
      <c r="C129" s="184" t="s">
        <v>73</v>
      </c>
      <c r="D129" s="166"/>
      <c r="E129" s="167"/>
      <c r="F129" s="168"/>
      <c r="G129" s="169">
        <f>SUMIF(AG130:AG220,"&lt;&gt;NOR",G130:G220)</f>
        <v>0</v>
      </c>
      <c r="H129" s="163"/>
      <c r="I129" s="163">
        <f>SUM(I130:I220)</f>
        <v>0</v>
      </c>
      <c r="J129" s="163"/>
      <c r="K129" s="163">
        <f>SUM(K130:K220)</f>
        <v>0</v>
      </c>
      <c r="L129" s="163"/>
      <c r="M129" s="163">
        <f>SUM(M130:M220)</f>
        <v>0</v>
      </c>
      <c r="N129" s="163"/>
      <c r="O129" s="163">
        <f>SUM(O130:O220)</f>
        <v>956.1</v>
      </c>
      <c r="P129" s="163"/>
      <c r="Q129" s="163">
        <f>SUM(Q130:Q220)</f>
        <v>3.04</v>
      </c>
      <c r="R129" s="163"/>
      <c r="S129" s="163"/>
      <c r="T129" s="163"/>
      <c r="U129" s="163"/>
      <c r="V129" s="163">
        <f>SUM(V130:V220)</f>
        <v>583.16999999999996</v>
      </c>
      <c r="W129" s="163"/>
      <c r="X129" s="163"/>
      <c r="AG129" t="s">
        <v>121</v>
      </c>
    </row>
    <row r="130" spans="1:60" outlineLevel="1" x14ac:dyDescent="0.2">
      <c r="A130" s="170">
        <v>41</v>
      </c>
      <c r="B130" s="171" t="s">
        <v>284</v>
      </c>
      <c r="C130" s="185" t="s">
        <v>285</v>
      </c>
      <c r="D130" s="172" t="s">
        <v>124</v>
      </c>
      <c r="E130" s="173">
        <v>556.6</v>
      </c>
      <c r="F130" s="174"/>
      <c r="G130" s="175">
        <f>ROUND(E130*F130,2)</f>
        <v>0</v>
      </c>
      <c r="H130" s="160"/>
      <c r="I130" s="159">
        <f>ROUND(E130*H130,2)</f>
        <v>0</v>
      </c>
      <c r="J130" s="160"/>
      <c r="K130" s="159">
        <f>ROUND(E130*J130,2)</f>
        <v>0</v>
      </c>
      <c r="L130" s="159">
        <v>21</v>
      </c>
      <c r="M130" s="159">
        <f>G130*(1+L130/100)</f>
        <v>0</v>
      </c>
      <c r="N130" s="159">
        <v>0.36432999999999999</v>
      </c>
      <c r="O130" s="159">
        <f>ROUND(E130*N130,2)</f>
        <v>202.79</v>
      </c>
      <c r="P130" s="159">
        <v>0</v>
      </c>
      <c r="Q130" s="159">
        <f>ROUND(E130*P130,2)</f>
        <v>0</v>
      </c>
      <c r="R130" s="159"/>
      <c r="S130" s="159" t="s">
        <v>125</v>
      </c>
      <c r="T130" s="159" t="s">
        <v>125</v>
      </c>
      <c r="U130" s="159">
        <v>1.7999999999999999E-2</v>
      </c>
      <c r="V130" s="159">
        <f>ROUND(E130*U130,2)</f>
        <v>10.02</v>
      </c>
      <c r="W130" s="159"/>
      <c r="X130" s="159" t="s">
        <v>126</v>
      </c>
      <c r="Y130" s="149"/>
      <c r="Z130" s="149"/>
      <c r="AA130" s="149"/>
      <c r="AB130" s="149"/>
      <c r="AC130" s="149"/>
      <c r="AD130" s="149"/>
      <c r="AE130" s="149"/>
      <c r="AF130" s="149"/>
      <c r="AG130" s="149" t="s">
        <v>127</v>
      </c>
      <c r="AH130" s="149"/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ht="22.5" outlineLevel="1" x14ac:dyDescent="0.2">
      <c r="A131" s="156"/>
      <c r="B131" s="157"/>
      <c r="C131" s="186" t="s">
        <v>286</v>
      </c>
      <c r="D131" s="161"/>
      <c r="E131" s="162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  <c r="Y131" s="149"/>
      <c r="Z131" s="149"/>
      <c r="AA131" s="149"/>
      <c r="AB131" s="149"/>
      <c r="AC131" s="149"/>
      <c r="AD131" s="149"/>
      <c r="AE131" s="149"/>
      <c r="AF131" s="149"/>
      <c r="AG131" s="149" t="s">
        <v>129</v>
      </c>
      <c r="AH131" s="149">
        <v>0</v>
      </c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outlineLevel="1" x14ac:dyDescent="0.2">
      <c r="A132" s="156"/>
      <c r="B132" s="157"/>
      <c r="C132" s="186" t="s">
        <v>287</v>
      </c>
      <c r="D132" s="161"/>
      <c r="E132" s="162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  <c r="Y132" s="149"/>
      <c r="Z132" s="149"/>
      <c r="AA132" s="149"/>
      <c r="AB132" s="149"/>
      <c r="AC132" s="149"/>
      <c r="AD132" s="149"/>
      <c r="AE132" s="149"/>
      <c r="AF132" s="149"/>
      <c r="AG132" s="149" t="s">
        <v>129</v>
      </c>
      <c r="AH132" s="149">
        <v>0</v>
      </c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outlineLevel="1" x14ac:dyDescent="0.2">
      <c r="A133" s="156"/>
      <c r="B133" s="157"/>
      <c r="C133" s="186" t="s">
        <v>151</v>
      </c>
      <c r="D133" s="161"/>
      <c r="E133" s="162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  <c r="Y133" s="149"/>
      <c r="Z133" s="149"/>
      <c r="AA133" s="149"/>
      <c r="AB133" s="149"/>
      <c r="AC133" s="149"/>
      <c r="AD133" s="149"/>
      <c r="AE133" s="149"/>
      <c r="AF133" s="149"/>
      <c r="AG133" s="149" t="s">
        <v>129</v>
      </c>
      <c r="AH133" s="149">
        <v>0</v>
      </c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outlineLevel="1" x14ac:dyDescent="0.2">
      <c r="A134" s="156"/>
      <c r="B134" s="157"/>
      <c r="C134" s="186" t="s">
        <v>288</v>
      </c>
      <c r="D134" s="161"/>
      <c r="E134" s="162">
        <v>556.6</v>
      </c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/>
      <c r="V134" s="159"/>
      <c r="W134" s="159"/>
      <c r="X134" s="159"/>
      <c r="Y134" s="149"/>
      <c r="Z134" s="149"/>
      <c r="AA134" s="149"/>
      <c r="AB134" s="149"/>
      <c r="AC134" s="149"/>
      <c r="AD134" s="149"/>
      <c r="AE134" s="149"/>
      <c r="AF134" s="149"/>
      <c r="AG134" s="149" t="s">
        <v>129</v>
      </c>
      <c r="AH134" s="149">
        <v>0</v>
      </c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outlineLevel="1" x14ac:dyDescent="0.2">
      <c r="A135" s="170">
        <v>42</v>
      </c>
      <c r="B135" s="171" t="s">
        <v>289</v>
      </c>
      <c r="C135" s="185" t="s">
        <v>290</v>
      </c>
      <c r="D135" s="172" t="s">
        <v>124</v>
      </c>
      <c r="E135" s="173">
        <v>335</v>
      </c>
      <c r="F135" s="174"/>
      <c r="G135" s="175">
        <f>ROUND(E135*F135,2)</f>
        <v>0</v>
      </c>
      <c r="H135" s="160"/>
      <c r="I135" s="159">
        <f>ROUND(E135*H135,2)</f>
        <v>0</v>
      </c>
      <c r="J135" s="160"/>
      <c r="K135" s="159">
        <f>ROUND(E135*J135,2)</f>
        <v>0</v>
      </c>
      <c r="L135" s="159">
        <v>21</v>
      </c>
      <c r="M135" s="159">
        <f>G135*(1+L135/100)</f>
        <v>0</v>
      </c>
      <c r="N135" s="159">
        <v>0.40481</v>
      </c>
      <c r="O135" s="159">
        <f>ROUND(E135*N135,2)</f>
        <v>135.61000000000001</v>
      </c>
      <c r="P135" s="159">
        <v>0</v>
      </c>
      <c r="Q135" s="159">
        <f>ROUND(E135*P135,2)</f>
        <v>0</v>
      </c>
      <c r="R135" s="159"/>
      <c r="S135" s="159" t="s">
        <v>125</v>
      </c>
      <c r="T135" s="159" t="s">
        <v>125</v>
      </c>
      <c r="U135" s="159">
        <v>1.9E-2</v>
      </c>
      <c r="V135" s="159">
        <f>ROUND(E135*U135,2)</f>
        <v>6.37</v>
      </c>
      <c r="W135" s="159"/>
      <c r="X135" s="159" t="s">
        <v>126</v>
      </c>
      <c r="Y135" s="149"/>
      <c r="Z135" s="149"/>
      <c r="AA135" s="149"/>
      <c r="AB135" s="149"/>
      <c r="AC135" s="149"/>
      <c r="AD135" s="149"/>
      <c r="AE135" s="149"/>
      <c r="AF135" s="149"/>
      <c r="AG135" s="149" t="s">
        <v>127</v>
      </c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outlineLevel="1" x14ac:dyDescent="0.2">
      <c r="A136" s="156"/>
      <c r="B136" s="157"/>
      <c r="C136" s="186" t="s">
        <v>291</v>
      </c>
      <c r="D136" s="161"/>
      <c r="E136" s="162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  <c r="Y136" s="149"/>
      <c r="Z136" s="149"/>
      <c r="AA136" s="149"/>
      <c r="AB136" s="149"/>
      <c r="AC136" s="149"/>
      <c r="AD136" s="149"/>
      <c r="AE136" s="149"/>
      <c r="AF136" s="149"/>
      <c r="AG136" s="149" t="s">
        <v>129</v>
      </c>
      <c r="AH136" s="149">
        <v>0</v>
      </c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outlineLevel="1" x14ac:dyDescent="0.2">
      <c r="A137" s="156"/>
      <c r="B137" s="157"/>
      <c r="C137" s="186" t="s">
        <v>292</v>
      </c>
      <c r="D137" s="161"/>
      <c r="E137" s="162">
        <v>335</v>
      </c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  <c r="Y137" s="149"/>
      <c r="Z137" s="149"/>
      <c r="AA137" s="149"/>
      <c r="AB137" s="149"/>
      <c r="AC137" s="149"/>
      <c r="AD137" s="149"/>
      <c r="AE137" s="149"/>
      <c r="AF137" s="149"/>
      <c r="AG137" s="149" t="s">
        <v>129</v>
      </c>
      <c r="AH137" s="149">
        <v>0</v>
      </c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outlineLevel="1" x14ac:dyDescent="0.2">
      <c r="A138" s="170">
        <v>43</v>
      </c>
      <c r="B138" s="171" t="s">
        <v>293</v>
      </c>
      <c r="C138" s="185" t="s">
        <v>294</v>
      </c>
      <c r="D138" s="172" t="s">
        <v>124</v>
      </c>
      <c r="E138" s="173">
        <v>27</v>
      </c>
      <c r="F138" s="174"/>
      <c r="G138" s="175">
        <f>ROUND(E138*F138,2)</f>
        <v>0</v>
      </c>
      <c r="H138" s="160"/>
      <c r="I138" s="159">
        <f>ROUND(E138*H138,2)</f>
        <v>0</v>
      </c>
      <c r="J138" s="160"/>
      <c r="K138" s="159">
        <f>ROUND(E138*J138,2)</f>
        <v>0</v>
      </c>
      <c r="L138" s="159">
        <v>21</v>
      </c>
      <c r="M138" s="159">
        <f>G138*(1+L138/100)</f>
        <v>0</v>
      </c>
      <c r="N138" s="159">
        <v>7.5600000000000001E-2</v>
      </c>
      <c r="O138" s="159">
        <f>ROUND(E138*N138,2)</f>
        <v>2.04</v>
      </c>
      <c r="P138" s="159">
        <v>0</v>
      </c>
      <c r="Q138" s="159">
        <f>ROUND(E138*P138,2)</f>
        <v>0</v>
      </c>
      <c r="R138" s="159"/>
      <c r="S138" s="159" t="s">
        <v>125</v>
      </c>
      <c r="T138" s="159" t="s">
        <v>125</v>
      </c>
      <c r="U138" s="159">
        <v>2.5000000000000001E-2</v>
      </c>
      <c r="V138" s="159">
        <f>ROUND(E138*U138,2)</f>
        <v>0.68</v>
      </c>
      <c r="W138" s="159"/>
      <c r="X138" s="159" t="s">
        <v>126</v>
      </c>
      <c r="Y138" s="149"/>
      <c r="Z138" s="149"/>
      <c r="AA138" s="149"/>
      <c r="AB138" s="149"/>
      <c r="AC138" s="149"/>
      <c r="AD138" s="149"/>
      <c r="AE138" s="149"/>
      <c r="AF138" s="149"/>
      <c r="AG138" s="149" t="s">
        <v>127</v>
      </c>
      <c r="AH138" s="149"/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outlineLevel="1" x14ac:dyDescent="0.2">
      <c r="A139" s="156"/>
      <c r="B139" s="157"/>
      <c r="C139" s="186" t="s">
        <v>295</v>
      </c>
      <c r="D139" s="161"/>
      <c r="E139" s="162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  <c r="Y139" s="149"/>
      <c r="Z139" s="149"/>
      <c r="AA139" s="149"/>
      <c r="AB139" s="149"/>
      <c r="AC139" s="149"/>
      <c r="AD139" s="149"/>
      <c r="AE139" s="149"/>
      <c r="AF139" s="149"/>
      <c r="AG139" s="149" t="s">
        <v>129</v>
      </c>
      <c r="AH139" s="149">
        <v>0</v>
      </c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outlineLevel="1" x14ac:dyDescent="0.2">
      <c r="A140" s="156"/>
      <c r="B140" s="157"/>
      <c r="C140" s="186" t="s">
        <v>296</v>
      </c>
      <c r="D140" s="161"/>
      <c r="E140" s="162">
        <v>27</v>
      </c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59"/>
      <c r="Y140" s="149"/>
      <c r="Z140" s="149"/>
      <c r="AA140" s="149"/>
      <c r="AB140" s="149"/>
      <c r="AC140" s="149"/>
      <c r="AD140" s="149"/>
      <c r="AE140" s="149"/>
      <c r="AF140" s="149"/>
      <c r="AG140" s="149" t="s">
        <v>129</v>
      </c>
      <c r="AH140" s="149">
        <v>0</v>
      </c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outlineLevel="1" x14ac:dyDescent="0.2">
      <c r="A141" s="170">
        <v>44</v>
      </c>
      <c r="B141" s="171" t="s">
        <v>297</v>
      </c>
      <c r="C141" s="185" t="s">
        <v>298</v>
      </c>
      <c r="D141" s="172" t="s">
        <v>124</v>
      </c>
      <c r="E141" s="173">
        <v>841</v>
      </c>
      <c r="F141" s="174"/>
      <c r="G141" s="175">
        <f>ROUND(E141*F141,2)</f>
        <v>0</v>
      </c>
      <c r="H141" s="160"/>
      <c r="I141" s="159">
        <f>ROUND(E141*H141,2)</f>
        <v>0</v>
      </c>
      <c r="J141" s="160"/>
      <c r="K141" s="159">
        <f>ROUND(E141*J141,2)</f>
        <v>0</v>
      </c>
      <c r="L141" s="159">
        <v>21</v>
      </c>
      <c r="M141" s="159">
        <f>G141*(1+L141/100)</f>
        <v>0</v>
      </c>
      <c r="N141" s="159">
        <v>0.1008</v>
      </c>
      <c r="O141" s="159">
        <f>ROUND(E141*N141,2)</f>
        <v>84.77</v>
      </c>
      <c r="P141" s="159">
        <v>0</v>
      </c>
      <c r="Q141" s="159">
        <f>ROUND(E141*P141,2)</f>
        <v>0</v>
      </c>
      <c r="R141" s="159"/>
      <c r="S141" s="159" t="s">
        <v>125</v>
      </c>
      <c r="T141" s="159" t="s">
        <v>125</v>
      </c>
      <c r="U141" s="159">
        <v>2.5000000000000001E-2</v>
      </c>
      <c r="V141" s="159">
        <f>ROUND(E141*U141,2)</f>
        <v>21.03</v>
      </c>
      <c r="W141" s="159"/>
      <c r="X141" s="159" t="s">
        <v>126</v>
      </c>
      <c r="Y141" s="149"/>
      <c r="Z141" s="149"/>
      <c r="AA141" s="149"/>
      <c r="AB141" s="149"/>
      <c r="AC141" s="149"/>
      <c r="AD141" s="149"/>
      <c r="AE141" s="149"/>
      <c r="AF141" s="149"/>
      <c r="AG141" s="149" t="s">
        <v>127</v>
      </c>
      <c r="AH141" s="149"/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outlineLevel="1" x14ac:dyDescent="0.2">
      <c r="A142" s="156"/>
      <c r="B142" s="157"/>
      <c r="C142" s="186" t="s">
        <v>299</v>
      </c>
      <c r="D142" s="161"/>
      <c r="E142" s="162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  <c r="Y142" s="149"/>
      <c r="Z142" s="149"/>
      <c r="AA142" s="149"/>
      <c r="AB142" s="149"/>
      <c r="AC142" s="149"/>
      <c r="AD142" s="149"/>
      <c r="AE142" s="149"/>
      <c r="AF142" s="149"/>
      <c r="AG142" s="149" t="s">
        <v>129</v>
      </c>
      <c r="AH142" s="149">
        <v>0</v>
      </c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outlineLevel="1" x14ac:dyDescent="0.2">
      <c r="A143" s="156"/>
      <c r="B143" s="157"/>
      <c r="C143" s="186" t="s">
        <v>300</v>
      </c>
      <c r="D143" s="161"/>
      <c r="E143" s="162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  <c r="Y143" s="149"/>
      <c r="Z143" s="149"/>
      <c r="AA143" s="149"/>
      <c r="AB143" s="149"/>
      <c r="AC143" s="149"/>
      <c r="AD143" s="149"/>
      <c r="AE143" s="149"/>
      <c r="AF143" s="149"/>
      <c r="AG143" s="149" t="s">
        <v>129</v>
      </c>
      <c r="AH143" s="149">
        <v>0</v>
      </c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outlineLevel="1" x14ac:dyDescent="0.2">
      <c r="A144" s="156"/>
      <c r="B144" s="157"/>
      <c r="C144" s="186" t="s">
        <v>301</v>
      </c>
      <c r="D144" s="161"/>
      <c r="E144" s="162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  <c r="Y144" s="149"/>
      <c r="Z144" s="149"/>
      <c r="AA144" s="149"/>
      <c r="AB144" s="149"/>
      <c r="AC144" s="149"/>
      <c r="AD144" s="149"/>
      <c r="AE144" s="149"/>
      <c r="AF144" s="149"/>
      <c r="AG144" s="149" t="s">
        <v>129</v>
      </c>
      <c r="AH144" s="149">
        <v>0</v>
      </c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outlineLevel="1" x14ac:dyDescent="0.2">
      <c r="A145" s="156"/>
      <c r="B145" s="157"/>
      <c r="C145" s="186" t="s">
        <v>151</v>
      </c>
      <c r="D145" s="161"/>
      <c r="E145" s="162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  <c r="Y145" s="149"/>
      <c r="Z145" s="149"/>
      <c r="AA145" s="149"/>
      <c r="AB145" s="149"/>
      <c r="AC145" s="149"/>
      <c r="AD145" s="149"/>
      <c r="AE145" s="149"/>
      <c r="AF145" s="149"/>
      <c r="AG145" s="149" t="s">
        <v>129</v>
      </c>
      <c r="AH145" s="149">
        <v>0</v>
      </c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outlineLevel="1" x14ac:dyDescent="0.2">
      <c r="A146" s="156"/>
      <c r="B146" s="157"/>
      <c r="C146" s="186" t="s">
        <v>302</v>
      </c>
      <c r="D146" s="161"/>
      <c r="E146" s="162">
        <v>841</v>
      </c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9"/>
      <c r="Y146" s="149"/>
      <c r="Z146" s="149"/>
      <c r="AA146" s="149"/>
      <c r="AB146" s="149"/>
      <c r="AC146" s="149"/>
      <c r="AD146" s="149"/>
      <c r="AE146" s="149"/>
      <c r="AF146" s="149"/>
      <c r="AG146" s="149" t="s">
        <v>129</v>
      </c>
      <c r="AH146" s="149">
        <v>0</v>
      </c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outlineLevel="1" x14ac:dyDescent="0.2">
      <c r="A147" s="170">
        <v>45</v>
      </c>
      <c r="B147" s="171" t="s">
        <v>303</v>
      </c>
      <c r="C147" s="185" t="s">
        <v>304</v>
      </c>
      <c r="D147" s="172" t="s">
        <v>124</v>
      </c>
      <c r="E147" s="173">
        <v>415</v>
      </c>
      <c r="F147" s="174"/>
      <c r="G147" s="175">
        <f>ROUND(E147*F147,2)</f>
        <v>0</v>
      </c>
      <c r="H147" s="160"/>
      <c r="I147" s="159">
        <f>ROUND(E147*H147,2)</f>
        <v>0</v>
      </c>
      <c r="J147" s="160"/>
      <c r="K147" s="159">
        <f>ROUND(E147*J147,2)</f>
        <v>0</v>
      </c>
      <c r="L147" s="159">
        <v>21</v>
      </c>
      <c r="M147" s="159">
        <f>G147*(1+L147/100)</f>
        <v>0</v>
      </c>
      <c r="N147" s="159">
        <v>0.126</v>
      </c>
      <c r="O147" s="159">
        <f>ROUND(E147*N147,2)</f>
        <v>52.29</v>
      </c>
      <c r="P147" s="159">
        <v>0</v>
      </c>
      <c r="Q147" s="159">
        <f>ROUND(E147*P147,2)</f>
        <v>0</v>
      </c>
      <c r="R147" s="159"/>
      <c r="S147" s="159" t="s">
        <v>125</v>
      </c>
      <c r="T147" s="159" t="s">
        <v>125</v>
      </c>
      <c r="U147" s="159">
        <v>2.1000000000000001E-2</v>
      </c>
      <c r="V147" s="159">
        <f>ROUND(E147*U147,2)</f>
        <v>8.7200000000000006</v>
      </c>
      <c r="W147" s="159"/>
      <c r="X147" s="159" t="s">
        <v>126</v>
      </c>
      <c r="Y147" s="149"/>
      <c r="Z147" s="149"/>
      <c r="AA147" s="149"/>
      <c r="AB147" s="149"/>
      <c r="AC147" s="149"/>
      <c r="AD147" s="149"/>
      <c r="AE147" s="149"/>
      <c r="AF147" s="149"/>
      <c r="AG147" s="149" t="s">
        <v>127</v>
      </c>
      <c r="AH147" s="149"/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outlineLevel="1" x14ac:dyDescent="0.2">
      <c r="A148" s="156"/>
      <c r="B148" s="157"/>
      <c r="C148" s="186" t="s">
        <v>305</v>
      </c>
      <c r="D148" s="161"/>
      <c r="E148" s="162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  <c r="Y148" s="149"/>
      <c r="Z148" s="149"/>
      <c r="AA148" s="149"/>
      <c r="AB148" s="149"/>
      <c r="AC148" s="149"/>
      <c r="AD148" s="149"/>
      <c r="AE148" s="149"/>
      <c r="AF148" s="149"/>
      <c r="AG148" s="149" t="s">
        <v>129</v>
      </c>
      <c r="AH148" s="149">
        <v>0</v>
      </c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outlineLevel="1" x14ac:dyDescent="0.2">
      <c r="A149" s="156"/>
      <c r="B149" s="157"/>
      <c r="C149" s="186" t="s">
        <v>306</v>
      </c>
      <c r="D149" s="161"/>
      <c r="E149" s="162">
        <v>415</v>
      </c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  <c r="Y149" s="149"/>
      <c r="Z149" s="149"/>
      <c r="AA149" s="149"/>
      <c r="AB149" s="149"/>
      <c r="AC149" s="149"/>
      <c r="AD149" s="149"/>
      <c r="AE149" s="149"/>
      <c r="AF149" s="149"/>
      <c r="AG149" s="149" t="s">
        <v>129</v>
      </c>
      <c r="AH149" s="149">
        <v>0</v>
      </c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ht="22.5" outlineLevel="1" x14ac:dyDescent="0.2">
      <c r="A150" s="170">
        <v>46</v>
      </c>
      <c r="B150" s="171" t="s">
        <v>307</v>
      </c>
      <c r="C150" s="185" t="s">
        <v>308</v>
      </c>
      <c r="D150" s="172" t="s">
        <v>124</v>
      </c>
      <c r="E150" s="173">
        <v>533</v>
      </c>
      <c r="F150" s="174"/>
      <c r="G150" s="175">
        <f>ROUND(E150*F150,2)</f>
        <v>0</v>
      </c>
      <c r="H150" s="160"/>
      <c r="I150" s="159">
        <f>ROUND(E150*H150,2)</f>
        <v>0</v>
      </c>
      <c r="J150" s="160"/>
      <c r="K150" s="159">
        <f>ROUND(E150*J150,2)</f>
        <v>0</v>
      </c>
      <c r="L150" s="159">
        <v>21</v>
      </c>
      <c r="M150" s="159">
        <f>G150*(1+L150/100)</f>
        <v>0</v>
      </c>
      <c r="N150" s="159">
        <v>0.441</v>
      </c>
      <c r="O150" s="159">
        <f>ROUND(E150*N150,2)</f>
        <v>235.05</v>
      </c>
      <c r="P150" s="159">
        <v>0</v>
      </c>
      <c r="Q150" s="159">
        <f>ROUND(E150*P150,2)</f>
        <v>0</v>
      </c>
      <c r="R150" s="159"/>
      <c r="S150" s="159" t="s">
        <v>125</v>
      </c>
      <c r="T150" s="159" t="s">
        <v>125</v>
      </c>
      <c r="U150" s="159">
        <v>2.9000000000000001E-2</v>
      </c>
      <c r="V150" s="159">
        <f>ROUND(E150*U150,2)</f>
        <v>15.46</v>
      </c>
      <c r="W150" s="159"/>
      <c r="X150" s="159" t="s">
        <v>126</v>
      </c>
      <c r="Y150" s="149"/>
      <c r="Z150" s="149"/>
      <c r="AA150" s="149"/>
      <c r="AB150" s="149"/>
      <c r="AC150" s="149"/>
      <c r="AD150" s="149"/>
      <c r="AE150" s="149"/>
      <c r="AF150" s="149"/>
      <c r="AG150" s="149" t="s">
        <v>127</v>
      </c>
      <c r="AH150" s="149"/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outlineLevel="1" x14ac:dyDescent="0.2">
      <c r="A151" s="156"/>
      <c r="B151" s="157"/>
      <c r="C151" s="186" t="s">
        <v>309</v>
      </c>
      <c r="D151" s="161"/>
      <c r="E151" s="162"/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  <c r="S151" s="159"/>
      <c r="T151" s="159"/>
      <c r="U151" s="159"/>
      <c r="V151" s="159"/>
      <c r="W151" s="159"/>
      <c r="X151" s="159"/>
      <c r="Y151" s="149"/>
      <c r="Z151" s="149"/>
      <c r="AA151" s="149"/>
      <c r="AB151" s="149"/>
      <c r="AC151" s="149"/>
      <c r="AD151" s="149"/>
      <c r="AE151" s="149"/>
      <c r="AF151" s="149"/>
      <c r="AG151" s="149" t="s">
        <v>129</v>
      </c>
      <c r="AH151" s="149">
        <v>0</v>
      </c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outlineLevel="1" x14ac:dyDescent="0.2">
      <c r="A152" s="156"/>
      <c r="B152" s="157"/>
      <c r="C152" s="186" t="s">
        <v>299</v>
      </c>
      <c r="D152" s="161"/>
      <c r="E152" s="162"/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59"/>
      <c r="U152" s="159"/>
      <c r="V152" s="159"/>
      <c r="W152" s="159"/>
      <c r="X152" s="159"/>
      <c r="Y152" s="149"/>
      <c r="Z152" s="149"/>
      <c r="AA152" s="149"/>
      <c r="AB152" s="149"/>
      <c r="AC152" s="149"/>
      <c r="AD152" s="149"/>
      <c r="AE152" s="149"/>
      <c r="AF152" s="149"/>
      <c r="AG152" s="149" t="s">
        <v>129</v>
      </c>
      <c r="AH152" s="149">
        <v>0</v>
      </c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outlineLevel="1" x14ac:dyDescent="0.2">
      <c r="A153" s="156"/>
      <c r="B153" s="157"/>
      <c r="C153" s="186" t="s">
        <v>310</v>
      </c>
      <c r="D153" s="161"/>
      <c r="E153" s="162"/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159"/>
      <c r="T153" s="159"/>
      <c r="U153" s="159"/>
      <c r="V153" s="159"/>
      <c r="W153" s="159"/>
      <c r="X153" s="159"/>
      <c r="Y153" s="149"/>
      <c r="Z153" s="149"/>
      <c r="AA153" s="149"/>
      <c r="AB153" s="149"/>
      <c r="AC153" s="149"/>
      <c r="AD153" s="149"/>
      <c r="AE153" s="149"/>
      <c r="AF153" s="149"/>
      <c r="AG153" s="149" t="s">
        <v>129</v>
      </c>
      <c r="AH153" s="149">
        <v>0</v>
      </c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outlineLevel="1" x14ac:dyDescent="0.2">
      <c r="A154" s="156"/>
      <c r="B154" s="157"/>
      <c r="C154" s="186" t="s">
        <v>151</v>
      </c>
      <c r="D154" s="161"/>
      <c r="E154" s="162"/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59"/>
      <c r="U154" s="159"/>
      <c r="V154" s="159"/>
      <c r="W154" s="159"/>
      <c r="X154" s="159"/>
      <c r="Y154" s="149"/>
      <c r="Z154" s="149"/>
      <c r="AA154" s="149"/>
      <c r="AB154" s="149"/>
      <c r="AC154" s="149"/>
      <c r="AD154" s="149"/>
      <c r="AE154" s="149"/>
      <c r="AF154" s="149"/>
      <c r="AG154" s="149" t="s">
        <v>129</v>
      </c>
      <c r="AH154" s="149">
        <v>0</v>
      </c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</row>
    <row r="155" spans="1:60" outlineLevel="1" x14ac:dyDescent="0.2">
      <c r="A155" s="156"/>
      <c r="B155" s="157"/>
      <c r="C155" s="186" t="s">
        <v>311</v>
      </c>
      <c r="D155" s="161"/>
      <c r="E155" s="162">
        <v>533</v>
      </c>
      <c r="F155" s="159"/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  <c r="S155" s="159"/>
      <c r="T155" s="159"/>
      <c r="U155" s="159"/>
      <c r="V155" s="159"/>
      <c r="W155" s="159"/>
      <c r="X155" s="159"/>
      <c r="Y155" s="149"/>
      <c r="Z155" s="149"/>
      <c r="AA155" s="149"/>
      <c r="AB155" s="149"/>
      <c r="AC155" s="149"/>
      <c r="AD155" s="149"/>
      <c r="AE155" s="149"/>
      <c r="AF155" s="149"/>
      <c r="AG155" s="149" t="s">
        <v>129</v>
      </c>
      <c r="AH155" s="149">
        <v>0</v>
      </c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</row>
    <row r="156" spans="1:60" ht="22.5" outlineLevel="1" x14ac:dyDescent="0.2">
      <c r="A156" s="170">
        <v>47</v>
      </c>
      <c r="B156" s="171" t="s">
        <v>312</v>
      </c>
      <c r="C156" s="185" t="s">
        <v>313</v>
      </c>
      <c r="D156" s="172" t="s">
        <v>124</v>
      </c>
      <c r="E156" s="173">
        <v>17</v>
      </c>
      <c r="F156" s="174"/>
      <c r="G156" s="175">
        <f>ROUND(E156*F156,2)</f>
        <v>0</v>
      </c>
      <c r="H156" s="160"/>
      <c r="I156" s="159">
        <f>ROUND(E156*H156,2)</f>
        <v>0</v>
      </c>
      <c r="J156" s="160"/>
      <c r="K156" s="159">
        <f>ROUND(E156*J156,2)</f>
        <v>0</v>
      </c>
      <c r="L156" s="159">
        <v>21</v>
      </c>
      <c r="M156" s="159">
        <f>G156*(1+L156/100)</f>
        <v>0</v>
      </c>
      <c r="N156" s="159">
        <v>0.13188</v>
      </c>
      <c r="O156" s="159">
        <f>ROUND(E156*N156,2)</f>
        <v>2.2400000000000002</v>
      </c>
      <c r="P156" s="159">
        <v>0</v>
      </c>
      <c r="Q156" s="159">
        <f>ROUND(E156*P156,2)</f>
        <v>0</v>
      </c>
      <c r="R156" s="159"/>
      <c r="S156" s="159" t="s">
        <v>125</v>
      </c>
      <c r="T156" s="159" t="s">
        <v>125</v>
      </c>
      <c r="U156" s="159">
        <v>4.9000000000000002E-2</v>
      </c>
      <c r="V156" s="159">
        <f>ROUND(E156*U156,2)</f>
        <v>0.83</v>
      </c>
      <c r="W156" s="159"/>
      <c r="X156" s="159" t="s">
        <v>126</v>
      </c>
      <c r="Y156" s="149"/>
      <c r="Z156" s="149"/>
      <c r="AA156" s="149"/>
      <c r="AB156" s="149"/>
      <c r="AC156" s="149"/>
      <c r="AD156" s="149"/>
      <c r="AE156" s="149"/>
      <c r="AF156" s="149"/>
      <c r="AG156" s="149" t="s">
        <v>127</v>
      </c>
      <c r="AH156" s="149"/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</row>
    <row r="157" spans="1:60" outlineLevel="1" x14ac:dyDescent="0.2">
      <c r="A157" s="156"/>
      <c r="B157" s="157"/>
      <c r="C157" s="186" t="s">
        <v>314</v>
      </c>
      <c r="D157" s="161"/>
      <c r="E157" s="162"/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  <c r="S157" s="159"/>
      <c r="T157" s="159"/>
      <c r="U157" s="159"/>
      <c r="V157" s="159"/>
      <c r="W157" s="159"/>
      <c r="X157" s="159"/>
      <c r="Y157" s="149"/>
      <c r="Z157" s="149"/>
      <c r="AA157" s="149"/>
      <c r="AB157" s="149"/>
      <c r="AC157" s="149"/>
      <c r="AD157" s="149"/>
      <c r="AE157" s="149"/>
      <c r="AF157" s="149"/>
      <c r="AG157" s="149" t="s">
        <v>129</v>
      </c>
      <c r="AH157" s="149">
        <v>0</v>
      </c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outlineLevel="1" x14ac:dyDescent="0.2">
      <c r="A158" s="156"/>
      <c r="B158" s="157"/>
      <c r="C158" s="186" t="s">
        <v>151</v>
      </c>
      <c r="D158" s="161"/>
      <c r="E158" s="162"/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59"/>
      <c r="U158" s="159"/>
      <c r="V158" s="159"/>
      <c r="W158" s="159"/>
      <c r="X158" s="159"/>
      <c r="Y158" s="149"/>
      <c r="Z158" s="149"/>
      <c r="AA158" s="149"/>
      <c r="AB158" s="149"/>
      <c r="AC158" s="149"/>
      <c r="AD158" s="149"/>
      <c r="AE158" s="149"/>
      <c r="AF158" s="149"/>
      <c r="AG158" s="149" t="s">
        <v>129</v>
      </c>
      <c r="AH158" s="149">
        <v>0</v>
      </c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</row>
    <row r="159" spans="1:60" outlineLevel="1" x14ac:dyDescent="0.2">
      <c r="A159" s="156"/>
      <c r="B159" s="157"/>
      <c r="C159" s="186" t="s">
        <v>145</v>
      </c>
      <c r="D159" s="161"/>
      <c r="E159" s="162">
        <v>17</v>
      </c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  <c r="S159" s="159"/>
      <c r="T159" s="159"/>
      <c r="U159" s="159"/>
      <c r="V159" s="159"/>
      <c r="W159" s="159"/>
      <c r="X159" s="159"/>
      <c r="Y159" s="149"/>
      <c r="Z159" s="149"/>
      <c r="AA159" s="149"/>
      <c r="AB159" s="149"/>
      <c r="AC159" s="149"/>
      <c r="AD159" s="149"/>
      <c r="AE159" s="149"/>
      <c r="AF159" s="149"/>
      <c r="AG159" s="149" t="s">
        <v>129</v>
      </c>
      <c r="AH159" s="149">
        <v>0</v>
      </c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  <c r="BH159" s="149"/>
    </row>
    <row r="160" spans="1:60" outlineLevel="1" x14ac:dyDescent="0.2">
      <c r="A160" s="170">
        <v>48</v>
      </c>
      <c r="B160" s="171" t="s">
        <v>315</v>
      </c>
      <c r="C160" s="185" t="s">
        <v>316</v>
      </c>
      <c r="D160" s="172" t="s">
        <v>155</v>
      </c>
      <c r="E160" s="173">
        <v>26.4</v>
      </c>
      <c r="F160" s="174"/>
      <c r="G160" s="175">
        <f>ROUND(E160*F160,2)</f>
        <v>0</v>
      </c>
      <c r="H160" s="160"/>
      <c r="I160" s="159">
        <f>ROUND(E160*H160,2)</f>
        <v>0</v>
      </c>
      <c r="J160" s="160"/>
      <c r="K160" s="159">
        <f>ROUND(E160*J160,2)</f>
        <v>0</v>
      </c>
      <c r="L160" s="159">
        <v>21</v>
      </c>
      <c r="M160" s="159">
        <f>G160*(1+L160/100)</f>
        <v>0</v>
      </c>
      <c r="N160" s="159">
        <v>1.6</v>
      </c>
      <c r="O160" s="159">
        <f>ROUND(E160*N160,2)</f>
        <v>42.24</v>
      </c>
      <c r="P160" s="159">
        <v>0</v>
      </c>
      <c r="Q160" s="159">
        <f>ROUND(E160*P160,2)</f>
        <v>0</v>
      </c>
      <c r="R160" s="159"/>
      <c r="S160" s="159" t="s">
        <v>125</v>
      </c>
      <c r="T160" s="159" t="s">
        <v>125</v>
      </c>
      <c r="U160" s="159">
        <v>1.8360000000000001</v>
      </c>
      <c r="V160" s="159">
        <f>ROUND(E160*U160,2)</f>
        <v>48.47</v>
      </c>
      <c r="W160" s="159"/>
      <c r="X160" s="159" t="s">
        <v>126</v>
      </c>
      <c r="Y160" s="149"/>
      <c r="Z160" s="149"/>
      <c r="AA160" s="149"/>
      <c r="AB160" s="149"/>
      <c r="AC160" s="149"/>
      <c r="AD160" s="149"/>
      <c r="AE160" s="149"/>
      <c r="AF160" s="149"/>
      <c r="AG160" s="149" t="s">
        <v>127</v>
      </c>
      <c r="AH160" s="149"/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</row>
    <row r="161" spans="1:60" outlineLevel="1" x14ac:dyDescent="0.2">
      <c r="A161" s="156"/>
      <c r="B161" s="157"/>
      <c r="C161" s="186" t="s">
        <v>317</v>
      </c>
      <c r="D161" s="161"/>
      <c r="E161" s="162"/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159"/>
      <c r="T161" s="159"/>
      <c r="U161" s="159"/>
      <c r="V161" s="159"/>
      <c r="W161" s="159"/>
      <c r="X161" s="159"/>
      <c r="Y161" s="149"/>
      <c r="Z161" s="149"/>
      <c r="AA161" s="149"/>
      <c r="AB161" s="149"/>
      <c r="AC161" s="149"/>
      <c r="AD161" s="149"/>
      <c r="AE161" s="149"/>
      <c r="AF161" s="149"/>
      <c r="AG161" s="149" t="s">
        <v>129</v>
      </c>
      <c r="AH161" s="149">
        <v>0</v>
      </c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</row>
    <row r="162" spans="1:60" outlineLevel="1" x14ac:dyDescent="0.2">
      <c r="A162" s="156"/>
      <c r="B162" s="157"/>
      <c r="C162" s="186" t="s">
        <v>318</v>
      </c>
      <c r="D162" s="161"/>
      <c r="E162" s="162">
        <v>26.4</v>
      </c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59"/>
      <c r="U162" s="159"/>
      <c r="V162" s="159"/>
      <c r="W162" s="159"/>
      <c r="X162" s="159"/>
      <c r="Y162" s="149"/>
      <c r="Z162" s="149"/>
      <c r="AA162" s="149"/>
      <c r="AB162" s="149"/>
      <c r="AC162" s="149"/>
      <c r="AD162" s="149"/>
      <c r="AE162" s="149"/>
      <c r="AF162" s="149"/>
      <c r="AG162" s="149" t="s">
        <v>129</v>
      </c>
      <c r="AH162" s="149">
        <v>0</v>
      </c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</row>
    <row r="163" spans="1:60" outlineLevel="1" x14ac:dyDescent="0.2">
      <c r="A163" s="170">
        <v>49</v>
      </c>
      <c r="B163" s="171" t="s">
        <v>319</v>
      </c>
      <c r="C163" s="185" t="s">
        <v>320</v>
      </c>
      <c r="D163" s="172" t="s">
        <v>124</v>
      </c>
      <c r="E163" s="173">
        <v>17</v>
      </c>
      <c r="F163" s="174"/>
      <c r="G163" s="175">
        <f>ROUND(E163*F163,2)</f>
        <v>0</v>
      </c>
      <c r="H163" s="160"/>
      <c r="I163" s="159">
        <f>ROUND(E163*H163,2)</f>
        <v>0</v>
      </c>
      <c r="J163" s="160"/>
      <c r="K163" s="159">
        <f>ROUND(E163*J163,2)</f>
        <v>0</v>
      </c>
      <c r="L163" s="159">
        <v>21</v>
      </c>
      <c r="M163" s="159">
        <f>G163*(1+L163/100)</f>
        <v>0</v>
      </c>
      <c r="N163" s="159">
        <v>5.6100000000000004E-3</v>
      </c>
      <c r="O163" s="159">
        <f>ROUND(E163*N163,2)</f>
        <v>0.1</v>
      </c>
      <c r="P163" s="159">
        <v>0</v>
      </c>
      <c r="Q163" s="159">
        <f>ROUND(E163*P163,2)</f>
        <v>0</v>
      </c>
      <c r="R163" s="159"/>
      <c r="S163" s="159" t="s">
        <v>125</v>
      </c>
      <c r="T163" s="159" t="s">
        <v>125</v>
      </c>
      <c r="U163" s="159">
        <v>4.0000000000000001E-3</v>
      </c>
      <c r="V163" s="159">
        <f>ROUND(E163*U163,2)</f>
        <v>7.0000000000000007E-2</v>
      </c>
      <c r="W163" s="159"/>
      <c r="X163" s="159" t="s">
        <v>126</v>
      </c>
      <c r="Y163" s="149"/>
      <c r="Z163" s="149"/>
      <c r="AA163" s="149"/>
      <c r="AB163" s="149"/>
      <c r="AC163" s="149"/>
      <c r="AD163" s="149"/>
      <c r="AE163" s="149"/>
      <c r="AF163" s="149"/>
      <c r="AG163" s="149" t="s">
        <v>127</v>
      </c>
      <c r="AH163" s="149"/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</row>
    <row r="164" spans="1:60" outlineLevel="1" x14ac:dyDescent="0.2">
      <c r="A164" s="156"/>
      <c r="B164" s="157"/>
      <c r="C164" s="186" t="s">
        <v>321</v>
      </c>
      <c r="D164" s="161"/>
      <c r="E164" s="162"/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59"/>
      <c r="T164" s="159"/>
      <c r="U164" s="159"/>
      <c r="V164" s="159"/>
      <c r="W164" s="159"/>
      <c r="X164" s="159"/>
      <c r="Y164" s="149"/>
      <c r="Z164" s="149"/>
      <c r="AA164" s="149"/>
      <c r="AB164" s="149"/>
      <c r="AC164" s="149"/>
      <c r="AD164" s="149"/>
      <c r="AE164" s="149"/>
      <c r="AF164" s="149"/>
      <c r="AG164" s="149" t="s">
        <v>129</v>
      </c>
      <c r="AH164" s="149">
        <v>0</v>
      </c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</row>
    <row r="165" spans="1:60" outlineLevel="1" x14ac:dyDescent="0.2">
      <c r="A165" s="156"/>
      <c r="B165" s="157"/>
      <c r="C165" s="186" t="s">
        <v>151</v>
      </c>
      <c r="D165" s="161"/>
      <c r="E165" s="162"/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159"/>
      <c r="T165" s="159"/>
      <c r="U165" s="159"/>
      <c r="V165" s="159"/>
      <c r="W165" s="159"/>
      <c r="X165" s="159"/>
      <c r="Y165" s="149"/>
      <c r="Z165" s="149"/>
      <c r="AA165" s="149"/>
      <c r="AB165" s="149"/>
      <c r="AC165" s="149"/>
      <c r="AD165" s="149"/>
      <c r="AE165" s="149"/>
      <c r="AF165" s="149"/>
      <c r="AG165" s="149" t="s">
        <v>129</v>
      </c>
      <c r="AH165" s="149">
        <v>0</v>
      </c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</row>
    <row r="166" spans="1:60" outlineLevel="1" x14ac:dyDescent="0.2">
      <c r="A166" s="156"/>
      <c r="B166" s="157"/>
      <c r="C166" s="186" t="s">
        <v>145</v>
      </c>
      <c r="D166" s="161"/>
      <c r="E166" s="162">
        <v>17</v>
      </c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59"/>
      <c r="U166" s="159"/>
      <c r="V166" s="159"/>
      <c r="W166" s="159"/>
      <c r="X166" s="159"/>
      <c r="Y166" s="149"/>
      <c r="Z166" s="149"/>
      <c r="AA166" s="149"/>
      <c r="AB166" s="149"/>
      <c r="AC166" s="149"/>
      <c r="AD166" s="149"/>
      <c r="AE166" s="149"/>
      <c r="AF166" s="149"/>
      <c r="AG166" s="149" t="s">
        <v>129</v>
      </c>
      <c r="AH166" s="149">
        <v>0</v>
      </c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</row>
    <row r="167" spans="1:60" outlineLevel="1" x14ac:dyDescent="0.2">
      <c r="A167" s="170">
        <v>50</v>
      </c>
      <c r="B167" s="171" t="s">
        <v>322</v>
      </c>
      <c r="C167" s="185" t="s">
        <v>323</v>
      </c>
      <c r="D167" s="172" t="s">
        <v>124</v>
      </c>
      <c r="E167" s="173">
        <v>17</v>
      </c>
      <c r="F167" s="174"/>
      <c r="G167" s="175">
        <f>ROUND(E167*F167,2)</f>
        <v>0</v>
      </c>
      <c r="H167" s="160"/>
      <c r="I167" s="159">
        <f>ROUND(E167*H167,2)</f>
        <v>0</v>
      </c>
      <c r="J167" s="160"/>
      <c r="K167" s="159">
        <f>ROUND(E167*J167,2)</f>
        <v>0</v>
      </c>
      <c r="L167" s="159">
        <v>21</v>
      </c>
      <c r="M167" s="159">
        <f>G167*(1+L167/100)</f>
        <v>0</v>
      </c>
      <c r="N167" s="159">
        <v>6.0999999999999997E-4</v>
      </c>
      <c r="O167" s="159">
        <f>ROUND(E167*N167,2)</f>
        <v>0.01</v>
      </c>
      <c r="P167" s="159">
        <v>0</v>
      </c>
      <c r="Q167" s="159">
        <f>ROUND(E167*P167,2)</f>
        <v>0</v>
      </c>
      <c r="R167" s="159"/>
      <c r="S167" s="159" t="s">
        <v>125</v>
      </c>
      <c r="T167" s="159" t="s">
        <v>125</v>
      </c>
      <c r="U167" s="159">
        <v>2E-3</v>
      </c>
      <c r="V167" s="159">
        <f>ROUND(E167*U167,2)</f>
        <v>0.03</v>
      </c>
      <c r="W167" s="159"/>
      <c r="X167" s="159" t="s">
        <v>126</v>
      </c>
      <c r="Y167" s="149"/>
      <c r="Z167" s="149"/>
      <c r="AA167" s="149"/>
      <c r="AB167" s="149"/>
      <c r="AC167" s="149"/>
      <c r="AD167" s="149"/>
      <c r="AE167" s="149"/>
      <c r="AF167" s="149"/>
      <c r="AG167" s="149" t="s">
        <v>127</v>
      </c>
      <c r="AH167" s="149"/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  <c r="BH167" s="149"/>
    </row>
    <row r="168" spans="1:60" outlineLevel="1" x14ac:dyDescent="0.2">
      <c r="A168" s="156"/>
      <c r="B168" s="157"/>
      <c r="C168" s="186" t="s">
        <v>324</v>
      </c>
      <c r="D168" s="161"/>
      <c r="E168" s="162"/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59"/>
      <c r="U168" s="159"/>
      <c r="V168" s="159"/>
      <c r="W168" s="159"/>
      <c r="X168" s="159"/>
      <c r="Y168" s="149"/>
      <c r="Z168" s="149"/>
      <c r="AA168" s="149"/>
      <c r="AB168" s="149"/>
      <c r="AC168" s="149"/>
      <c r="AD168" s="149"/>
      <c r="AE168" s="149"/>
      <c r="AF168" s="149"/>
      <c r="AG168" s="149" t="s">
        <v>129</v>
      </c>
      <c r="AH168" s="149">
        <v>0</v>
      </c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149"/>
      <c r="BD168" s="149"/>
      <c r="BE168" s="149"/>
      <c r="BF168" s="149"/>
      <c r="BG168" s="149"/>
      <c r="BH168" s="149"/>
    </row>
    <row r="169" spans="1:60" outlineLevel="1" x14ac:dyDescent="0.2">
      <c r="A169" s="156"/>
      <c r="B169" s="157"/>
      <c r="C169" s="186" t="s">
        <v>151</v>
      </c>
      <c r="D169" s="161"/>
      <c r="E169" s="162"/>
      <c r="F169" s="159"/>
      <c r="G169" s="159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  <c r="S169" s="159"/>
      <c r="T169" s="159"/>
      <c r="U169" s="159"/>
      <c r="V169" s="159"/>
      <c r="W169" s="159"/>
      <c r="X169" s="159"/>
      <c r="Y169" s="149"/>
      <c r="Z169" s="149"/>
      <c r="AA169" s="149"/>
      <c r="AB169" s="149"/>
      <c r="AC169" s="149"/>
      <c r="AD169" s="149"/>
      <c r="AE169" s="149"/>
      <c r="AF169" s="149"/>
      <c r="AG169" s="149" t="s">
        <v>129</v>
      </c>
      <c r="AH169" s="149">
        <v>0</v>
      </c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</row>
    <row r="170" spans="1:60" outlineLevel="1" x14ac:dyDescent="0.2">
      <c r="A170" s="156"/>
      <c r="B170" s="157"/>
      <c r="C170" s="186" t="s">
        <v>145</v>
      </c>
      <c r="D170" s="161"/>
      <c r="E170" s="162">
        <v>17</v>
      </c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59"/>
      <c r="U170" s="159"/>
      <c r="V170" s="159"/>
      <c r="W170" s="159"/>
      <c r="X170" s="159"/>
      <c r="Y170" s="149"/>
      <c r="Z170" s="149"/>
      <c r="AA170" s="149"/>
      <c r="AB170" s="149"/>
      <c r="AC170" s="149"/>
      <c r="AD170" s="149"/>
      <c r="AE170" s="149"/>
      <c r="AF170" s="149"/>
      <c r="AG170" s="149" t="s">
        <v>129</v>
      </c>
      <c r="AH170" s="149">
        <v>0</v>
      </c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</row>
    <row r="171" spans="1:60" ht="22.5" outlineLevel="1" x14ac:dyDescent="0.2">
      <c r="A171" s="170">
        <v>51</v>
      </c>
      <c r="B171" s="171" t="s">
        <v>325</v>
      </c>
      <c r="C171" s="185" t="s">
        <v>326</v>
      </c>
      <c r="D171" s="172" t="s">
        <v>124</v>
      </c>
      <c r="E171" s="173">
        <v>17</v>
      </c>
      <c r="F171" s="174"/>
      <c r="G171" s="175">
        <f>ROUND(E171*F171,2)</f>
        <v>0</v>
      </c>
      <c r="H171" s="160"/>
      <c r="I171" s="159">
        <f>ROUND(E171*H171,2)</f>
        <v>0</v>
      </c>
      <c r="J171" s="160"/>
      <c r="K171" s="159">
        <f>ROUND(E171*J171,2)</f>
        <v>0</v>
      </c>
      <c r="L171" s="159">
        <v>21</v>
      </c>
      <c r="M171" s="159">
        <f>G171*(1+L171/100)</f>
        <v>0</v>
      </c>
      <c r="N171" s="159">
        <v>0.10373</v>
      </c>
      <c r="O171" s="159">
        <f>ROUND(E171*N171,2)</f>
        <v>1.76</v>
      </c>
      <c r="P171" s="159">
        <v>0</v>
      </c>
      <c r="Q171" s="159">
        <f>ROUND(E171*P171,2)</f>
        <v>0</v>
      </c>
      <c r="R171" s="159"/>
      <c r="S171" s="159" t="s">
        <v>125</v>
      </c>
      <c r="T171" s="159" t="s">
        <v>125</v>
      </c>
      <c r="U171" s="159">
        <v>6.4000000000000001E-2</v>
      </c>
      <c r="V171" s="159">
        <f>ROUND(E171*U171,2)</f>
        <v>1.0900000000000001</v>
      </c>
      <c r="W171" s="159"/>
      <c r="X171" s="159" t="s">
        <v>126</v>
      </c>
      <c r="Y171" s="149"/>
      <c r="Z171" s="149"/>
      <c r="AA171" s="149"/>
      <c r="AB171" s="149"/>
      <c r="AC171" s="149"/>
      <c r="AD171" s="149"/>
      <c r="AE171" s="149"/>
      <c r="AF171" s="149"/>
      <c r="AG171" s="149" t="s">
        <v>127</v>
      </c>
      <c r="AH171" s="149"/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</row>
    <row r="172" spans="1:60" outlineLevel="1" x14ac:dyDescent="0.2">
      <c r="A172" s="156"/>
      <c r="B172" s="157"/>
      <c r="C172" s="186" t="s">
        <v>327</v>
      </c>
      <c r="D172" s="161"/>
      <c r="E172" s="162"/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59"/>
      <c r="U172" s="159"/>
      <c r="V172" s="159"/>
      <c r="W172" s="159"/>
      <c r="X172" s="159"/>
      <c r="Y172" s="149"/>
      <c r="Z172" s="149"/>
      <c r="AA172" s="149"/>
      <c r="AB172" s="149"/>
      <c r="AC172" s="149"/>
      <c r="AD172" s="149"/>
      <c r="AE172" s="149"/>
      <c r="AF172" s="149"/>
      <c r="AG172" s="149" t="s">
        <v>129</v>
      </c>
      <c r="AH172" s="149">
        <v>0</v>
      </c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</row>
    <row r="173" spans="1:60" outlineLevel="1" x14ac:dyDescent="0.2">
      <c r="A173" s="156"/>
      <c r="B173" s="157"/>
      <c r="C173" s="186" t="s">
        <v>151</v>
      </c>
      <c r="D173" s="161"/>
      <c r="E173" s="162"/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  <c r="S173" s="159"/>
      <c r="T173" s="159"/>
      <c r="U173" s="159"/>
      <c r="V173" s="159"/>
      <c r="W173" s="159"/>
      <c r="X173" s="159"/>
      <c r="Y173" s="149"/>
      <c r="Z173" s="149"/>
      <c r="AA173" s="149"/>
      <c r="AB173" s="149"/>
      <c r="AC173" s="149"/>
      <c r="AD173" s="149"/>
      <c r="AE173" s="149"/>
      <c r="AF173" s="149"/>
      <c r="AG173" s="149" t="s">
        <v>129</v>
      </c>
      <c r="AH173" s="149">
        <v>0</v>
      </c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</row>
    <row r="174" spans="1:60" outlineLevel="1" x14ac:dyDescent="0.2">
      <c r="A174" s="156"/>
      <c r="B174" s="157"/>
      <c r="C174" s="186" t="s">
        <v>145</v>
      </c>
      <c r="D174" s="161"/>
      <c r="E174" s="162">
        <v>17</v>
      </c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59"/>
      <c r="U174" s="159"/>
      <c r="V174" s="159"/>
      <c r="W174" s="159"/>
      <c r="X174" s="159"/>
      <c r="Y174" s="149"/>
      <c r="Z174" s="149"/>
      <c r="AA174" s="149"/>
      <c r="AB174" s="149"/>
      <c r="AC174" s="149"/>
      <c r="AD174" s="149"/>
      <c r="AE174" s="149"/>
      <c r="AF174" s="149"/>
      <c r="AG174" s="149" t="s">
        <v>129</v>
      </c>
      <c r="AH174" s="149">
        <v>0</v>
      </c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49"/>
      <c r="BB174" s="149"/>
      <c r="BC174" s="149"/>
      <c r="BD174" s="149"/>
      <c r="BE174" s="149"/>
      <c r="BF174" s="149"/>
      <c r="BG174" s="149"/>
      <c r="BH174" s="149"/>
    </row>
    <row r="175" spans="1:60" outlineLevel="1" x14ac:dyDescent="0.2">
      <c r="A175" s="170">
        <v>52</v>
      </c>
      <c r="B175" s="171" t="s">
        <v>328</v>
      </c>
      <c r="C175" s="185" t="s">
        <v>329</v>
      </c>
      <c r="D175" s="172" t="s">
        <v>124</v>
      </c>
      <c r="E175" s="173">
        <v>27</v>
      </c>
      <c r="F175" s="174"/>
      <c r="G175" s="175">
        <f>ROUND(E175*F175,2)</f>
        <v>0</v>
      </c>
      <c r="H175" s="160"/>
      <c r="I175" s="159">
        <f>ROUND(E175*H175,2)</f>
        <v>0</v>
      </c>
      <c r="J175" s="160"/>
      <c r="K175" s="159">
        <f>ROUND(E175*J175,2)</f>
        <v>0</v>
      </c>
      <c r="L175" s="159">
        <v>21</v>
      </c>
      <c r="M175" s="159">
        <f>G175*(1+L175/100)</f>
        <v>0</v>
      </c>
      <c r="N175" s="159">
        <v>7.3899999999999993E-2</v>
      </c>
      <c r="O175" s="159">
        <f>ROUND(E175*N175,2)</f>
        <v>2</v>
      </c>
      <c r="P175" s="159">
        <v>0</v>
      </c>
      <c r="Q175" s="159">
        <f>ROUND(E175*P175,2)</f>
        <v>0</v>
      </c>
      <c r="R175" s="159"/>
      <c r="S175" s="159" t="s">
        <v>125</v>
      </c>
      <c r="T175" s="159" t="s">
        <v>125</v>
      </c>
      <c r="U175" s="159">
        <v>0.45200000000000001</v>
      </c>
      <c r="V175" s="159">
        <f>ROUND(E175*U175,2)</f>
        <v>12.2</v>
      </c>
      <c r="W175" s="159"/>
      <c r="X175" s="159" t="s">
        <v>126</v>
      </c>
      <c r="Y175" s="149"/>
      <c r="Z175" s="149"/>
      <c r="AA175" s="149"/>
      <c r="AB175" s="149"/>
      <c r="AC175" s="149"/>
      <c r="AD175" s="149"/>
      <c r="AE175" s="149"/>
      <c r="AF175" s="149"/>
      <c r="AG175" s="149" t="s">
        <v>127</v>
      </c>
      <c r="AH175" s="149"/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</row>
    <row r="176" spans="1:60" outlineLevel="1" x14ac:dyDescent="0.2">
      <c r="A176" s="156"/>
      <c r="B176" s="157"/>
      <c r="C176" s="186" t="s">
        <v>330</v>
      </c>
      <c r="D176" s="161"/>
      <c r="E176" s="162"/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59"/>
      <c r="U176" s="159"/>
      <c r="V176" s="159"/>
      <c r="W176" s="159"/>
      <c r="X176" s="159"/>
      <c r="Y176" s="149"/>
      <c r="Z176" s="149"/>
      <c r="AA176" s="149"/>
      <c r="AB176" s="149"/>
      <c r="AC176" s="149"/>
      <c r="AD176" s="149"/>
      <c r="AE176" s="149"/>
      <c r="AF176" s="149"/>
      <c r="AG176" s="149" t="s">
        <v>129</v>
      </c>
      <c r="AH176" s="149">
        <v>0</v>
      </c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</row>
    <row r="177" spans="1:60" outlineLevel="1" x14ac:dyDescent="0.2">
      <c r="A177" s="156"/>
      <c r="B177" s="157"/>
      <c r="C177" s="186" t="s">
        <v>296</v>
      </c>
      <c r="D177" s="161"/>
      <c r="E177" s="162">
        <v>27</v>
      </c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159"/>
      <c r="T177" s="159"/>
      <c r="U177" s="159"/>
      <c r="V177" s="159"/>
      <c r="W177" s="159"/>
      <c r="X177" s="159"/>
      <c r="Y177" s="149"/>
      <c r="Z177" s="149"/>
      <c r="AA177" s="149"/>
      <c r="AB177" s="149"/>
      <c r="AC177" s="149"/>
      <c r="AD177" s="149"/>
      <c r="AE177" s="149"/>
      <c r="AF177" s="149"/>
      <c r="AG177" s="149" t="s">
        <v>129</v>
      </c>
      <c r="AH177" s="149">
        <v>0</v>
      </c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  <c r="BH177" s="149"/>
    </row>
    <row r="178" spans="1:60" outlineLevel="1" x14ac:dyDescent="0.2">
      <c r="A178" s="170">
        <v>53</v>
      </c>
      <c r="B178" s="171" t="s">
        <v>331</v>
      </c>
      <c r="C178" s="185" t="s">
        <v>332</v>
      </c>
      <c r="D178" s="172" t="s">
        <v>124</v>
      </c>
      <c r="E178" s="173">
        <v>27.72</v>
      </c>
      <c r="F178" s="174"/>
      <c r="G178" s="175">
        <f>ROUND(E178*F178,2)</f>
        <v>0</v>
      </c>
      <c r="H178" s="160"/>
      <c r="I178" s="159">
        <f>ROUND(E178*H178,2)</f>
        <v>0</v>
      </c>
      <c r="J178" s="160"/>
      <c r="K178" s="159">
        <f>ROUND(E178*J178,2)</f>
        <v>0</v>
      </c>
      <c r="L178" s="159">
        <v>21</v>
      </c>
      <c r="M178" s="159">
        <f>G178*(1+L178/100)</f>
        <v>0</v>
      </c>
      <c r="N178" s="159">
        <v>0.12959999999999999</v>
      </c>
      <c r="O178" s="159">
        <f>ROUND(E178*N178,2)</f>
        <v>3.59</v>
      </c>
      <c r="P178" s="159">
        <v>0</v>
      </c>
      <c r="Q178" s="159">
        <f>ROUND(E178*P178,2)</f>
        <v>0</v>
      </c>
      <c r="R178" s="159" t="s">
        <v>202</v>
      </c>
      <c r="S178" s="159" t="s">
        <v>125</v>
      </c>
      <c r="T178" s="159" t="s">
        <v>125</v>
      </c>
      <c r="U178" s="159">
        <v>0</v>
      </c>
      <c r="V178" s="159">
        <f>ROUND(E178*U178,2)</f>
        <v>0</v>
      </c>
      <c r="W178" s="159"/>
      <c r="X178" s="159" t="s">
        <v>203</v>
      </c>
      <c r="Y178" s="149"/>
      <c r="Z178" s="149"/>
      <c r="AA178" s="149"/>
      <c r="AB178" s="149"/>
      <c r="AC178" s="149"/>
      <c r="AD178" s="149"/>
      <c r="AE178" s="149"/>
      <c r="AF178" s="149"/>
      <c r="AG178" s="149" t="s">
        <v>204</v>
      </c>
      <c r="AH178" s="149"/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  <c r="BA178" s="149"/>
      <c r="BB178" s="149"/>
      <c r="BC178" s="149"/>
      <c r="BD178" s="149"/>
      <c r="BE178" s="149"/>
      <c r="BF178" s="149"/>
      <c r="BG178" s="149"/>
      <c r="BH178" s="149"/>
    </row>
    <row r="179" spans="1:60" ht="22.5" outlineLevel="1" x14ac:dyDescent="0.2">
      <c r="A179" s="156"/>
      <c r="B179" s="157"/>
      <c r="C179" s="186" t="s">
        <v>333</v>
      </c>
      <c r="D179" s="161"/>
      <c r="E179" s="162"/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59"/>
      <c r="V179" s="159"/>
      <c r="W179" s="159"/>
      <c r="X179" s="159"/>
      <c r="Y179" s="149"/>
      <c r="Z179" s="149"/>
      <c r="AA179" s="149"/>
      <c r="AB179" s="149"/>
      <c r="AC179" s="149"/>
      <c r="AD179" s="149"/>
      <c r="AE179" s="149"/>
      <c r="AF179" s="149"/>
      <c r="AG179" s="149" t="s">
        <v>129</v>
      </c>
      <c r="AH179" s="149">
        <v>0</v>
      </c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49"/>
      <c r="BC179" s="149"/>
      <c r="BD179" s="149"/>
      <c r="BE179" s="149"/>
      <c r="BF179" s="149"/>
      <c r="BG179" s="149"/>
      <c r="BH179" s="149"/>
    </row>
    <row r="180" spans="1:60" outlineLevel="1" x14ac:dyDescent="0.2">
      <c r="A180" s="156"/>
      <c r="B180" s="157"/>
      <c r="C180" s="186" t="s">
        <v>334</v>
      </c>
      <c r="D180" s="161"/>
      <c r="E180" s="162">
        <v>27.72</v>
      </c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59"/>
      <c r="U180" s="159"/>
      <c r="V180" s="159"/>
      <c r="W180" s="159"/>
      <c r="X180" s="159"/>
      <c r="Y180" s="149"/>
      <c r="Z180" s="149"/>
      <c r="AA180" s="149"/>
      <c r="AB180" s="149"/>
      <c r="AC180" s="149"/>
      <c r="AD180" s="149"/>
      <c r="AE180" s="149"/>
      <c r="AF180" s="149"/>
      <c r="AG180" s="149" t="s">
        <v>129</v>
      </c>
      <c r="AH180" s="149">
        <v>0</v>
      </c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  <c r="BA180" s="149"/>
      <c r="BB180" s="149"/>
      <c r="BC180" s="149"/>
      <c r="BD180" s="149"/>
      <c r="BE180" s="149"/>
      <c r="BF180" s="149"/>
      <c r="BG180" s="149"/>
      <c r="BH180" s="149"/>
    </row>
    <row r="181" spans="1:60" ht="22.5" outlineLevel="1" x14ac:dyDescent="0.2">
      <c r="A181" s="170">
        <v>54</v>
      </c>
      <c r="B181" s="171" t="s">
        <v>335</v>
      </c>
      <c r="C181" s="185" t="s">
        <v>336</v>
      </c>
      <c r="D181" s="172" t="s">
        <v>124</v>
      </c>
      <c r="E181" s="173">
        <v>0.63</v>
      </c>
      <c r="F181" s="174"/>
      <c r="G181" s="175">
        <f>ROUND(E181*F181,2)</f>
        <v>0</v>
      </c>
      <c r="H181" s="160"/>
      <c r="I181" s="159">
        <f>ROUND(E181*H181,2)</f>
        <v>0</v>
      </c>
      <c r="J181" s="160"/>
      <c r="K181" s="159">
        <f>ROUND(E181*J181,2)</f>
        <v>0</v>
      </c>
      <c r="L181" s="159">
        <v>21</v>
      </c>
      <c r="M181" s="159">
        <f>G181*(1+L181/100)</f>
        <v>0</v>
      </c>
      <c r="N181" s="159">
        <v>0.13150000000000001</v>
      </c>
      <c r="O181" s="159">
        <f>ROUND(E181*N181,2)</f>
        <v>0.08</v>
      </c>
      <c r="P181" s="159">
        <v>0</v>
      </c>
      <c r="Q181" s="159">
        <f>ROUND(E181*P181,2)</f>
        <v>0</v>
      </c>
      <c r="R181" s="159" t="s">
        <v>202</v>
      </c>
      <c r="S181" s="159" t="s">
        <v>125</v>
      </c>
      <c r="T181" s="159" t="s">
        <v>125</v>
      </c>
      <c r="U181" s="159">
        <v>0</v>
      </c>
      <c r="V181" s="159">
        <f>ROUND(E181*U181,2)</f>
        <v>0</v>
      </c>
      <c r="W181" s="159"/>
      <c r="X181" s="159" t="s">
        <v>203</v>
      </c>
      <c r="Y181" s="149"/>
      <c r="Z181" s="149"/>
      <c r="AA181" s="149"/>
      <c r="AB181" s="149"/>
      <c r="AC181" s="149"/>
      <c r="AD181" s="149"/>
      <c r="AE181" s="149"/>
      <c r="AF181" s="149"/>
      <c r="AG181" s="149" t="s">
        <v>204</v>
      </c>
      <c r="AH181" s="149"/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  <c r="BH181" s="149"/>
    </row>
    <row r="182" spans="1:60" ht="22.5" outlineLevel="1" x14ac:dyDescent="0.2">
      <c r="A182" s="156"/>
      <c r="B182" s="157"/>
      <c r="C182" s="186" t="s">
        <v>337</v>
      </c>
      <c r="D182" s="161"/>
      <c r="E182" s="162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59"/>
      <c r="V182" s="159"/>
      <c r="W182" s="159"/>
      <c r="X182" s="159"/>
      <c r="Y182" s="149"/>
      <c r="Z182" s="149"/>
      <c r="AA182" s="149"/>
      <c r="AB182" s="149"/>
      <c r="AC182" s="149"/>
      <c r="AD182" s="149"/>
      <c r="AE182" s="149"/>
      <c r="AF182" s="149"/>
      <c r="AG182" s="149" t="s">
        <v>129</v>
      </c>
      <c r="AH182" s="149">
        <v>0</v>
      </c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149"/>
      <c r="BB182" s="149"/>
      <c r="BC182" s="149"/>
      <c r="BD182" s="149"/>
      <c r="BE182" s="149"/>
      <c r="BF182" s="149"/>
      <c r="BG182" s="149"/>
      <c r="BH182" s="149"/>
    </row>
    <row r="183" spans="1:60" outlineLevel="1" x14ac:dyDescent="0.2">
      <c r="A183" s="156"/>
      <c r="B183" s="157"/>
      <c r="C183" s="186" t="s">
        <v>338</v>
      </c>
      <c r="D183" s="161"/>
      <c r="E183" s="162">
        <v>0.63</v>
      </c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59"/>
      <c r="V183" s="159"/>
      <c r="W183" s="159"/>
      <c r="X183" s="159"/>
      <c r="Y183" s="149"/>
      <c r="Z183" s="149"/>
      <c r="AA183" s="149"/>
      <c r="AB183" s="149"/>
      <c r="AC183" s="149"/>
      <c r="AD183" s="149"/>
      <c r="AE183" s="149"/>
      <c r="AF183" s="149"/>
      <c r="AG183" s="149" t="s">
        <v>129</v>
      </c>
      <c r="AH183" s="149">
        <v>0</v>
      </c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49"/>
      <c r="BB183" s="149"/>
      <c r="BC183" s="149"/>
      <c r="BD183" s="149"/>
      <c r="BE183" s="149"/>
      <c r="BF183" s="149"/>
      <c r="BG183" s="149"/>
      <c r="BH183" s="149"/>
    </row>
    <row r="184" spans="1:60" outlineLevel="1" x14ac:dyDescent="0.2">
      <c r="A184" s="170">
        <v>55</v>
      </c>
      <c r="B184" s="171" t="s">
        <v>339</v>
      </c>
      <c r="C184" s="185" t="s">
        <v>340</v>
      </c>
      <c r="D184" s="172" t="s">
        <v>124</v>
      </c>
      <c r="E184" s="173">
        <v>426</v>
      </c>
      <c r="F184" s="174"/>
      <c r="G184" s="175">
        <f>ROUND(E184*F184,2)</f>
        <v>0</v>
      </c>
      <c r="H184" s="160"/>
      <c r="I184" s="159">
        <f>ROUND(E184*H184,2)</f>
        <v>0</v>
      </c>
      <c r="J184" s="160"/>
      <c r="K184" s="159">
        <f>ROUND(E184*J184,2)</f>
        <v>0</v>
      </c>
      <c r="L184" s="159">
        <v>21</v>
      </c>
      <c r="M184" s="159">
        <f>G184*(1+L184/100)</f>
        <v>0</v>
      </c>
      <c r="N184" s="159">
        <v>9.2799999999999994E-2</v>
      </c>
      <c r="O184" s="159">
        <f>ROUND(E184*N184,2)</f>
        <v>39.53</v>
      </c>
      <c r="P184" s="159">
        <v>0</v>
      </c>
      <c r="Q184" s="159">
        <f>ROUND(E184*P184,2)</f>
        <v>0</v>
      </c>
      <c r="R184" s="159"/>
      <c r="S184" s="159" t="s">
        <v>125</v>
      </c>
      <c r="T184" s="159" t="s">
        <v>125</v>
      </c>
      <c r="U184" s="159">
        <v>0.47799999999999998</v>
      </c>
      <c r="V184" s="159">
        <f>ROUND(E184*U184,2)</f>
        <v>203.63</v>
      </c>
      <c r="W184" s="159"/>
      <c r="X184" s="159" t="s">
        <v>126</v>
      </c>
      <c r="Y184" s="149"/>
      <c r="Z184" s="149"/>
      <c r="AA184" s="149"/>
      <c r="AB184" s="149"/>
      <c r="AC184" s="149"/>
      <c r="AD184" s="149"/>
      <c r="AE184" s="149"/>
      <c r="AF184" s="149"/>
      <c r="AG184" s="149" t="s">
        <v>127</v>
      </c>
      <c r="AH184" s="149"/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  <c r="BA184" s="149"/>
      <c r="BB184" s="149"/>
      <c r="BC184" s="149"/>
      <c r="BD184" s="149"/>
      <c r="BE184" s="149"/>
      <c r="BF184" s="149"/>
      <c r="BG184" s="149"/>
      <c r="BH184" s="149"/>
    </row>
    <row r="185" spans="1:60" ht="22.5" outlineLevel="1" x14ac:dyDescent="0.2">
      <c r="A185" s="156"/>
      <c r="B185" s="157"/>
      <c r="C185" s="186" t="s">
        <v>341</v>
      </c>
      <c r="D185" s="161"/>
      <c r="E185" s="162"/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59"/>
      <c r="T185" s="159"/>
      <c r="U185" s="159"/>
      <c r="V185" s="159"/>
      <c r="W185" s="159"/>
      <c r="X185" s="159"/>
      <c r="Y185" s="149"/>
      <c r="Z185" s="149"/>
      <c r="AA185" s="149"/>
      <c r="AB185" s="149"/>
      <c r="AC185" s="149"/>
      <c r="AD185" s="149"/>
      <c r="AE185" s="149"/>
      <c r="AF185" s="149"/>
      <c r="AG185" s="149" t="s">
        <v>129</v>
      </c>
      <c r="AH185" s="149">
        <v>0</v>
      </c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  <c r="BA185" s="149"/>
      <c r="BB185" s="149"/>
      <c r="BC185" s="149"/>
      <c r="BD185" s="149"/>
      <c r="BE185" s="149"/>
      <c r="BF185" s="149"/>
      <c r="BG185" s="149"/>
      <c r="BH185" s="149"/>
    </row>
    <row r="186" spans="1:60" outlineLevel="1" x14ac:dyDescent="0.2">
      <c r="A186" s="156"/>
      <c r="B186" s="157"/>
      <c r="C186" s="186" t="s">
        <v>301</v>
      </c>
      <c r="D186" s="161"/>
      <c r="E186" s="162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49"/>
      <c r="Z186" s="149"/>
      <c r="AA186" s="149"/>
      <c r="AB186" s="149"/>
      <c r="AC186" s="149"/>
      <c r="AD186" s="149"/>
      <c r="AE186" s="149"/>
      <c r="AF186" s="149"/>
      <c r="AG186" s="149" t="s">
        <v>129</v>
      </c>
      <c r="AH186" s="149">
        <v>0</v>
      </c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49"/>
      <c r="BB186" s="149"/>
      <c r="BC186" s="149"/>
      <c r="BD186" s="149"/>
      <c r="BE186" s="149"/>
      <c r="BF186" s="149"/>
      <c r="BG186" s="149"/>
      <c r="BH186" s="149"/>
    </row>
    <row r="187" spans="1:60" outlineLevel="1" x14ac:dyDescent="0.2">
      <c r="A187" s="156"/>
      <c r="B187" s="157"/>
      <c r="C187" s="186" t="s">
        <v>151</v>
      </c>
      <c r="D187" s="161"/>
      <c r="E187" s="162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49"/>
      <c r="Z187" s="149"/>
      <c r="AA187" s="149"/>
      <c r="AB187" s="149"/>
      <c r="AC187" s="149"/>
      <c r="AD187" s="149"/>
      <c r="AE187" s="149"/>
      <c r="AF187" s="149"/>
      <c r="AG187" s="149" t="s">
        <v>129</v>
      </c>
      <c r="AH187" s="149">
        <v>0</v>
      </c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BF187" s="149"/>
      <c r="BG187" s="149"/>
      <c r="BH187" s="149"/>
    </row>
    <row r="188" spans="1:60" outlineLevel="1" x14ac:dyDescent="0.2">
      <c r="A188" s="156"/>
      <c r="B188" s="157"/>
      <c r="C188" s="186" t="s">
        <v>342</v>
      </c>
      <c r="D188" s="161"/>
      <c r="E188" s="162">
        <v>426</v>
      </c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49"/>
      <c r="Z188" s="149"/>
      <c r="AA188" s="149"/>
      <c r="AB188" s="149"/>
      <c r="AC188" s="149"/>
      <c r="AD188" s="149"/>
      <c r="AE188" s="149"/>
      <c r="AF188" s="149"/>
      <c r="AG188" s="149" t="s">
        <v>129</v>
      </c>
      <c r="AH188" s="149">
        <v>0</v>
      </c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BF188" s="149"/>
      <c r="BG188" s="149"/>
      <c r="BH188" s="149"/>
    </row>
    <row r="189" spans="1:60" outlineLevel="1" x14ac:dyDescent="0.2">
      <c r="A189" s="170">
        <v>56</v>
      </c>
      <c r="B189" s="171" t="s">
        <v>343</v>
      </c>
      <c r="C189" s="185" t="s">
        <v>344</v>
      </c>
      <c r="D189" s="172" t="s">
        <v>124</v>
      </c>
      <c r="E189" s="173">
        <v>89.04</v>
      </c>
      <c r="F189" s="174"/>
      <c r="G189" s="175">
        <f>ROUND(E189*F189,2)</f>
        <v>0</v>
      </c>
      <c r="H189" s="160"/>
      <c r="I189" s="159">
        <f>ROUND(E189*H189,2)</f>
        <v>0</v>
      </c>
      <c r="J189" s="160"/>
      <c r="K189" s="159">
        <f>ROUND(E189*J189,2)</f>
        <v>0</v>
      </c>
      <c r="L189" s="159">
        <v>21</v>
      </c>
      <c r="M189" s="159">
        <f>G189*(1+L189/100)</f>
        <v>0</v>
      </c>
      <c r="N189" s="159">
        <v>0.17499999999999999</v>
      </c>
      <c r="O189" s="159">
        <f>ROUND(E189*N189,2)</f>
        <v>15.58</v>
      </c>
      <c r="P189" s="159">
        <v>0</v>
      </c>
      <c r="Q189" s="159">
        <f>ROUND(E189*P189,2)</f>
        <v>0</v>
      </c>
      <c r="R189" s="159" t="s">
        <v>202</v>
      </c>
      <c r="S189" s="159" t="s">
        <v>125</v>
      </c>
      <c r="T189" s="159" t="s">
        <v>125</v>
      </c>
      <c r="U189" s="159">
        <v>0</v>
      </c>
      <c r="V189" s="159">
        <f>ROUND(E189*U189,2)</f>
        <v>0</v>
      </c>
      <c r="W189" s="159"/>
      <c r="X189" s="159" t="s">
        <v>203</v>
      </c>
      <c r="Y189" s="149"/>
      <c r="Z189" s="149"/>
      <c r="AA189" s="149"/>
      <c r="AB189" s="149"/>
      <c r="AC189" s="149"/>
      <c r="AD189" s="149"/>
      <c r="AE189" s="149"/>
      <c r="AF189" s="149"/>
      <c r="AG189" s="149" t="s">
        <v>204</v>
      </c>
      <c r="AH189" s="149"/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49"/>
      <c r="BB189" s="149"/>
      <c r="BC189" s="149"/>
      <c r="BD189" s="149"/>
      <c r="BE189" s="149"/>
      <c r="BF189" s="149"/>
      <c r="BG189" s="149"/>
      <c r="BH189" s="149"/>
    </row>
    <row r="190" spans="1:60" ht="22.5" outlineLevel="1" x14ac:dyDescent="0.2">
      <c r="A190" s="156"/>
      <c r="B190" s="157"/>
      <c r="C190" s="186" t="s">
        <v>345</v>
      </c>
      <c r="D190" s="161"/>
      <c r="E190" s="162"/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59"/>
      <c r="U190" s="159"/>
      <c r="V190" s="159"/>
      <c r="W190" s="159"/>
      <c r="X190" s="159"/>
      <c r="Y190" s="149"/>
      <c r="Z190" s="149"/>
      <c r="AA190" s="149"/>
      <c r="AB190" s="149"/>
      <c r="AC190" s="149"/>
      <c r="AD190" s="149"/>
      <c r="AE190" s="149"/>
      <c r="AF190" s="149"/>
      <c r="AG190" s="149" t="s">
        <v>129</v>
      </c>
      <c r="AH190" s="149">
        <v>0</v>
      </c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BF190" s="149"/>
      <c r="BG190" s="149"/>
      <c r="BH190" s="149"/>
    </row>
    <row r="191" spans="1:60" outlineLevel="1" x14ac:dyDescent="0.2">
      <c r="A191" s="156"/>
      <c r="B191" s="157"/>
      <c r="C191" s="186" t="s">
        <v>346</v>
      </c>
      <c r="D191" s="161"/>
      <c r="E191" s="162">
        <v>89.04</v>
      </c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49"/>
      <c r="Z191" s="149"/>
      <c r="AA191" s="149"/>
      <c r="AB191" s="149"/>
      <c r="AC191" s="149"/>
      <c r="AD191" s="149"/>
      <c r="AE191" s="149"/>
      <c r="AF191" s="149"/>
      <c r="AG191" s="149" t="s">
        <v>129</v>
      </c>
      <c r="AH191" s="149">
        <v>0</v>
      </c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49"/>
      <c r="BB191" s="149"/>
      <c r="BC191" s="149"/>
      <c r="BD191" s="149"/>
      <c r="BE191" s="149"/>
      <c r="BF191" s="149"/>
      <c r="BG191" s="149"/>
      <c r="BH191" s="149"/>
    </row>
    <row r="192" spans="1:60" outlineLevel="1" x14ac:dyDescent="0.2">
      <c r="A192" s="170">
        <v>57</v>
      </c>
      <c r="B192" s="171" t="s">
        <v>347</v>
      </c>
      <c r="C192" s="185" t="s">
        <v>348</v>
      </c>
      <c r="D192" s="172" t="s">
        <v>124</v>
      </c>
      <c r="E192" s="173">
        <v>351.75</v>
      </c>
      <c r="F192" s="174"/>
      <c r="G192" s="175">
        <f>ROUND(E192*F192,2)</f>
        <v>0</v>
      </c>
      <c r="H192" s="160"/>
      <c r="I192" s="159">
        <f>ROUND(E192*H192,2)</f>
        <v>0</v>
      </c>
      <c r="J192" s="160"/>
      <c r="K192" s="159">
        <f>ROUND(E192*J192,2)</f>
        <v>0</v>
      </c>
      <c r="L192" s="159">
        <v>21</v>
      </c>
      <c r="M192" s="159">
        <f>G192*(1+L192/100)</f>
        <v>0</v>
      </c>
      <c r="N192" s="159">
        <v>0.17297999999999999</v>
      </c>
      <c r="O192" s="159">
        <f>ROUND(E192*N192,2)</f>
        <v>60.85</v>
      </c>
      <c r="P192" s="159">
        <v>0</v>
      </c>
      <c r="Q192" s="159">
        <f>ROUND(E192*P192,2)</f>
        <v>0</v>
      </c>
      <c r="R192" s="159" t="s">
        <v>202</v>
      </c>
      <c r="S192" s="159" t="s">
        <v>125</v>
      </c>
      <c r="T192" s="159" t="s">
        <v>125</v>
      </c>
      <c r="U192" s="159">
        <v>0</v>
      </c>
      <c r="V192" s="159">
        <f>ROUND(E192*U192,2)</f>
        <v>0</v>
      </c>
      <c r="W192" s="159"/>
      <c r="X192" s="159" t="s">
        <v>203</v>
      </c>
      <c r="Y192" s="149"/>
      <c r="Z192" s="149"/>
      <c r="AA192" s="149"/>
      <c r="AB192" s="149"/>
      <c r="AC192" s="149"/>
      <c r="AD192" s="149"/>
      <c r="AE192" s="149"/>
      <c r="AF192" s="149"/>
      <c r="AG192" s="149" t="s">
        <v>204</v>
      </c>
      <c r="AH192" s="149"/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BF192" s="149"/>
      <c r="BG192" s="149"/>
      <c r="BH192" s="149"/>
    </row>
    <row r="193" spans="1:60" outlineLevel="1" x14ac:dyDescent="0.2">
      <c r="A193" s="156"/>
      <c r="B193" s="157"/>
      <c r="C193" s="186" t="s">
        <v>349</v>
      </c>
      <c r="D193" s="161"/>
      <c r="E193" s="162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49"/>
      <c r="Z193" s="149"/>
      <c r="AA193" s="149"/>
      <c r="AB193" s="149"/>
      <c r="AC193" s="149"/>
      <c r="AD193" s="149"/>
      <c r="AE193" s="149"/>
      <c r="AF193" s="149"/>
      <c r="AG193" s="149" t="s">
        <v>129</v>
      </c>
      <c r="AH193" s="149">
        <v>0</v>
      </c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  <c r="BC193" s="149"/>
      <c r="BD193" s="149"/>
      <c r="BE193" s="149"/>
      <c r="BF193" s="149"/>
      <c r="BG193" s="149"/>
      <c r="BH193" s="149"/>
    </row>
    <row r="194" spans="1:60" outlineLevel="1" x14ac:dyDescent="0.2">
      <c r="A194" s="156"/>
      <c r="B194" s="157"/>
      <c r="C194" s="186" t="s">
        <v>350</v>
      </c>
      <c r="D194" s="161"/>
      <c r="E194" s="162">
        <v>351.75</v>
      </c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59"/>
      <c r="U194" s="159"/>
      <c r="V194" s="159"/>
      <c r="W194" s="159"/>
      <c r="X194" s="159"/>
      <c r="Y194" s="149"/>
      <c r="Z194" s="149"/>
      <c r="AA194" s="149"/>
      <c r="AB194" s="149"/>
      <c r="AC194" s="149"/>
      <c r="AD194" s="149"/>
      <c r="AE194" s="149"/>
      <c r="AF194" s="149"/>
      <c r="AG194" s="149" t="s">
        <v>129</v>
      </c>
      <c r="AH194" s="149">
        <v>0</v>
      </c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BF194" s="149"/>
      <c r="BG194" s="149"/>
      <c r="BH194" s="149"/>
    </row>
    <row r="195" spans="1:60" outlineLevel="1" x14ac:dyDescent="0.2">
      <c r="A195" s="170">
        <v>58</v>
      </c>
      <c r="B195" s="171" t="s">
        <v>351</v>
      </c>
      <c r="C195" s="185" t="s">
        <v>352</v>
      </c>
      <c r="D195" s="172" t="s">
        <v>124</v>
      </c>
      <c r="E195" s="173">
        <v>3.78</v>
      </c>
      <c r="F195" s="174"/>
      <c r="G195" s="175">
        <f>ROUND(E195*F195,2)</f>
        <v>0</v>
      </c>
      <c r="H195" s="160"/>
      <c r="I195" s="159">
        <f>ROUND(E195*H195,2)</f>
        <v>0</v>
      </c>
      <c r="J195" s="160"/>
      <c r="K195" s="159">
        <f>ROUND(E195*J195,2)</f>
        <v>0</v>
      </c>
      <c r="L195" s="159">
        <v>21</v>
      </c>
      <c r="M195" s="159">
        <f>G195*(1+L195/100)</f>
        <v>0</v>
      </c>
      <c r="N195" s="159">
        <v>0.17499999999999999</v>
      </c>
      <c r="O195" s="159">
        <f>ROUND(E195*N195,2)</f>
        <v>0.66</v>
      </c>
      <c r="P195" s="159">
        <v>0</v>
      </c>
      <c r="Q195" s="159">
        <f>ROUND(E195*P195,2)</f>
        <v>0</v>
      </c>
      <c r="R195" s="159" t="s">
        <v>202</v>
      </c>
      <c r="S195" s="159" t="s">
        <v>125</v>
      </c>
      <c r="T195" s="159" t="s">
        <v>125</v>
      </c>
      <c r="U195" s="159">
        <v>0</v>
      </c>
      <c r="V195" s="159">
        <f>ROUND(E195*U195,2)</f>
        <v>0</v>
      </c>
      <c r="W195" s="159"/>
      <c r="X195" s="159" t="s">
        <v>203</v>
      </c>
      <c r="Y195" s="149"/>
      <c r="Z195" s="149"/>
      <c r="AA195" s="149"/>
      <c r="AB195" s="149"/>
      <c r="AC195" s="149"/>
      <c r="AD195" s="149"/>
      <c r="AE195" s="149"/>
      <c r="AF195" s="149"/>
      <c r="AG195" s="149" t="s">
        <v>204</v>
      </c>
      <c r="AH195" s="149"/>
      <c r="AI195" s="149"/>
      <c r="AJ195" s="149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  <c r="BA195" s="149"/>
      <c r="BB195" s="149"/>
      <c r="BC195" s="149"/>
      <c r="BD195" s="149"/>
      <c r="BE195" s="149"/>
      <c r="BF195" s="149"/>
      <c r="BG195" s="149"/>
      <c r="BH195" s="149"/>
    </row>
    <row r="196" spans="1:60" ht="22.5" outlineLevel="1" x14ac:dyDescent="0.2">
      <c r="A196" s="156"/>
      <c r="B196" s="157"/>
      <c r="C196" s="186" t="s">
        <v>353</v>
      </c>
      <c r="D196" s="161"/>
      <c r="E196" s="162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59"/>
      <c r="U196" s="159"/>
      <c r="V196" s="159"/>
      <c r="W196" s="159"/>
      <c r="X196" s="159"/>
      <c r="Y196" s="149"/>
      <c r="Z196" s="149"/>
      <c r="AA196" s="149"/>
      <c r="AB196" s="149"/>
      <c r="AC196" s="149"/>
      <c r="AD196" s="149"/>
      <c r="AE196" s="149"/>
      <c r="AF196" s="149"/>
      <c r="AG196" s="149" t="s">
        <v>129</v>
      </c>
      <c r="AH196" s="149">
        <v>0</v>
      </c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  <c r="BA196" s="149"/>
      <c r="BB196" s="149"/>
      <c r="BC196" s="149"/>
      <c r="BD196" s="149"/>
      <c r="BE196" s="149"/>
      <c r="BF196" s="149"/>
      <c r="BG196" s="149"/>
      <c r="BH196" s="149"/>
    </row>
    <row r="197" spans="1:60" outlineLevel="1" x14ac:dyDescent="0.2">
      <c r="A197" s="156"/>
      <c r="B197" s="157"/>
      <c r="C197" s="186" t="s">
        <v>354</v>
      </c>
      <c r="D197" s="161"/>
      <c r="E197" s="162">
        <v>3.78</v>
      </c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59"/>
      <c r="U197" s="159"/>
      <c r="V197" s="159"/>
      <c r="W197" s="159"/>
      <c r="X197" s="159"/>
      <c r="Y197" s="149"/>
      <c r="Z197" s="149"/>
      <c r="AA197" s="149"/>
      <c r="AB197" s="149"/>
      <c r="AC197" s="149"/>
      <c r="AD197" s="149"/>
      <c r="AE197" s="149"/>
      <c r="AF197" s="149"/>
      <c r="AG197" s="149" t="s">
        <v>129</v>
      </c>
      <c r="AH197" s="149">
        <v>0</v>
      </c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  <c r="BA197" s="149"/>
      <c r="BB197" s="149"/>
      <c r="BC197" s="149"/>
      <c r="BD197" s="149"/>
      <c r="BE197" s="149"/>
      <c r="BF197" s="149"/>
      <c r="BG197" s="149"/>
      <c r="BH197" s="149"/>
    </row>
    <row r="198" spans="1:60" ht="22.5" outlineLevel="1" x14ac:dyDescent="0.2">
      <c r="A198" s="170">
        <v>59</v>
      </c>
      <c r="B198" s="171" t="s">
        <v>355</v>
      </c>
      <c r="C198" s="185" t="s">
        <v>356</v>
      </c>
      <c r="D198" s="172" t="s">
        <v>124</v>
      </c>
      <c r="E198" s="173">
        <v>2.73</v>
      </c>
      <c r="F198" s="174"/>
      <c r="G198" s="175">
        <f>ROUND(E198*F198,2)</f>
        <v>0</v>
      </c>
      <c r="H198" s="160"/>
      <c r="I198" s="159">
        <f>ROUND(E198*H198,2)</f>
        <v>0</v>
      </c>
      <c r="J198" s="160"/>
      <c r="K198" s="159">
        <f>ROUND(E198*J198,2)</f>
        <v>0</v>
      </c>
      <c r="L198" s="159">
        <v>21</v>
      </c>
      <c r="M198" s="159">
        <f>G198*(1+L198/100)</f>
        <v>0</v>
      </c>
      <c r="N198" s="159">
        <v>0.17824000000000001</v>
      </c>
      <c r="O198" s="159">
        <f>ROUND(E198*N198,2)</f>
        <v>0.49</v>
      </c>
      <c r="P198" s="159">
        <v>0</v>
      </c>
      <c r="Q198" s="159">
        <f>ROUND(E198*P198,2)</f>
        <v>0</v>
      </c>
      <c r="R198" s="159" t="s">
        <v>202</v>
      </c>
      <c r="S198" s="159" t="s">
        <v>125</v>
      </c>
      <c r="T198" s="159" t="s">
        <v>125</v>
      </c>
      <c r="U198" s="159">
        <v>0</v>
      </c>
      <c r="V198" s="159">
        <f>ROUND(E198*U198,2)</f>
        <v>0</v>
      </c>
      <c r="W198" s="159"/>
      <c r="X198" s="159" t="s">
        <v>203</v>
      </c>
      <c r="Y198" s="149"/>
      <c r="Z198" s="149"/>
      <c r="AA198" s="149"/>
      <c r="AB198" s="149"/>
      <c r="AC198" s="149"/>
      <c r="AD198" s="149"/>
      <c r="AE198" s="149"/>
      <c r="AF198" s="149"/>
      <c r="AG198" s="149" t="s">
        <v>204</v>
      </c>
      <c r="AH198" s="149"/>
      <c r="AI198" s="149"/>
      <c r="AJ198" s="149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  <c r="BA198" s="149"/>
      <c r="BB198" s="149"/>
      <c r="BC198" s="149"/>
      <c r="BD198" s="149"/>
      <c r="BE198" s="149"/>
      <c r="BF198" s="149"/>
      <c r="BG198" s="149"/>
      <c r="BH198" s="149"/>
    </row>
    <row r="199" spans="1:60" ht="22.5" outlineLevel="1" x14ac:dyDescent="0.2">
      <c r="A199" s="156"/>
      <c r="B199" s="157"/>
      <c r="C199" s="186" t="s">
        <v>357</v>
      </c>
      <c r="D199" s="161"/>
      <c r="E199" s="162"/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59"/>
      <c r="V199" s="159"/>
      <c r="W199" s="159"/>
      <c r="X199" s="159"/>
      <c r="Y199" s="149"/>
      <c r="Z199" s="149"/>
      <c r="AA199" s="149"/>
      <c r="AB199" s="149"/>
      <c r="AC199" s="149"/>
      <c r="AD199" s="149"/>
      <c r="AE199" s="149"/>
      <c r="AF199" s="149"/>
      <c r="AG199" s="149" t="s">
        <v>129</v>
      </c>
      <c r="AH199" s="149">
        <v>0</v>
      </c>
      <c r="AI199" s="149"/>
      <c r="AJ199" s="149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  <c r="BA199" s="149"/>
      <c r="BB199" s="149"/>
      <c r="BC199" s="149"/>
      <c r="BD199" s="149"/>
      <c r="BE199" s="149"/>
      <c r="BF199" s="149"/>
      <c r="BG199" s="149"/>
      <c r="BH199" s="149"/>
    </row>
    <row r="200" spans="1:60" outlineLevel="1" x14ac:dyDescent="0.2">
      <c r="A200" s="156"/>
      <c r="B200" s="157"/>
      <c r="C200" s="186" t="s">
        <v>358</v>
      </c>
      <c r="D200" s="161"/>
      <c r="E200" s="162">
        <v>2.73</v>
      </c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59"/>
      <c r="U200" s="159"/>
      <c r="V200" s="159"/>
      <c r="W200" s="159"/>
      <c r="X200" s="159"/>
      <c r="Y200" s="149"/>
      <c r="Z200" s="149"/>
      <c r="AA200" s="149"/>
      <c r="AB200" s="149"/>
      <c r="AC200" s="149"/>
      <c r="AD200" s="149"/>
      <c r="AE200" s="149"/>
      <c r="AF200" s="149"/>
      <c r="AG200" s="149" t="s">
        <v>129</v>
      </c>
      <c r="AH200" s="149">
        <v>0</v>
      </c>
      <c r="AI200" s="149"/>
      <c r="AJ200" s="149"/>
      <c r="AK200" s="149"/>
      <c r="AL200" s="149"/>
      <c r="AM200" s="149"/>
      <c r="AN200" s="149"/>
      <c r="AO200" s="149"/>
      <c r="AP200" s="149"/>
      <c r="AQ200" s="149"/>
      <c r="AR200" s="149"/>
      <c r="AS200" s="149"/>
      <c r="AT200" s="149"/>
      <c r="AU200" s="149"/>
      <c r="AV200" s="149"/>
      <c r="AW200" s="149"/>
      <c r="AX200" s="149"/>
      <c r="AY200" s="149"/>
      <c r="AZ200" s="149"/>
      <c r="BA200" s="149"/>
      <c r="BB200" s="149"/>
      <c r="BC200" s="149"/>
      <c r="BD200" s="149"/>
      <c r="BE200" s="149"/>
      <c r="BF200" s="149"/>
      <c r="BG200" s="149"/>
      <c r="BH200" s="149"/>
    </row>
    <row r="201" spans="1:60" outlineLevel="1" x14ac:dyDescent="0.2">
      <c r="A201" s="170">
        <v>60</v>
      </c>
      <c r="B201" s="171" t="s">
        <v>359</v>
      </c>
      <c r="C201" s="185" t="s">
        <v>360</v>
      </c>
      <c r="D201" s="172" t="s">
        <v>124</v>
      </c>
      <c r="E201" s="173">
        <v>415</v>
      </c>
      <c r="F201" s="174"/>
      <c r="G201" s="175">
        <f>ROUND(E201*F201,2)</f>
        <v>0</v>
      </c>
      <c r="H201" s="160"/>
      <c r="I201" s="159">
        <f>ROUND(E201*H201,2)</f>
        <v>0</v>
      </c>
      <c r="J201" s="160"/>
      <c r="K201" s="159">
        <f>ROUND(E201*J201,2)</f>
        <v>0</v>
      </c>
      <c r="L201" s="159">
        <v>21</v>
      </c>
      <c r="M201" s="159">
        <f>G201*(1+L201/100)</f>
        <v>0</v>
      </c>
      <c r="N201" s="159">
        <v>3.15E-2</v>
      </c>
      <c r="O201" s="159">
        <f>ROUND(E201*N201,2)</f>
        <v>13.07</v>
      </c>
      <c r="P201" s="159">
        <v>0</v>
      </c>
      <c r="Q201" s="159">
        <f>ROUND(E201*P201,2)</f>
        <v>0</v>
      </c>
      <c r="R201" s="159"/>
      <c r="S201" s="159" t="s">
        <v>125</v>
      </c>
      <c r="T201" s="159" t="s">
        <v>125</v>
      </c>
      <c r="U201" s="159">
        <v>0.52</v>
      </c>
      <c r="V201" s="159">
        <f>ROUND(E201*U201,2)</f>
        <v>215.8</v>
      </c>
      <c r="W201" s="159"/>
      <c r="X201" s="159" t="s">
        <v>126</v>
      </c>
      <c r="Y201" s="149"/>
      <c r="Z201" s="149"/>
      <c r="AA201" s="149"/>
      <c r="AB201" s="149"/>
      <c r="AC201" s="149"/>
      <c r="AD201" s="149"/>
      <c r="AE201" s="149"/>
      <c r="AF201" s="149"/>
      <c r="AG201" s="149" t="s">
        <v>127</v>
      </c>
      <c r="AH201" s="149"/>
      <c r="AI201" s="149"/>
      <c r="AJ201" s="149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  <c r="BA201" s="149"/>
      <c r="BB201" s="149"/>
      <c r="BC201" s="149"/>
      <c r="BD201" s="149"/>
      <c r="BE201" s="149"/>
      <c r="BF201" s="149"/>
      <c r="BG201" s="149"/>
      <c r="BH201" s="149"/>
    </row>
    <row r="202" spans="1:60" outlineLevel="1" x14ac:dyDescent="0.2">
      <c r="A202" s="156"/>
      <c r="B202" s="157"/>
      <c r="C202" s="186" t="s">
        <v>361</v>
      </c>
      <c r="D202" s="161"/>
      <c r="E202" s="162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59"/>
      <c r="V202" s="159"/>
      <c r="W202" s="159"/>
      <c r="X202" s="159"/>
      <c r="Y202" s="149"/>
      <c r="Z202" s="149"/>
      <c r="AA202" s="149"/>
      <c r="AB202" s="149"/>
      <c r="AC202" s="149"/>
      <c r="AD202" s="149"/>
      <c r="AE202" s="149"/>
      <c r="AF202" s="149"/>
      <c r="AG202" s="149" t="s">
        <v>129</v>
      </c>
      <c r="AH202" s="149">
        <v>0</v>
      </c>
      <c r="AI202" s="149"/>
      <c r="AJ202" s="149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  <c r="BA202" s="149"/>
      <c r="BB202" s="149"/>
      <c r="BC202" s="149"/>
      <c r="BD202" s="149"/>
      <c r="BE202" s="149"/>
      <c r="BF202" s="149"/>
      <c r="BG202" s="149"/>
      <c r="BH202" s="149"/>
    </row>
    <row r="203" spans="1:60" outlineLevel="1" x14ac:dyDescent="0.2">
      <c r="A203" s="156"/>
      <c r="B203" s="157"/>
      <c r="C203" s="186" t="s">
        <v>306</v>
      </c>
      <c r="D203" s="161"/>
      <c r="E203" s="162">
        <v>415</v>
      </c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  <c r="S203" s="159"/>
      <c r="T203" s="159"/>
      <c r="U203" s="159"/>
      <c r="V203" s="159"/>
      <c r="W203" s="159"/>
      <c r="X203" s="159"/>
      <c r="Y203" s="149"/>
      <c r="Z203" s="149"/>
      <c r="AA203" s="149"/>
      <c r="AB203" s="149"/>
      <c r="AC203" s="149"/>
      <c r="AD203" s="149"/>
      <c r="AE203" s="149"/>
      <c r="AF203" s="149"/>
      <c r="AG203" s="149" t="s">
        <v>129</v>
      </c>
      <c r="AH203" s="149">
        <v>0</v>
      </c>
      <c r="AI203" s="149"/>
      <c r="AJ203" s="149"/>
      <c r="AK203" s="149"/>
      <c r="AL203" s="149"/>
      <c r="AM203" s="149"/>
      <c r="AN203" s="149"/>
      <c r="AO203" s="149"/>
      <c r="AP203" s="149"/>
      <c r="AQ203" s="149"/>
      <c r="AR203" s="149"/>
      <c r="AS203" s="149"/>
      <c r="AT203" s="149"/>
      <c r="AU203" s="149"/>
      <c r="AV203" s="149"/>
      <c r="AW203" s="149"/>
      <c r="AX203" s="149"/>
      <c r="AY203" s="149"/>
      <c r="AZ203" s="149"/>
      <c r="BA203" s="149"/>
      <c r="BB203" s="149"/>
      <c r="BC203" s="149"/>
      <c r="BD203" s="149"/>
      <c r="BE203" s="149"/>
      <c r="BF203" s="149"/>
      <c r="BG203" s="149"/>
      <c r="BH203" s="149"/>
    </row>
    <row r="204" spans="1:60" outlineLevel="1" x14ac:dyDescent="0.2">
      <c r="A204" s="170">
        <v>61</v>
      </c>
      <c r="B204" s="171" t="s">
        <v>362</v>
      </c>
      <c r="C204" s="185" t="s">
        <v>363</v>
      </c>
      <c r="D204" s="172" t="s">
        <v>124</v>
      </c>
      <c r="E204" s="173">
        <v>404.565</v>
      </c>
      <c r="F204" s="174"/>
      <c r="G204" s="175">
        <f>ROUND(E204*F204,2)</f>
        <v>0</v>
      </c>
      <c r="H204" s="160"/>
      <c r="I204" s="159">
        <f>ROUND(E204*H204,2)</f>
        <v>0</v>
      </c>
      <c r="J204" s="160"/>
      <c r="K204" s="159">
        <f>ROUND(E204*J204,2)</f>
        <v>0</v>
      </c>
      <c r="L204" s="159">
        <v>21</v>
      </c>
      <c r="M204" s="159">
        <f>G204*(1+L204/100)</f>
        <v>0</v>
      </c>
      <c r="N204" s="159">
        <v>0.13627</v>
      </c>
      <c r="O204" s="159">
        <f>ROUND(E204*N204,2)</f>
        <v>55.13</v>
      </c>
      <c r="P204" s="159">
        <v>0</v>
      </c>
      <c r="Q204" s="159">
        <f>ROUND(E204*P204,2)</f>
        <v>0</v>
      </c>
      <c r="R204" s="159" t="s">
        <v>202</v>
      </c>
      <c r="S204" s="159" t="s">
        <v>125</v>
      </c>
      <c r="T204" s="159" t="s">
        <v>125</v>
      </c>
      <c r="U204" s="159">
        <v>0</v>
      </c>
      <c r="V204" s="159">
        <f>ROUND(E204*U204,2)</f>
        <v>0</v>
      </c>
      <c r="W204" s="159"/>
      <c r="X204" s="159" t="s">
        <v>203</v>
      </c>
      <c r="Y204" s="149"/>
      <c r="Z204" s="149"/>
      <c r="AA204" s="149"/>
      <c r="AB204" s="149"/>
      <c r="AC204" s="149"/>
      <c r="AD204" s="149"/>
      <c r="AE204" s="149"/>
      <c r="AF204" s="149"/>
      <c r="AG204" s="149" t="s">
        <v>204</v>
      </c>
      <c r="AH204" s="149"/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  <c r="BA204" s="149"/>
      <c r="BB204" s="149"/>
      <c r="BC204" s="149"/>
      <c r="BD204" s="149"/>
      <c r="BE204" s="149"/>
      <c r="BF204" s="149"/>
      <c r="BG204" s="149"/>
      <c r="BH204" s="149"/>
    </row>
    <row r="205" spans="1:60" ht="22.5" outlineLevel="1" x14ac:dyDescent="0.2">
      <c r="A205" s="156"/>
      <c r="B205" s="157"/>
      <c r="C205" s="186" t="s">
        <v>364</v>
      </c>
      <c r="D205" s="161"/>
      <c r="E205" s="162"/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  <c r="S205" s="159"/>
      <c r="T205" s="159"/>
      <c r="U205" s="159"/>
      <c r="V205" s="159"/>
      <c r="W205" s="159"/>
      <c r="X205" s="159"/>
      <c r="Y205" s="149"/>
      <c r="Z205" s="149"/>
      <c r="AA205" s="149"/>
      <c r="AB205" s="149"/>
      <c r="AC205" s="149"/>
      <c r="AD205" s="149"/>
      <c r="AE205" s="149"/>
      <c r="AF205" s="149"/>
      <c r="AG205" s="149" t="s">
        <v>129</v>
      </c>
      <c r="AH205" s="149">
        <v>0</v>
      </c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  <c r="BA205" s="149"/>
      <c r="BB205" s="149"/>
      <c r="BC205" s="149"/>
      <c r="BD205" s="149"/>
      <c r="BE205" s="149"/>
      <c r="BF205" s="149"/>
      <c r="BG205" s="149"/>
      <c r="BH205" s="149"/>
    </row>
    <row r="206" spans="1:60" outlineLevel="1" x14ac:dyDescent="0.2">
      <c r="A206" s="156"/>
      <c r="B206" s="157"/>
      <c r="C206" s="186" t="s">
        <v>365</v>
      </c>
      <c r="D206" s="161"/>
      <c r="E206" s="162">
        <v>404.565</v>
      </c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59"/>
      <c r="U206" s="159"/>
      <c r="V206" s="159"/>
      <c r="W206" s="159"/>
      <c r="X206" s="159"/>
      <c r="Y206" s="149"/>
      <c r="Z206" s="149"/>
      <c r="AA206" s="149"/>
      <c r="AB206" s="149"/>
      <c r="AC206" s="149"/>
      <c r="AD206" s="149"/>
      <c r="AE206" s="149"/>
      <c r="AF206" s="149"/>
      <c r="AG206" s="149" t="s">
        <v>129</v>
      </c>
      <c r="AH206" s="149">
        <v>0</v>
      </c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  <c r="BA206" s="149"/>
      <c r="BB206" s="149"/>
      <c r="BC206" s="149"/>
      <c r="BD206" s="149"/>
      <c r="BE206" s="149"/>
      <c r="BF206" s="149"/>
      <c r="BG206" s="149"/>
      <c r="BH206" s="149"/>
    </row>
    <row r="207" spans="1:60" outlineLevel="1" x14ac:dyDescent="0.2">
      <c r="A207" s="170">
        <v>62</v>
      </c>
      <c r="B207" s="171" t="s">
        <v>366</v>
      </c>
      <c r="C207" s="185" t="s">
        <v>367</v>
      </c>
      <c r="D207" s="172" t="s">
        <v>124</v>
      </c>
      <c r="E207" s="173">
        <v>31.184999999999999</v>
      </c>
      <c r="F207" s="174"/>
      <c r="G207" s="175">
        <f>ROUND(E207*F207,2)</f>
        <v>0</v>
      </c>
      <c r="H207" s="160"/>
      <c r="I207" s="159">
        <f>ROUND(E207*H207,2)</f>
        <v>0</v>
      </c>
      <c r="J207" s="160"/>
      <c r="K207" s="159">
        <f>ROUND(E207*J207,2)</f>
        <v>0</v>
      </c>
      <c r="L207" s="159">
        <v>21</v>
      </c>
      <c r="M207" s="159">
        <f>G207*(1+L207/100)</f>
        <v>0</v>
      </c>
      <c r="N207" s="159">
        <v>0.13627</v>
      </c>
      <c r="O207" s="159">
        <f>ROUND(E207*N207,2)</f>
        <v>4.25</v>
      </c>
      <c r="P207" s="159">
        <v>0</v>
      </c>
      <c r="Q207" s="159">
        <f>ROUND(E207*P207,2)</f>
        <v>0</v>
      </c>
      <c r="R207" s="159" t="s">
        <v>202</v>
      </c>
      <c r="S207" s="159" t="s">
        <v>125</v>
      </c>
      <c r="T207" s="159" t="s">
        <v>125</v>
      </c>
      <c r="U207" s="159">
        <v>0</v>
      </c>
      <c r="V207" s="159">
        <f>ROUND(E207*U207,2)</f>
        <v>0</v>
      </c>
      <c r="W207" s="159"/>
      <c r="X207" s="159" t="s">
        <v>203</v>
      </c>
      <c r="Y207" s="149"/>
      <c r="Z207" s="149"/>
      <c r="AA207" s="149"/>
      <c r="AB207" s="149"/>
      <c r="AC207" s="149"/>
      <c r="AD207" s="149"/>
      <c r="AE207" s="149"/>
      <c r="AF207" s="149"/>
      <c r="AG207" s="149" t="s">
        <v>204</v>
      </c>
      <c r="AH207" s="149"/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  <c r="BA207" s="149"/>
      <c r="BB207" s="149"/>
      <c r="BC207" s="149"/>
      <c r="BD207" s="149"/>
      <c r="BE207" s="149"/>
      <c r="BF207" s="149"/>
      <c r="BG207" s="149"/>
      <c r="BH207" s="149"/>
    </row>
    <row r="208" spans="1:60" ht="22.5" outlineLevel="1" x14ac:dyDescent="0.2">
      <c r="A208" s="156"/>
      <c r="B208" s="157"/>
      <c r="C208" s="186" t="s">
        <v>368</v>
      </c>
      <c r="D208" s="161"/>
      <c r="E208" s="162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59"/>
      <c r="U208" s="159"/>
      <c r="V208" s="159"/>
      <c r="W208" s="159"/>
      <c r="X208" s="159"/>
      <c r="Y208" s="149"/>
      <c r="Z208" s="149"/>
      <c r="AA208" s="149"/>
      <c r="AB208" s="149"/>
      <c r="AC208" s="149"/>
      <c r="AD208" s="149"/>
      <c r="AE208" s="149"/>
      <c r="AF208" s="149"/>
      <c r="AG208" s="149" t="s">
        <v>129</v>
      </c>
      <c r="AH208" s="149">
        <v>0</v>
      </c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  <c r="BA208" s="149"/>
      <c r="BB208" s="149"/>
      <c r="BC208" s="149"/>
      <c r="BD208" s="149"/>
      <c r="BE208" s="149"/>
      <c r="BF208" s="149"/>
      <c r="BG208" s="149"/>
      <c r="BH208" s="149"/>
    </row>
    <row r="209" spans="1:60" outlineLevel="1" x14ac:dyDescent="0.2">
      <c r="A209" s="156"/>
      <c r="B209" s="157"/>
      <c r="C209" s="186" t="s">
        <v>369</v>
      </c>
      <c r="D209" s="161"/>
      <c r="E209" s="162">
        <v>31.184999999999999</v>
      </c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  <c r="S209" s="159"/>
      <c r="T209" s="159"/>
      <c r="U209" s="159"/>
      <c r="V209" s="159"/>
      <c r="W209" s="159"/>
      <c r="X209" s="159"/>
      <c r="Y209" s="149"/>
      <c r="Z209" s="149"/>
      <c r="AA209" s="149"/>
      <c r="AB209" s="149"/>
      <c r="AC209" s="149"/>
      <c r="AD209" s="149"/>
      <c r="AE209" s="149"/>
      <c r="AF209" s="149"/>
      <c r="AG209" s="149" t="s">
        <v>129</v>
      </c>
      <c r="AH209" s="149">
        <v>0</v>
      </c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  <c r="BA209" s="149"/>
      <c r="BB209" s="149"/>
      <c r="BC209" s="149"/>
      <c r="BD209" s="149"/>
      <c r="BE209" s="149"/>
      <c r="BF209" s="149"/>
      <c r="BG209" s="149"/>
      <c r="BH209" s="149"/>
    </row>
    <row r="210" spans="1:60" outlineLevel="1" x14ac:dyDescent="0.2">
      <c r="A210" s="170">
        <v>63</v>
      </c>
      <c r="B210" s="171" t="s">
        <v>136</v>
      </c>
      <c r="C210" s="185" t="s">
        <v>137</v>
      </c>
      <c r="D210" s="172" t="s">
        <v>124</v>
      </c>
      <c r="E210" s="173">
        <v>22</v>
      </c>
      <c r="F210" s="174"/>
      <c r="G210" s="175">
        <f>ROUND(E210*F210,2)</f>
        <v>0</v>
      </c>
      <c r="H210" s="160"/>
      <c r="I210" s="159">
        <f>ROUND(E210*H210,2)</f>
        <v>0</v>
      </c>
      <c r="J210" s="160"/>
      <c r="K210" s="159">
        <f>ROUND(E210*J210,2)</f>
        <v>0</v>
      </c>
      <c r="L210" s="159">
        <v>21</v>
      </c>
      <c r="M210" s="159">
        <f>G210*(1+L210/100)</f>
        <v>0</v>
      </c>
      <c r="N210" s="159">
        <v>0</v>
      </c>
      <c r="O210" s="159">
        <f>ROUND(E210*N210,2)</f>
        <v>0</v>
      </c>
      <c r="P210" s="159">
        <v>0.13800000000000001</v>
      </c>
      <c r="Q210" s="159">
        <f>ROUND(E210*P210,2)</f>
        <v>3.04</v>
      </c>
      <c r="R210" s="159"/>
      <c r="S210" s="159" t="s">
        <v>125</v>
      </c>
      <c r="T210" s="159" t="s">
        <v>125</v>
      </c>
      <c r="U210" s="159">
        <v>0.16</v>
      </c>
      <c r="V210" s="159">
        <f>ROUND(E210*U210,2)</f>
        <v>3.52</v>
      </c>
      <c r="W210" s="159"/>
      <c r="X210" s="159" t="s">
        <v>126</v>
      </c>
      <c r="Y210" s="149"/>
      <c r="Z210" s="149"/>
      <c r="AA210" s="149"/>
      <c r="AB210" s="149"/>
      <c r="AC210" s="149"/>
      <c r="AD210" s="149"/>
      <c r="AE210" s="149"/>
      <c r="AF210" s="149"/>
      <c r="AG210" s="149" t="s">
        <v>227</v>
      </c>
      <c r="AH210" s="149"/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  <c r="BA210" s="149"/>
      <c r="BB210" s="149"/>
      <c r="BC210" s="149"/>
      <c r="BD210" s="149"/>
      <c r="BE210" s="149"/>
      <c r="BF210" s="149"/>
      <c r="BG210" s="149"/>
      <c r="BH210" s="149"/>
    </row>
    <row r="211" spans="1:60" outlineLevel="1" x14ac:dyDescent="0.2">
      <c r="A211" s="156"/>
      <c r="B211" s="157"/>
      <c r="C211" s="186" t="s">
        <v>370</v>
      </c>
      <c r="D211" s="161"/>
      <c r="E211" s="162">
        <v>22</v>
      </c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  <c r="S211" s="159"/>
      <c r="T211" s="159"/>
      <c r="U211" s="159"/>
      <c r="V211" s="159"/>
      <c r="W211" s="159"/>
      <c r="X211" s="159"/>
      <c r="Y211" s="149"/>
      <c r="Z211" s="149"/>
      <c r="AA211" s="149"/>
      <c r="AB211" s="149"/>
      <c r="AC211" s="149"/>
      <c r="AD211" s="149"/>
      <c r="AE211" s="149"/>
      <c r="AF211" s="149"/>
      <c r="AG211" s="149" t="s">
        <v>129</v>
      </c>
      <c r="AH211" s="149">
        <v>0</v>
      </c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49"/>
      <c r="AS211" s="149"/>
      <c r="AT211" s="149"/>
      <c r="AU211" s="149"/>
      <c r="AV211" s="149"/>
      <c r="AW211" s="149"/>
      <c r="AX211" s="149"/>
      <c r="AY211" s="149"/>
      <c r="AZ211" s="149"/>
      <c r="BA211" s="149"/>
      <c r="BB211" s="149"/>
      <c r="BC211" s="149"/>
      <c r="BD211" s="149"/>
      <c r="BE211" s="149"/>
      <c r="BF211" s="149"/>
      <c r="BG211" s="149"/>
      <c r="BH211" s="149"/>
    </row>
    <row r="212" spans="1:60" outlineLevel="1" x14ac:dyDescent="0.2">
      <c r="A212" s="170">
        <v>64</v>
      </c>
      <c r="B212" s="171" t="s">
        <v>328</v>
      </c>
      <c r="C212" s="185" t="s">
        <v>329</v>
      </c>
      <c r="D212" s="172" t="s">
        <v>124</v>
      </c>
      <c r="E212" s="173">
        <v>4</v>
      </c>
      <c r="F212" s="174"/>
      <c r="G212" s="175">
        <f>ROUND(E212*F212,2)</f>
        <v>0</v>
      </c>
      <c r="H212" s="160"/>
      <c r="I212" s="159">
        <f>ROUND(E212*H212,2)</f>
        <v>0</v>
      </c>
      <c r="J212" s="160"/>
      <c r="K212" s="159">
        <f>ROUND(E212*J212,2)</f>
        <v>0</v>
      </c>
      <c r="L212" s="159">
        <v>21</v>
      </c>
      <c r="M212" s="159">
        <f>G212*(1+L212/100)</f>
        <v>0</v>
      </c>
      <c r="N212" s="159">
        <v>7.3899999999999993E-2</v>
      </c>
      <c r="O212" s="159">
        <f>ROUND(E212*N212,2)</f>
        <v>0.3</v>
      </c>
      <c r="P212" s="159">
        <v>0</v>
      </c>
      <c r="Q212" s="159">
        <f>ROUND(E212*P212,2)</f>
        <v>0</v>
      </c>
      <c r="R212" s="159"/>
      <c r="S212" s="159" t="s">
        <v>125</v>
      </c>
      <c r="T212" s="159" t="s">
        <v>125</v>
      </c>
      <c r="U212" s="159">
        <v>0.45200000000000001</v>
      </c>
      <c r="V212" s="159">
        <f>ROUND(E212*U212,2)</f>
        <v>1.81</v>
      </c>
      <c r="W212" s="159"/>
      <c r="X212" s="159" t="s">
        <v>126</v>
      </c>
      <c r="Y212" s="149"/>
      <c r="Z212" s="149"/>
      <c r="AA212" s="149"/>
      <c r="AB212" s="149"/>
      <c r="AC212" s="149"/>
      <c r="AD212" s="149"/>
      <c r="AE212" s="149"/>
      <c r="AF212" s="149"/>
      <c r="AG212" s="149" t="s">
        <v>227</v>
      </c>
      <c r="AH212" s="149"/>
      <c r="AI212" s="149"/>
      <c r="AJ212" s="149"/>
      <c r="AK212" s="149"/>
      <c r="AL212" s="149"/>
      <c r="AM212" s="149"/>
      <c r="AN212" s="149"/>
      <c r="AO212" s="149"/>
      <c r="AP212" s="149"/>
      <c r="AQ212" s="149"/>
      <c r="AR212" s="149"/>
      <c r="AS212" s="149"/>
      <c r="AT212" s="149"/>
      <c r="AU212" s="149"/>
      <c r="AV212" s="149"/>
      <c r="AW212" s="149"/>
      <c r="AX212" s="149"/>
      <c r="AY212" s="149"/>
      <c r="AZ212" s="149"/>
      <c r="BA212" s="149"/>
      <c r="BB212" s="149"/>
      <c r="BC212" s="149"/>
      <c r="BD212" s="149"/>
      <c r="BE212" s="149"/>
      <c r="BF212" s="149"/>
      <c r="BG212" s="149"/>
      <c r="BH212" s="149"/>
    </row>
    <row r="213" spans="1:60" outlineLevel="1" x14ac:dyDescent="0.2">
      <c r="A213" s="156"/>
      <c r="B213" s="157"/>
      <c r="C213" s="186" t="s">
        <v>371</v>
      </c>
      <c r="D213" s="161"/>
      <c r="E213" s="162">
        <v>4</v>
      </c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59"/>
      <c r="S213" s="159"/>
      <c r="T213" s="159"/>
      <c r="U213" s="159"/>
      <c r="V213" s="159"/>
      <c r="W213" s="159"/>
      <c r="X213" s="159"/>
      <c r="Y213" s="149"/>
      <c r="Z213" s="149"/>
      <c r="AA213" s="149"/>
      <c r="AB213" s="149"/>
      <c r="AC213" s="149"/>
      <c r="AD213" s="149"/>
      <c r="AE213" s="149"/>
      <c r="AF213" s="149"/>
      <c r="AG213" s="149" t="s">
        <v>129</v>
      </c>
      <c r="AH213" s="149">
        <v>0</v>
      </c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9"/>
      <c r="AY213" s="149"/>
      <c r="AZ213" s="149"/>
      <c r="BA213" s="149"/>
      <c r="BB213" s="149"/>
      <c r="BC213" s="149"/>
      <c r="BD213" s="149"/>
      <c r="BE213" s="149"/>
      <c r="BF213" s="149"/>
      <c r="BG213" s="149"/>
      <c r="BH213" s="149"/>
    </row>
    <row r="214" spans="1:60" outlineLevel="1" x14ac:dyDescent="0.2">
      <c r="A214" s="170">
        <v>65</v>
      </c>
      <c r="B214" s="171" t="s">
        <v>372</v>
      </c>
      <c r="C214" s="185" t="s">
        <v>373</v>
      </c>
      <c r="D214" s="172" t="s">
        <v>124</v>
      </c>
      <c r="E214" s="173">
        <v>22</v>
      </c>
      <c r="F214" s="174"/>
      <c r="G214" s="175">
        <f>ROUND(E214*F214,2)</f>
        <v>0</v>
      </c>
      <c r="H214" s="160"/>
      <c r="I214" s="159">
        <f>ROUND(E214*H214,2)</f>
        <v>0</v>
      </c>
      <c r="J214" s="160"/>
      <c r="K214" s="159">
        <f>ROUND(E214*J214,2)</f>
        <v>0</v>
      </c>
      <c r="L214" s="159">
        <v>21</v>
      </c>
      <c r="M214" s="159">
        <f>G214*(1+L214/100)</f>
        <v>0</v>
      </c>
      <c r="N214" s="159">
        <v>0</v>
      </c>
      <c r="O214" s="159">
        <f>ROUND(E214*N214,2)</f>
        <v>0</v>
      </c>
      <c r="P214" s="159">
        <v>0</v>
      </c>
      <c r="Q214" s="159">
        <f>ROUND(E214*P214,2)</f>
        <v>0</v>
      </c>
      <c r="R214" s="159"/>
      <c r="S214" s="159" t="s">
        <v>125</v>
      </c>
      <c r="T214" s="159" t="s">
        <v>125</v>
      </c>
      <c r="U214" s="159">
        <v>0.115</v>
      </c>
      <c r="V214" s="159">
        <f>ROUND(E214*U214,2)</f>
        <v>2.5299999999999998</v>
      </c>
      <c r="W214" s="159"/>
      <c r="X214" s="159" t="s">
        <v>126</v>
      </c>
      <c r="Y214" s="149"/>
      <c r="Z214" s="149"/>
      <c r="AA214" s="149"/>
      <c r="AB214" s="149"/>
      <c r="AC214" s="149"/>
      <c r="AD214" s="149"/>
      <c r="AE214" s="149"/>
      <c r="AF214" s="149"/>
      <c r="AG214" s="149" t="s">
        <v>227</v>
      </c>
      <c r="AH214" s="149"/>
      <c r="AI214" s="149"/>
      <c r="AJ214" s="149"/>
      <c r="AK214" s="149"/>
      <c r="AL214" s="149"/>
      <c r="AM214" s="149"/>
      <c r="AN214" s="149"/>
      <c r="AO214" s="149"/>
      <c r="AP214" s="149"/>
      <c r="AQ214" s="149"/>
      <c r="AR214" s="149"/>
      <c r="AS214" s="149"/>
      <c r="AT214" s="149"/>
      <c r="AU214" s="149"/>
      <c r="AV214" s="149"/>
      <c r="AW214" s="149"/>
      <c r="AX214" s="149"/>
      <c r="AY214" s="149"/>
      <c r="AZ214" s="149"/>
      <c r="BA214" s="149"/>
      <c r="BB214" s="149"/>
      <c r="BC214" s="149"/>
      <c r="BD214" s="149"/>
      <c r="BE214" s="149"/>
      <c r="BF214" s="149"/>
      <c r="BG214" s="149"/>
      <c r="BH214" s="149"/>
    </row>
    <row r="215" spans="1:60" outlineLevel="1" x14ac:dyDescent="0.2">
      <c r="A215" s="156"/>
      <c r="B215" s="157"/>
      <c r="C215" s="186" t="s">
        <v>374</v>
      </c>
      <c r="D215" s="161"/>
      <c r="E215" s="162">
        <v>22</v>
      </c>
      <c r="F215" s="159"/>
      <c r="G215" s="159"/>
      <c r="H215" s="159"/>
      <c r="I215" s="159"/>
      <c r="J215" s="159"/>
      <c r="K215" s="159"/>
      <c r="L215" s="159"/>
      <c r="M215" s="159"/>
      <c r="N215" s="159"/>
      <c r="O215" s="159"/>
      <c r="P215" s="159"/>
      <c r="Q215" s="159"/>
      <c r="R215" s="159"/>
      <c r="S215" s="159"/>
      <c r="T215" s="159"/>
      <c r="U215" s="159"/>
      <c r="V215" s="159"/>
      <c r="W215" s="159"/>
      <c r="X215" s="159"/>
      <c r="Y215" s="149"/>
      <c r="Z215" s="149"/>
      <c r="AA215" s="149"/>
      <c r="AB215" s="149"/>
      <c r="AC215" s="149"/>
      <c r="AD215" s="149"/>
      <c r="AE215" s="149"/>
      <c r="AF215" s="149"/>
      <c r="AG215" s="149" t="s">
        <v>129</v>
      </c>
      <c r="AH215" s="149">
        <v>5</v>
      </c>
      <c r="AI215" s="149"/>
      <c r="AJ215" s="149"/>
      <c r="AK215" s="149"/>
      <c r="AL215" s="149"/>
      <c r="AM215" s="149"/>
      <c r="AN215" s="149"/>
      <c r="AO215" s="149"/>
      <c r="AP215" s="149"/>
      <c r="AQ215" s="149"/>
      <c r="AR215" s="149"/>
      <c r="AS215" s="149"/>
      <c r="AT215" s="149"/>
      <c r="AU215" s="149"/>
      <c r="AV215" s="149"/>
      <c r="AW215" s="149"/>
      <c r="AX215" s="149"/>
      <c r="AY215" s="149"/>
      <c r="AZ215" s="149"/>
      <c r="BA215" s="149"/>
      <c r="BB215" s="149"/>
      <c r="BC215" s="149"/>
      <c r="BD215" s="149"/>
      <c r="BE215" s="149"/>
      <c r="BF215" s="149"/>
      <c r="BG215" s="149"/>
      <c r="BH215" s="149"/>
    </row>
    <row r="216" spans="1:60" outlineLevel="1" x14ac:dyDescent="0.2">
      <c r="A216" s="170">
        <v>66</v>
      </c>
      <c r="B216" s="171" t="s">
        <v>339</v>
      </c>
      <c r="C216" s="185" t="s">
        <v>340</v>
      </c>
      <c r="D216" s="172" t="s">
        <v>124</v>
      </c>
      <c r="E216" s="173">
        <v>18</v>
      </c>
      <c r="F216" s="174"/>
      <c r="G216" s="175">
        <f>ROUND(E216*F216,2)</f>
        <v>0</v>
      </c>
      <c r="H216" s="160"/>
      <c r="I216" s="159">
        <f>ROUND(E216*H216,2)</f>
        <v>0</v>
      </c>
      <c r="J216" s="160"/>
      <c r="K216" s="159">
        <f>ROUND(E216*J216,2)</f>
        <v>0</v>
      </c>
      <c r="L216" s="159">
        <v>21</v>
      </c>
      <c r="M216" s="159">
        <f>G216*(1+L216/100)</f>
        <v>0</v>
      </c>
      <c r="N216" s="159">
        <v>9.2799999999999994E-2</v>
      </c>
      <c r="O216" s="159">
        <f>ROUND(E216*N216,2)</f>
        <v>1.67</v>
      </c>
      <c r="P216" s="159">
        <v>0</v>
      </c>
      <c r="Q216" s="159">
        <f>ROUND(E216*P216,2)</f>
        <v>0</v>
      </c>
      <c r="R216" s="159"/>
      <c r="S216" s="159" t="s">
        <v>125</v>
      </c>
      <c r="T216" s="159" t="s">
        <v>125</v>
      </c>
      <c r="U216" s="159">
        <v>0.47799999999999998</v>
      </c>
      <c r="V216" s="159">
        <f>ROUND(E216*U216,2)</f>
        <v>8.6</v>
      </c>
      <c r="W216" s="159"/>
      <c r="X216" s="159" t="s">
        <v>126</v>
      </c>
      <c r="Y216" s="149"/>
      <c r="Z216" s="149"/>
      <c r="AA216" s="149"/>
      <c r="AB216" s="149"/>
      <c r="AC216" s="149"/>
      <c r="AD216" s="149"/>
      <c r="AE216" s="149"/>
      <c r="AF216" s="149"/>
      <c r="AG216" s="149" t="s">
        <v>227</v>
      </c>
      <c r="AH216" s="149"/>
      <c r="AI216" s="149"/>
      <c r="AJ216" s="149"/>
      <c r="AK216" s="149"/>
      <c r="AL216" s="149"/>
      <c r="AM216" s="149"/>
      <c r="AN216" s="149"/>
      <c r="AO216" s="149"/>
      <c r="AP216" s="149"/>
      <c r="AQ216" s="149"/>
      <c r="AR216" s="149"/>
      <c r="AS216" s="149"/>
      <c r="AT216" s="149"/>
      <c r="AU216" s="149"/>
      <c r="AV216" s="149"/>
      <c r="AW216" s="149"/>
      <c r="AX216" s="149"/>
      <c r="AY216" s="149"/>
      <c r="AZ216" s="149"/>
      <c r="BA216" s="149"/>
      <c r="BB216" s="149"/>
      <c r="BC216" s="149"/>
      <c r="BD216" s="149"/>
      <c r="BE216" s="149"/>
      <c r="BF216" s="149"/>
      <c r="BG216" s="149"/>
      <c r="BH216" s="149"/>
    </row>
    <row r="217" spans="1:60" outlineLevel="1" x14ac:dyDescent="0.2">
      <c r="A217" s="156"/>
      <c r="B217" s="157"/>
      <c r="C217" s="186" t="s">
        <v>375</v>
      </c>
      <c r="D217" s="161"/>
      <c r="E217" s="162">
        <v>18</v>
      </c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  <c r="Q217" s="159"/>
      <c r="R217" s="159"/>
      <c r="S217" s="159"/>
      <c r="T217" s="159"/>
      <c r="U217" s="159"/>
      <c r="V217" s="159"/>
      <c r="W217" s="159"/>
      <c r="X217" s="159"/>
      <c r="Y217" s="149"/>
      <c r="Z217" s="149"/>
      <c r="AA217" s="149"/>
      <c r="AB217" s="149"/>
      <c r="AC217" s="149"/>
      <c r="AD217" s="149"/>
      <c r="AE217" s="149"/>
      <c r="AF217" s="149"/>
      <c r="AG217" s="149" t="s">
        <v>129</v>
      </c>
      <c r="AH217" s="149">
        <v>0</v>
      </c>
      <c r="AI217" s="149"/>
      <c r="AJ217" s="149"/>
      <c r="AK217" s="149"/>
      <c r="AL217" s="149"/>
      <c r="AM217" s="149"/>
      <c r="AN217" s="149"/>
      <c r="AO217" s="149"/>
      <c r="AP217" s="149"/>
      <c r="AQ217" s="149"/>
      <c r="AR217" s="149"/>
      <c r="AS217" s="149"/>
      <c r="AT217" s="149"/>
      <c r="AU217" s="149"/>
      <c r="AV217" s="149"/>
      <c r="AW217" s="149"/>
      <c r="AX217" s="149"/>
      <c r="AY217" s="149"/>
      <c r="AZ217" s="149"/>
      <c r="BA217" s="149"/>
      <c r="BB217" s="149"/>
      <c r="BC217" s="149"/>
      <c r="BD217" s="149"/>
      <c r="BE217" s="149"/>
      <c r="BF217" s="149"/>
      <c r="BG217" s="149"/>
      <c r="BH217" s="149"/>
    </row>
    <row r="218" spans="1:60" outlineLevel="1" x14ac:dyDescent="0.2">
      <c r="A218" s="170">
        <v>67</v>
      </c>
      <c r="B218" s="171" t="s">
        <v>376</v>
      </c>
      <c r="C218" s="185" t="s">
        <v>377</v>
      </c>
      <c r="D218" s="172" t="s">
        <v>124</v>
      </c>
      <c r="E218" s="173">
        <v>171.6</v>
      </c>
      <c r="F218" s="174"/>
      <c r="G218" s="175">
        <f>ROUND(E218*F218,2)</f>
        <v>0</v>
      </c>
      <c r="H218" s="160"/>
      <c r="I218" s="159">
        <f>ROUND(E218*H218,2)</f>
        <v>0</v>
      </c>
      <c r="J218" s="160"/>
      <c r="K218" s="159">
        <f>ROUND(E218*J218,2)</f>
        <v>0</v>
      </c>
      <c r="L218" s="159">
        <v>21</v>
      </c>
      <c r="M218" s="159">
        <f>G218*(1+L218/100)</f>
        <v>0</v>
      </c>
      <c r="N218" s="159">
        <v>0</v>
      </c>
      <c r="O218" s="159">
        <f>ROUND(E218*N218,2)</f>
        <v>0</v>
      </c>
      <c r="P218" s="159">
        <v>0</v>
      </c>
      <c r="Q218" s="159">
        <f>ROUND(E218*P218,2)</f>
        <v>0</v>
      </c>
      <c r="R218" s="159"/>
      <c r="S218" s="159" t="s">
        <v>125</v>
      </c>
      <c r="T218" s="159" t="s">
        <v>125</v>
      </c>
      <c r="U218" s="159">
        <v>0.13</v>
      </c>
      <c r="V218" s="159">
        <f>ROUND(E218*U218,2)</f>
        <v>22.31</v>
      </c>
      <c r="W218" s="159"/>
      <c r="X218" s="159" t="s">
        <v>126</v>
      </c>
      <c r="Y218" s="149"/>
      <c r="Z218" s="149"/>
      <c r="AA218" s="149"/>
      <c r="AB218" s="149"/>
      <c r="AC218" s="149"/>
      <c r="AD218" s="149"/>
      <c r="AE218" s="149"/>
      <c r="AF218" s="149"/>
      <c r="AG218" s="149" t="s">
        <v>127</v>
      </c>
      <c r="AH218" s="149"/>
      <c r="AI218" s="149"/>
      <c r="AJ218" s="149"/>
      <c r="AK218" s="149"/>
      <c r="AL218" s="149"/>
      <c r="AM218" s="149"/>
      <c r="AN218" s="149"/>
      <c r="AO218" s="149"/>
      <c r="AP218" s="149"/>
      <c r="AQ218" s="149"/>
      <c r="AR218" s="149"/>
      <c r="AS218" s="149"/>
      <c r="AT218" s="149"/>
      <c r="AU218" s="149"/>
      <c r="AV218" s="149"/>
      <c r="AW218" s="149"/>
      <c r="AX218" s="149"/>
      <c r="AY218" s="149"/>
      <c r="AZ218" s="149"/>
      <c r="BA218" s="149"/>
      <c r="BB218" s="149"/>
      <c r="BC218" s="149"/>
      <c r="BD218" s="149"/>
      <c r="BE218" s="149"/>
      <c r="BF218" s="149"/>
      <c r="BG218" s="149"/>
      <c r="BH218" s="149"/>
    </row>
    <row r="219" spans="1:60" outlineLevel="1" x14ac:dyDescent="0.2">
      <c r="A219" s="156"/>
      <c r="B219" s="157"/>
      <c r="C219" s="186" t="s">
        <v>378</v>
      </c>
      <c r="D219" s="161"/>
      <c r="E219" s="162"/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59"/>
      <c r="S219" s="159"/>
      <c r="T219" s="159"/>
      <c r="U219" s="159"/>
      <c r="V219" s="159"/>
      <c r="W219" s="159"/>
      <c r="X219" s="159"/>
      <c r="Y219" s="149"/>
      <c r="Z219" s="149"/>
      <c r="AA219" s="149"/>
      <c r="AB219" s="149"/>
      <c r="AC219" s="149"/>
      <c r="AD219" s="149"/>
      <c r="AE219" s="149"/>
      <c r="AF219" s="149"/>
      <c r="AG219" s="149" t="s">
        <v>129</v>
      </c>
      <c r="AH219" s="149">
        <v>0</v>
      </c>
      <c r="AI219" s="149"/>
      <c r="AJ219" s="149"/>
      <c r="AK219" s="149"/>
      <c r="AL219" s="149"/>
      <c r="AM219" s="149"/>
      <c r="AN219" s="149"/>
      <c r="AO219" s="149"/>
      <c r="AP219" s="149"/>
      <c r="AQ219" s="149"/>
      <c r="AR219" s="149"/>
      <c r="AS219" s="149"/>
      <c r="AT219" s="149"/>
      <c r="AU219" s="149"/>
      <c r="AV219" s="149"/>
      <c r="AW219" s="149"/>
      <c r="AX219" s="149"/>
      <c r="AY219" s="149"/>
      <c r="AZ219" s="149"/>
      <c r="BA219" s="149"/>
      <c r="BB219" s="149"/>
      <c r="BC219" s="149"/>
      <c r="BD219" s="149"/>
      <c r="BE219" s="149"/>
      <c r="BF219" s="149"/>
      <c r="BG219" s="149"/>
      <c r="BH219" s="149"/>
    </row>
    <row r="220" spans="1:60" outlineLevel="1" x14ac:dyDescent="0.2">
      <c r="A220" s="156"/>
      <c r="B220" s="157"/>
      <c r="C220" s="186" t="s">
        <v>379</v>
      </c>
      <c r="D220" s="161"/>
      <c r="E220" s="162">
        <v>171.6</v>
      </c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59"/>
      <c r="T220" s="159"/>
      <c r="U220" s="159"/>
      <c r="V220" s="159"/>
      <c r="W220" s="159"/>
      <c r="X220" s="159"/>
      <c r="Y220" s="149"/>
      <c r="Z220" s="149"/>
      <c r="AA220" s="149"/>
      <c r="AB220" s="149"/>
      <c r="AC220" s="149"/>
      <c r="AD220" s="149"/>
      <c r="AE220" s="149"/>
      <c r="AF220" s="149"/>
      <c r="AG220" s="149" t="s">
        <v>129</v>
      </c>
      <c r="AH220" s="149">
        <v>0</v>
      </c>
      <c r="AI220" s="149"/>
      <c r="AJ220" s="149"/>
      <c r="AK220" s="149"/>
      <c r="AL220" s="149"/>
      <c r="AM220" s="149"/>
      <c r="AN220" s="149"/>
      <c r="AO220" s="149"/>
      <c r="AP220" s="149"/>
      <c r="AQ220" s="149"/>
      <c r="AR220" s="149"/>
      <c r="AS220" s="149"/>
      <c r="AT220" s="149"/>
      <c r="AU220" s="149"/>
      <c r="AV220" s="149"/>
      <c r="AW220" s="149"/>
      <c r="AX220" s="149"/>
      <c r="AY220" s="149"/>
      <c r="AZ220" s="149"/>
      <c r="BA220" s="149"/>
      <c r="BB220" s="149"/>
      <c r="BC220" s="149"/>
      <c r="BD220" s="149"/>
      <c r="BE220" s="149"/>
      <c r="BF220" s="149"/>
      <c r="BG220" s="149"/>
      <c r="BH220" s="149"/>
    </row>
    <row r="221" spans="1:60" ht="25.5" x14ac:dyDescent="0.2">
      <c r="A221" s="164" t="s">
        <v>120</v>
      </c>
      <c r="B221" s="165" t="s">
        <v>74</v>
      </c>
      <c r="C221" s="184" t="s">
        <v>75</v>
      </c>
      <c r="D221" s="166"/>
      <c r="E221" s="167"/>
      <c r="F221" s="168"/>
      <c r="G221" s="169">
        <f>SUMIF(AG222:AG227,"&lt;&gt;NOR",G222:G227)</f>
        <v>0</v>
      </c>
      <c r="H221" s="163"/>
      <c r="I221" s="163">
        <f>SUM(I222:I227)</f>
        <v>0</v>
      </c>
      <c r="J221" s="163"/>
      <c r="K221" s="163">
        <f>SUM(K222:K227)</f>
        <v>0</v>
      </c>
      <c r="L221" s="163"/>
      <c r="M221" s="163">
        <f>SUM(M222:M227)</f>
        <v>0</v>
      </c>
      <c r="N221" s="163"/>
      <c r="O221" s="163">
        <f>SUM(O222:O227)</f>
        <v>706.48</v>
      </c>
      <c r="P221" s="163"/>
      <c r="Q221" s="163">
        <f>SUM(Q222:Q227)</f>
        <v>0</v>
      </c>
      <c r="R221" s="163"/>
      <c r="S221" s="163"/>
      <c r="T221" s="163"/>
      <c r="U221" s="163"/>
      <c r="V221" s="163">
        <f>SUM(V222:V227)</f>
        <v>34.6</v>
      </c>
      <c r="W221" s="163"/>
      <c r="X221" s="163"/>
      <c r="AG221" t="s">
        <v>121</v>
      </c>
    </row>
    <row r="222" spans="1:60" ht="22.5" outlineLevel="1" x14ac:dyDescent="0.2">
      <c r="A222" s="170">
        <v>68</v>
      </c>
      <c r="B222" s="171" t="s">
        <v>380</v>
      </c>
      <c r="C222" s="185" t="s">
        <v>381</v>
      </c>
      <c r="D222" s="172" t="s">
        <v>124</v>
      </c>
      <c r="E222" s="173">
        <v>1281.5999999999999</v>
      </c>
      <c r="F222" s="174"/>
      <c r="G222" s="175">
        <f>ROUND(E222*F222,2)</f>
        <v>0</v>
      </c>
      <c r="H222" s="160"/>
      <c r="I222" s="159">
        <f>ROUND(E222*H222,2)</f>
        <v>0</v>
      </c>
      <c r="J222" s="160"/>
      <c r="K222" s="159">
        <f>ROUND(E222*J222,2)</f>
        <v>0</v>
      </c>
      <c r="L222" s="159">
        <v>21</v>
      </c>
      <c r="M222" s="159">
        <f>G222*(1+L222/100)</f>
        <v>0</v>
      </c>
      <c r="N222" s="159">
        <v>0.55125000000000002</v>
      </c>
      <c r="O222" s="159">
        <f>ROUND(E222*N222,2)</f>
        <v>706.48</v>
      </c>
      <c r="P222" s="159">
        <v>0</v>
      </c>
      <c r="Q222" s="159">
        <f>ROUND(E222*P222,2)</f>
        <v>0</v>
      </c>
      <c r="R222" s="159"/>
      <c r="S222" s="159" t="s">
        <v>125</v>
      </c>
      <c r="T222" s="159" t="s">
        <v>125</v>
      </c>
      <c r="U222" s="159">
        <v>2.7E-2</v>
      </c>
      <c r="V222" s="159">
        <f>ROUND(E222*U222,2)</f>
        <v>34.6</v>
      </c>
      <c r="W222" s="159"/>
      <c r="X222" s="159" t="s">
        <v>126</v>
      </c>
      <c r="Y222" s="149"/>
      <c r="Z222" s="149"/>
      <c r="AA222" s="149"/>
      <c r="AB222" s="149"/>
      <c r="AC222" s="149"/>
      <c r="AD222" s="149"/>
      <c r="AE222" s="149"/>
      <c r="AF222" s="149"/>
      <c r="AG222" s="149" t="s">
        <v>127</v>
      </c>
      <c r="AH222" s="149"/>
      <c r="AI222" s="149"/>
      <c r="AJ222" s="149"/>
      <c r="AK222" s="149"/>
      <c r="AL222" s="149"/>
      <c r="AM222" s="149"/>
      <c r="AN222" s="149"/>
      <c r="AO222" s="149"/>
      <c r="AP222" s="149"/>
      <c r="AQ222" s="149"/>
      <c r="AR222" s="149"/>
      <c r="AS222" s="149"/>
      <c r="AT222" s="149"/>
      <c r="AU222" s="149"/>
      <c r="AV222" s="149"/>
      <c r="AW222" s="149"/>
      <c r="AX222" s="149"/>
      <c r="AY222" s="149"/>
      <c r="AZ222" s="149"/>
      <c r="BA222" s="149"/>
      <c r="BB222" s="149"/>
      <c r="BC222" s="149"/>
      <c r="BD222" s="149"/>
      <c r="BE222" s="149"/>
      <c r="BF222" s="149"/>
      <c r="BG222" s="149"/>
      <c r="BH222" s="149"/>
    </row>
    <row r="223" spans="1:60" outlineLevel="1" x14ac:dyDescent="0.2">
      <c r="A223" s="156"/>
      <c r="B223" s="157"/>
      <c r="C223" s="186" t="s">
        <v>382</v>
      </c>
      <c r="D223" s="161"/>
      <c r="E223" s="162"/>
      <c r="F223" s="159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  <c r="Q223" s="159"/>
      <c r="R223" s="159"/>
      <c r="S223" s="159"/>
      <c r="T223" s="159"/>
      <c r="U223" s="159"/>
      <c r="V223" s="159"/>
      <c r="W223" s="159"/>
      <c r="X223" s="159"/>
      <c r="Y223" s="149"/>
      <c r="Z223" s="149"/>
      <c r="AA223" s="149"/>
      <c r="AB223" s="149"/>
      <c r="AC223" s="149"/>
      <c r="AD223" s="149"/>
      <c r="AE223" s="149"/>
      <c r="AF223" s="149"/>
      <c r="AG223" s="149" t="s">
        <v>129</v>
      </c>
      <c r="AH223" s="149">
        <v>0</v>
      </c>
      <c r="AI223" s="149"/>
      <c r="AJ223" s="149"/>
      <c r="AK223" s="149"/>
      <c r="AL223" s="149"/>
      <c r="AM223" s="149"/>
      <c r="AN223" s="149"/>
      <c r="AO223" s="149"/>
      <c r="AP223" s="149"/>
      <c r="AQ223" s="149"/>
      <c r="AR223" s="149"/>
      <c r="AS223" s="149"/>
      <c r="AT223" s="149"/>
      <c r="AU223" s="149"/>
      <c r="AV223" s="149"/>
      <c r="AW223" s="149"/>
      <c r="AX223" s="149"/>
      <c r="AY223" s="149"/>
      <c r="AZ223" s="149"/>
      <c r="BA223" s="149"/>
      <c r="BB223" s="149"/>
      <c r="BC223" s="149"/>
      <c r="BD223" s="149"/>
      <c r="BE223" s="149"/>
      <c r="BF223" s="149"/>
      <c r="BG223" s="149"/>
      <c r="BH223" s="149"/>
    </row>
    <row r="224" spans="1:60" outlineLevel="1" x14ac:dyDescent="0.2">
      <c r="A224" s="156"/>
      <c r="B224" s="157"/>
      <c r="C224" s="186" t="s">
        <v>383</v>
      </c>
      <c r="D224" s="161"/>
      <c r="E224" s="162"/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59"/>
      <c r="S224" s="159"/>
      <c r="T224" s="159"/>
      <c r="U224" s="159"/>
      <c r="V224" s="159"/>
      <c r="W224" s="159"/>
      <c r="X224" s="159"/>
      <c r="Y224" s="149"/>
      <c r="Z224" s="149"/>
      <c r="AA224" s="149"/>
      <c r="AB224" s="149"/>
      <c r="AC224" s="149"/>
      <c r="AD224" s="149"/>
      <c r="AE224" s="149"/>
      <c r="AF224" s="149"/>
      <c r="AG224" s="149" t="s">
        <v>129</v>
      </c>
      <c r="AH224" s="149">
        <v>0</v>
      </c>
      <c r="AI224" s="149"/>
      <c r="AJ224" s="149"/>
      <c r="AK224" s="149"/>
      <c r="AL224" s="149"/>
      <c r="AM224" s="149"/>
      <c r="AN224" s="149"/>
      <c r="AO224" s="149"/>
      <c r="AP224" s="149"/>
      <c r="AQ224" s="149"/>
      <c r="AR224" s="149"/>
      <c r="AS224" s="149"/>
      <c r="AT224" s="149"/>
      <c r="AU224" s="149"/>
      <c r="AV224" s="149"/>
      <c r="AW224" s="149"/>
      <c r="AX224" s="149"/>
      <c r="AY224" s="149"/>
      <c r="AZ224" s="149"/>
      <c r="BA224" s="149"/>
      <c r="BB224" s="149"/>
      <c r="BC224" s="149"/>
      <c r="BD224" s="149"/>
      <c r="BE224" s="149"/>
      <c r="BF224" s="149"/>
      <c r="BG224" s="149"/>
      <c r="BH224" s="149"/>
    </row>
    <row r="225" spans="1:60" outlineLevel="1" x14ac:dyDescent="0.2">
      <c r="A225" s="156"/>
      <c r="B225" s="157"/>
      <c r="C225" s="186" t="s">
        <v>301</v>
      </c>
      <c r="D225" s="161"/>
      <c r="E225" s="162"/>
      <c r="F225" s="159"/>
      <c r="G225" s="159"/>
      <c r="H225" s="159"/>
      <c r="I225" s="159"/>
      <c r="J225" s="159"/>
      <c r="K225" s="159"/>
      <c r="L225" s="159"/>
      <c r="M225" s="159"/>
      <c r="N225" s="159"/>
      <c r="O225" s="159"/>
      <c r="P225" s="159"/>
      <c r="Q225" s="159"/>
      <c r="R225" s="159"/>
      <c r="S225" s="159"/>
      <c r="T225" s="159"/>
      <c r="U225" s="159"/>
      <c r="V225" s="159"/>
      <c r="W225" s="159"/>
      <c r="X225" s="159"/>
      <c r="Y225" s="149"/>
      <c r="Z225" s="149"/>
      <c r="AA225" s="149"/>
      <c r="AB225" s="149"/>
      <c r="AC225" s="149"/>
      <c r="AD225" s="149"/>
      <c r="AE225" s="149"/>
      <c r="AF225" s="149"/>
      <c r="AG225" s="149" t="s">
        <v>129</v>
      </c>
      <c r="AH225" s="149">
        <v>0</v>
      </c>
      <c r="AI225" s="149"/>
      <c r="AJ225" s="149"/>
      <c r="AK225" s="149"/>
      <c r="AL225" s="149"/>
      <c r="AM225" s="149"/>
      <c r="AN225" s="149"/>
      <c r="AO225" s="149"/>
      <c r="AP225" s="149"/>
      <c r="AQ225" s="149"/>
      <c r="AR225" s="149"/>
      <c r="AS225" s="149"/>
      <c r="AT225" s="149"/>
      <c r="AU225" s="149"/>
      <c r="AV225" s="149"/>
      <c r="AW225" s="149"/>
      <c r="AX225" s="149"/>
      <c r="AY225" s="149"/>
      <c r="AZ225" s="149"/>
      <c r="BA225" s="149"/>
      <c r="BB225" s="149"/>
      <c r="BC225" s="149"/>
      <c r="BD225" s="149"/>
      <c r="BE225" s="149"/>
      <c r="BF225" s="149"/>
      <c r="BG225" s="149"/>
      <c r="BH225" s="149"/>
    </row>
    <row r="226" spans="1:60" outlineLevel="1" x14ac:dyDescent="0.2">
      <c r="A226" s="156"/>
      <c r="B226" s="157"/>
      <c r="C226" s="186" t="s">
        <v>151</v>
      </c>
      <c r="D226" s="161"/>
      <c r="E226" s="162"/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59"/>
      <c r="S226" s="159"/>
      <c r="T226" s="159"/>
      <c r="U226" s="159"/>
      <c r="V226" s="159"/>
      <c r="W226" s="159"/>
      <c r="X226" s="159"/>
      <c r="Y226" s="149"/>
      <c r="Z226" s="149"/>
      <c r="AA226" s="149"/>
      <c r="AB226" s="149"/>
      <c r="AC226" s="149"/>
      <c r="AD226" s="149"/>
      <c r="AE226" s="149"/>
      <c r="AF226" s="149"/>
      <c r="AG226" s="149" t="s">
        <v>129</v>
      </c>
      <c r="AH226" s="149">
        <v>0</v>
      </c>
      <c r="AI226" s="149"/>
      <c r="AJ226" s="149"/>
      <c r="AK226" s="149"/>
      <c r="AL226" s="149"/>
      <c r="AM226" s="149"/>
      <c r="AN226" s="149"/>
      <c r="AO226" s="149"/>
      <c r="AP226" s="149"/>
      <c r="AQ226" s="149"/>
      <c r="AR226" s="149"/>
      <c r="AS226" s="149"/>
      <c r="AT226" s="149"/>
      <c r="AU226" s="149"/>
      <c r="AV226" s="149"/>
      <c r="AW226" s="149"/>
      <c r="AX226" s="149"/>
      <c r="AY226" s="149"/>
      <c r="AZ226" s="149"/>
      <c r="BA226" s="149"/>
      <c r="BB226" s="149"/>
      <c r="BC226" s="149"/>
      <c r="BD226" s="149"/>
      <c r="BE226" s="149"/>
      <c r="BF226" s="149"/>
      <c r="BG226" s="149"/>
      <c r="BH226" s="149"/>
    </row>
    <row r="227" spans="1:60" outlineLevel="1" x14ac:dyDescent="0.2">
      <c r="A227" s="156"/>
      <c r="B227" s="157"/>
      <c r="C227" s="186" t="s">
        <v>384</v>
      </c>
      <c r="D227" s="161"/>
      <c r="E227" s="162">
        <v>1281.5999999999999</v>
      </c>
      <c r="F227" s="159"/>
      <c r="G227" s="159"/>
      <c r="H227" s="159"/>
      <c r="I227" s="159"/>
      <c r="J227" s="159"/>
      <c r="K227" s="159"/>
      <c r="L227" s="159"/>
      <c r="M227" s="159"/>
      <c r="N227" s="159"/>
      <c r="O227" s="159"/>
      <c r="P227" s="159"/>
      <c r="Q227" s="159"/>
      <c r="R227" s="159"/>
      <c r="S227" s="159"/>
      <c r="T227" s="159"/>
      <c r="U227" s="159"/>
      <c r="V227" s="159"/>
      <c r="W227" s="159"/>
      <c r="X227" s="159"/>
      <c r="Y227" s="149"/>
      <c r="Z227" s="149"/>
      <c r="AA227" s="149"/>
      <c r="AB227" s="149"/>
      <c r="AC227" s="149"/>
      <c r="AD227" s="149"/>
      <c r="AE227" s="149"/>
      <c r="AF227" s="149"/>
      <c r="AG227" s="149" t="s">
        <v>129</v>
      </c>
      <c r="AH227" s="149">
        <v>0</v>
      </c>
      <c r="AI227" s="149"/>
      <c r="AJ227" s="149"/>
      <c r="AK227" s="149"/>
      <c r="AL227" s="149"/>
      <c r="AM227" s="149"/>
      <c r="AN227" s="149"/>
      <c r="AO227" s="149"/>
      <c r="AP227" s="149"/>
      <c r="AQ227" s="149"/>
      <c r="AR227" s="149"/>
      <c r="AS227" s="149"/>
      <c r="AT227" s="149"/>
      <c r="AU227" s="149"/>
      <c r="AV227" s="149"/>
      <c r="AW227" s="149"/>
      <c r="AX227" s="149"/>
      <c r="AY227" s="149"/>
      <c r="AZ227" s="149"/>
      <c r="BA227" s="149"/>
      <c r="BB227" s="149"/>
      <c r="BC227" s="149"/>
      <c r="BD227" s="149"/>
      <c r="BE227" s="149"/>
      <c r="BF227" s="149"/>
      <c r="BG227" s="149"/>
      <c r="BH227" s="149"/>
    </row>
    <row r="228" spans="1:60" x14ac:dyDescent="0.2">
      <c r="A228" s="164" t="s">
        <v>120</v>
      </c>
      <c r="B228" s="165" t="s">
        <v>76</v>
      </c>
      <c r="C228" s="184" t="s">
        <v>77</v>
      </c>
      <c r="D228" s="166"/>
      <c r="E228" s="167"/>
      <c r="F228" s="168"/>
      <c r="G228" s="169">
        <f>SUMIF(AG229:AG230,"&lt;&gt;NOR",G229:G230)</f>
        <v>0</v>
      </c>
      <c r="H228" s="163"/>
      <c r="I228" s="163">
        <f>SUM(I229:I230)</f>
        <v>0</v>
      </c>
      <c r="J228" s="163"/>
      <c r="K228" s="163">
        <f>SUM(K229:K230)</f>
        <v>0</v>
      </c>
      <c r="L228" s="163"/>
      <c r="M228" s="163">
        <f>SUM(M229:M230)</f>
        <v>0</v>
      </c>
      <c r="N228" s="163"/>
      <c r="O228" s="163">
        <f>SUM(O229:O230)</f>
        <v>0.75</v>
      </c>
      <c r="P228" s="163"/>
      <c r="Q228" s="163">
        <f>SUM(Q229:Q230)</f>
        <v>0</v>
      </c>
      <c r="R228" s="163"/>
      <c r="S228" s="163"/>
      <c r="T228" s="163"/>
      <c r="U228" s="163"/>
      <c r="V228" s="163">
        <f>SUM(V229:V230)</f>
        <v>5.37</v>
      </c>
      <c r="W228" s="163"/>
      <c r="X228" s="163"/>
      <c r="AG228" t="s">
        <v>121</v>
      </c>
    </row>
    <row r="229" spans="1:60" outlineLevel="1" x14ac:dyDescent="0.2">
      <c r="A229" s="176">
        <v>69</v>
      </c>
      <c r="B229" s="177" t="s">
        <v>385</v>
      </c>
      <c r="C229" s="187" t="s">
        <v>386</v>
      </c>
      <c r="D229" s="178" t="s">
        <v>133</v>
      </c>
      <c r="E229" s="179">
        <v>1</v>
      </c>
      <c r="F229" s="180"/>
      <c r="G229" s="181">
        <f>ROUND(E229*F229,2)</f>
        <v>0</v>
      </c>
      <c r="H229" s="160"/>
      <c r="I229" s="159">
        <f>ROUND(E229*H229,2)</f>
        <v>0</v>
      </c>
      <c r="J229" s="160"/>
      <c r="K229" s="159">
        <f>ROUND(E229*J229,2)</f>
        <v>0</v>
      </c>
      <c r="L229" s="159">
        <v>21</v>
      </c>
      <c r="M229" s="159">
        <f>G229*(1+L229/100)</f>
        <v>0</v>
      </c>
      <c r="N229" s="159">
        <v>0.43093999999999999</v>
      </c>
      <c r="O229" s="159">
        <f>ROUND(E229*N229,2)</f>
        <v>0.43</v>
      </c>
      <c r="P229" s="159">
        <v>0</v>
      </c>
      <c r="Q229" s="159">
        <f>ROUND(E229*P229,2)</f>
        <v>0</v>
      </c>
      <c r="R229" s="159"/>
      <c r="S229" s="159" t="s">
        <v>125</v>
      </c>
      <c r="T229" s="159" t="s">
        <v>125</v>
      </c>
      <c r="U229" s="159">
        <v>3.8170000000000002</v>
      </c>
      <c r="V229" s="159">
        <f>ROUND(E229*U229,2)</f>
        <v>3.82</v>
      </c>
      <c r="W229" s="159"/>
      <c r="X229" s="159" t="s">
        <v>126</v>
      </c>
      <c r="Y229" s="149"/>
      <c r="Z229" s="149"/>
      <c r="AA229" s="149"/>
      <c r="AB229" s="149"/>
      <c r="AC229" s="149"/>
      <c r="AD229" s="149"/>
      <c r="AE229" s="149"/>
      <c r="AF229" s="149"/>
      <c r="AG229" s="149" t="s">
        <v>127</v>
      </c>
      <c r="AH229" s="149"/>
      <c r="AI229" s="149"/>
      <c r="AJ229" s="149"/>
      <c r="AK229" s="149"/>
      <c r="AL229" s="149"/>
      <c r="AM229" s="149"/>
      <c r="AN229" s="149"/>
      <c r="AO229" s="149"/>
      <c r="AP229" s="149"/>
      <c r="AQ229" s="149"/>
      <c r="AR229" s="149"/>
      <c r="AS229" s="149"/>
      <c r="AT229" s="149"/>
      <c r="AU229" s="149"/>
      <c r="AV229" s="149"/>
      <c r="AW229" s="149"/>
      <c r="AX229" s="149"/>
      <c r="AY229" s="149"/>
      <c r="AZ229" s="149"/>
      <c r="BA229" s="149"/>
      <c r="BB229" s="149"/>
      <c r="BC229" s="149"/>
      <c r="BD229" s="149"/>
      <c r="BE229" s="149"/>
      <c r="BF229" s="149"/>
      <c r="BG229" s="149"/>
      <c r="BH229" s="149"/>
    </row>
    <row r="230" spans="1:60" outlineLevel="1" x14ac:dyDescent="0.2">
      <c r="A230" s="176">
        <v>70</v>
      </c>
      <c r="B230" s="177" t="s">
        <v>387</v>
      </c>
      <c r="C230" s="187" t="s">
        <v>388</v>
      </c>
      <c r="D230" s="178" t="s">
        <v>133</v>
      </c>
      <c r="E230" s="179">
        <v>1</v>
      </c>
      <c r="F230" s="180"/>
      <c r="G230" s="181">
        <f>ROUND(E230*F230,2)</f>
        <v>0</v>
      </c>
      <c r="H230" s="160"/>
      <c r="I230" s="159">
        <f>ROUND(E230*H230,2)</f>
        <v>0</v>
      </c>
      <c r="J230" s="160"/>
      <c r="K230" s="159">
        <f>ROUND(E230*J230,2)</f>
        <v>0</v>
      </c>
      <c r="L230" s="159">
        <v>21</v>
      </c>
      <c r="M230" s="159">
        <f>G230*(1+L230/100)</f>
        <v>0</v>
      </c>
      <c r="N230" s="159">
        <v>0.31590000000000001</v>
      </c>
      <c r="O230" s="159">
        <f>ROUND(E230*N230,2)</f>
        <v>0.32</v>
      </c>
      <c r="P230" s="159">
        <v>0</v>
      </c>
      <c r="Q230" s="159">
        <f>ROUND(E230*P230,2)</f>
        <v>0</v>
      </c>
      <c r="R230" s="159"/>
      <c r="S230" s="159" t="s">
        <v>125</v>
      </c>
      <c r="T230" s="159" t="s">
        <v>125</v>
      </c>
      <c r="U230" s="159">
        <v>1.5509999999999999</v>
      </c>
      <c r="V230" s="159">
        <f>ROUND(E230*U230,2)</f>
        <v>1.55</v>
      </c>
      <c r="W230" s="159"/>
      <c r="X230" s="159" t="s">
        <v>126</v>
      </c>
      <c r="Y230" s="149"/>
      <c r="Z230" s="149"/>
      <c r="AA230" s="149"/>
      <c r="AB230" s="149"/>
      <c r="AC230" s="149"/>
      <c r="AD230" s="149"/>
      <c r="AE230" s="149"/>
      <c r="AF230" s="149"/>
      <c r="AG230" s="149" t="s">
        <v>127</v>
      </c>
      <c r="AH230" s="149"/>
      <c r="AI230" s="149"/>
      <c r="AJ230" s="149"/>
      <c r="AK230" s="149"/>
      <c r="AL230" s="149"/>
      <c r="AM230" s="149"/>
      <c r="AN230" s="149"/>
      <c r="AO230" s="149"/>
      <c r="AP230" s="149"/>
      <c r="AQ230" s="149"/>
      <c r="AR230" s="149"/>
      <c r="AS230" s="149"/>
      <c r="AT230" s="149"/>
      <c r="AU230" s="149"/>
      <c r="AV230" s="149"/>
      <c r="AW230" s="149"/>
      <c r="AX230" s="149"/>
      <c r="AY230" s="149"/>
      <c r="AZ230" s="149"/>
      <c r="BA230" s="149"/>
      <c r="BB230" s="149"/>
      <c r="BC230" s="149"/>
      <c r="BD230" s="149"/>
      <c r="BE230" s="149"/>
      <c r="BF230" s="149"/>
      <c r="BG230" s="149"/>
      <c r="BH230" s="149"/>
    </row>
    <row r="231" spans="1:60" x14ac:dyDescent="0.2">
      <c r="A231" s="164" t="s">
        <v>120</v>
      </c>
      <c r="B231" s="165" t="s">
        <v>68</v>
      </c>
      <c r="C231" s="184" t="s">
        <v>69</v>
      </c>
      <c r="D231" s="166"/>
      <c r="E231" s="167"/>
      <c r="F231" s="168"/>
      <c r="G231" s="169">
        <f>SUMIF(AG232:AG234,"&lt;&gt;NOR",G232:G234)</f>
        <v>0</v>
      </c>
      <c r="H231" s="163"/>
      <c r="I231" s="163">
        <f>SUM(I232:I234)</f>
        <v>0</v>
      </c>
      <c r="J231" s="163"/>
      <c r="K231" s="163">
        <f>SUM(K232:K234)</f>
        <v>0</v>
      </c>
      <c r="L231" s="163"/>
      <c r="M231" s="163">
        <f>SUM(M232:M234)</f>
        <v>0</v>
      </c>
      <c r="N231" s="163"/>
      <c r="O231" s="163">
        <f>SUM(O232:O234)</f>
        <v>0</v>
      </c>
      <c r="P231" s="163"/>
      <c r="Q231" s="163">
        <f>SUM(Q232:Q234)</f>
        <v>0</v>
      </c>
      <c r="R231" s="163"/>
      <c r="S231" s="163"/>
      <c r="T231" s="163"/>
      <c r="U231" s="163"/>
      <c r="V231" s="163">
        <f>SUM(V232:V234)</f>
        <v>17.25</v>
      </c>
      <c r="W231" s="163"/>
      <c r="X231" s="163"/>
      <c r="AG231" t="s">
        <v>121</v>
      </c>
    </row>
    <row r="232" spans="1:60" outlineLevel="1" x14ac:dyDescent="0.2">
      <c r="A232" s="170">
        <v>71</v>
      </c>
      <c r="B232" s="171" t="s">
        <v>389</v>
      </c>
      <c r="C232" s="185" t="s">
        <v>390</v>
      </c>
      <c r="D232" s="172" t="s">
        <v>124</v>
      </c>
      <c r="E232" s="173">
        <v>958.6</v>
      </c>
      <c r="F232" s="174"/>
      <c r="G232" s="175">
        <f>ROUND(E232*F232,2)</f>
        <v>0</v>
      </c>
      <c r="H232" s="160"/>
      <c r="I232" s="159">
        <f>ROUND(E232*H232,2)</f>
        <v>0</v>
      </c>
      <c r="J232" s="160"/>
      <c r="K232" s="159">
        <f>ROUND(E232*J232,2)</f>
        <v>0</v>
      </c>
      <c r="L232" s="159">
        <v>21</v>
      </c>
      <c r="M232" s="159">
        <f>G232*(1+L232/100)</f>
        <v>0</v>
      </c>
      <c r="N232" s="159">
        <v>0</v>
      </c>
      <c r="O232" s="159">
        <f>ROUND(E232*N232,2)</f>
        <v>0</v>
      </c>
      <c r="P232" s="159">
        <v>0</v>
      </c>
      <c r="Q232" s="159">
        <f>ROUND(E232*P232,2)</f>
        <v>0</v>
      </c>
      <c r="R232" s="159"/>
      <c r="S232" s="159" t="s">
        <v>125</v>
      </c>
      <c r="T232" s="159" t="s">
        <v>125</v>
      </c>
      <c r="U232" s="159">
        <v>1.7999999999999999E-2</v>
      </c>
      <c r="V232" s="159">
        <f>ROUND(E232*U232,2)</f>
        <v>17.25</v>
      </c>
      <c r="W232" s="159"/>
      <c r="X232" s="159" t="s">
        <v>126</v>
      </c>
      <c r="Y232" s="149"/>
      <c r="Z232" s="149"/>
      <c r="AA232" s="149"/>
      <c r="AB232" s="149"/>
      <c r="AC232" s="149"/>
      <c r="AD232" s="149"/>
      <c r="AE232" s="149"/>
      <c r="AF232" s="149"/>
      <c r="AG232" s="149" t="s">
        <v>127</v>
      </c>
      <c r="AH232" s="149"/>
      <c r="AI232" s="149"/>
      <c r="AJ232" s="149"/>
      <c r="AK232" s="149"/>
      <c r="AL232" s="149"/>
      <c r="AM232" s="149"/>
      <c r="AN232" s="149"/>
      <c r="AO232" s="149"/>
      <c r="AP232" s="149"/>
      <c r="AQ232" s="149"/>
      <c r="AR232" s="149"/>
      <c r="AS232" s="149"/>
      <c r="AT232" s="149"/>
      <c r="AU232" s="149"/>
      <c r="AV232" s="149"/>
      <c r="AW232" s="149"/>
      <c r="AX232" s="149"/>
      <c r="AY232" s="149"/>
      <c r="AZ232" s="149"/>
      <c r="BA232" s="149"/>
      <c r="BB232" s="149"/>
      <c r="BC232" s="149"/>
      <c r="BD232" s="149"/>
      <c r="BE232" s="149"/>
      <c r="BF232" s="149"/>
      <c r="BG232" s="149"/>
      <c r="BH232" s="149"/>
    </row>
    <row r="233" spans="1:60" ht="22.5" outlineLevel="1" x14ac:dyDescent="0.2">
      <c r="A233" s="156"/>
      <c r="B233" s="157"/>
      <c r="C233" s="186" t="s">
        <v>391</v>
      </c>
      <c r="D233" s="161"/>
      <c r="E233" s="162"/>
      <c r="F233" s="159"/>
      <c r="G233" s="159"/>
      <c r="H233" s="159"/>
      <c r="I233" s="159"/>
      <c r="J233" s="159"/>
      <c r="K233" s="159"/>
      <c r="L233" s="159"/>
      <c r="M233" s="159"/>
      <c r="N233" s="159"/>
      <c r="O233" s="159"/>
      <c r="P233" s="159"/>
      <c r="Q233" s="159"/>
      <c r="R233" s="159"/>
      <c r="S233" s="159"/>
      <c r="T233" s="159"/>
      <c r="U233" s="159"/>
      <c r="V233" s="159"/>
      <c r="W233" s="159"/>
      <c r="X233" s="159"/>
      <c r="Y233" s="149"/>
      <c r="Z233" s="149"/>
      <c r="AA233" s="149"/>
      <c r="AB233" s="149"/>
      <c r="AC233" s="149"/>
      <c r="AD233" s="149"/>
      <c r="AE233" s="149"/>
      <c r="AF233" s="149"/>
      <c r="AG233" s="149" t="s">
        <v>129</v>
      </c>
      <c r="AH233" s="149">
        <v>0</v>
      </c>
      <c r="AI233" s="149"/>
      <c r="AJ233" s="149"/>
      <c r="AK233" s="149"/>
      <c r="AL233" s="149"/>
      <c r="AM233" s="149"/>
      <c r="AN233" s="149"/>
      <c r="AO233" s="149"/>
      <c r="AP233" s="149"/>
      <c r="AQ233" s="149"/>
      <c r="AR233" s="149"/>
      <c r="AS233" s="149"/>
      <c r="AT233" s="149"/>
      <c r="AU233" s="149"/>
      <c r="AV233" s="149"/>
      <c r="AW233" s="149"/>
      <c r="AX233" s="149"/>
      <c r="AY233" s="149"/>
      <c r="AZ233" s="149"/>
      <c r="BA233" s="149"/>
      <c r="BB233" s="149"/>
      <c r="BC233" s="149"/>
      <c r="BD233" s="149"/>
      <c r="BE233" s="149"/>
      <c r="BF233" s="149"/>
      <c r="BG233" s="149"/>
      <c r="BH233" s="149"/>
    </row>
    <row r="234" spans="1:60" outlineLevel="1" x14ac:dyDescent="0.2">
      <c r="A234" s="156"/>
      <c r="B234" s="157"/>
      <c r="C234" s="186" t="s">
        <v>392</v>
      </c>
      <c r="D234" s="161"/>
      <c r="E234" s="162">
        <v>958.6</v>
      </c>
      <c r="F234" s="159"/>
      <c r="G234" s="159"/>
      <c r="H234" s="159"/>
      <c r="I234" s="159"/>
      <c r="J234" s="159"/>
      <c r="K234" s="159"/>
      <c r="L234" s="159"/>
      <c r="M234" s="159"/>
      <c r="N234" s="159"/>
      <c r="O234" s="159"/>
      <c r="P234" s="159"/>
      <c r="Q234" s="159"/>
      <c r="R234" s="159"/>
      <c r="S234" s="159"/>
      <c r="T234" s="159"/>
      <c r="U234" s="159"/>
      <c r="V234" s="159"/>
      <c r="W234" s="159"/>
      <c r="X234" s="159"/>
      <c r="Y234" s="149"/>
      <c r="Z234" s="149"/>
      <c r="AA234" s="149"/>
      <c r="AB234" s="149"/>
      <c r="AC234" s="149"/>
      <c r="AD234" s="149"/>
      <c r="AE234" s="149"/>
      <c r="AF234" s="149"/>
      <c r="AG234" s="149" t="s">
        <v>129</v>
      </c>
      <c r="AH234" s="149">
        <v>0</v>
      </c>
      <c r="AI234" s="149"/>
      <c r="AJ234" s="149"/>
      <c r="AK234" s="149"/>
      <c r="AL234" s="149"/>
      <c r="AM234" s="149"/>
      <c r="AN234" s="149"/>
      <c r="AO234" s="149"/>
      <c r="AP234" s="149"/>
      <c r="AQ234" s="149"/>
      <c r="AR234" s="149"/>
      <c r="AS234" s="149"/>
      <c r="AT234" s="149"/>
      <c r="AU234" s="149"/>
      <c r="AV234" s="149"/>
      <c r="AW234" s="149"/>
      <c r="AX234" s="149"/>
      <c r="AY234" s="149"/>
      <c r="AZ234" s="149"/>
      <c r="BA234" s="149"/>
      <c r="BB234" s="149"/>
      <c r="BC234" s="149"/>
      <c r="BD234" s="149"/>
      <c r="BE234" s="149"/>
      <c r="BF234" s="149"/>
      <c r="BG234" s="149"/>
      <c r="BH234" s="149"/>
    </row>
    <row r="235" spans="1:60" x14ac:dyDescent="0.2">
      <c r="A235" s="164" t="s">
        <v>120</v>
      </c>
      <c r="B235" s="165" t="s">
        <v>78</v>
      </c>
      <c r="C235" s="184" t="s">
        <v>79</v>
      </c>
      <c r="D235" s="166"/>
      <c r="E235" s="167"/>
      <c r="F235" s="168"/>
      <c r="G235" s="169">
        <f>SUMIF(AG236:AG273,"&lt;&gt;NOR",G236:G273)</f>
        <v>0</v>
      </c>
      <c r="H235" s="163"/>
      <c r="I235" s="163">
        <f>SUM(I236:I273)</f>
        <v>0</v>
      </c>
      <c r="J235" s="163"/>
      <c r="K235" s="163">
        <f>SUM(K236:K273)</f>
        <v>0</v>
      </c>
      <c r="L235" s="163"/>
      <c r="M235" s="163">
        <f>SUM(M236:M273)</f>
        <v>0</v>
      </c>
      <c r="N235" s="163"/>
      <c r="O235" s="163">
        <f>SUM(O236:O273)</f>
        <v>164.52999999999997</v>
      </c>
      <c r="P235" s="163"/>
      <c r="Q235" s="163">
        <f>SUM(Q236:Q273)</f>
        <v>0</v>
      </c>
      <c r="R235" s="163"/>
      <c r="S235" s="163"/>
      <c r="T235" s="163"/>
      <c r="U235" s="163"/>
      <c r="V235" s="163">
        <f>SUM(V236:V273)</f>
        <v>259.68</v>
      </c>
      <c r="W235" s="163"/>
      <c r="X235" s="163"/>
      <c r="AG235" t="s">
        <v>121</v>
      </c>
    </row>
    <row r="236" spans="1:60" outlineLevel="1" x14ac:dyDescent="0.2">
      <c r="A236" s="170">
        <v>72</v>
      </c>
      <c r="B236" s="171" t="s">
        <v>393</v>
      </c>
      <c r="C236" s="185" t="s">
        <v>394</v>
      </c>
      <c r="D236" s="172" t="s">
        <v>148</v>
      </c>
      <c r="E236" s="173">
        <v>10</v>
      </c>
      <c r="F236" s="174"/>
      <c r="G236" s="175">
        <f>ROUND(E236*F236,2)</f>
        <v>0</v>
      </c>
      <c r="H236" s="160"/>
      <c r="I236" s="159">
        <f>ROUND(E236*H236,2)</f>
        <v>0</v>
      </c>
      <c r="J236" s="160"/>
      <c r="K236" s="159">
        <f>ROUND(E236*J236,2)</f>
        <v>0</v>
      </c>
      <c r="L236" s="159">
        <v>21</v>
      </c>
      <c r="M236" s="159">
        <f>G236*(1+L236/100)</f>
        <v>0</v>
      </c>
      <c r="N236" s="159">
        <v>9.0000000000000006E-5</v>
      </c>
      <c r="O236" s="159">
        <f>ROUND(E236*N236,2)</f>
        <v>0</v>
      </c>
      <c r="P236" s="159">
        <v>0</v>
      </c>
      <c r="Q236" s="159">
        <f>ROUND(E236*P236,2)</f>
        <v>0</v>
      </c>
      <c r="R236" s="159"/>
      <c r="S236" s="159" t="s">
        <v>125</v>
      </c>
      <c r="T236" s="159" t="s">
        <v>125</v>
      </c>
      <c r="U236" s="159">
        <v>2.1999999999999999E-2</v>
      </c>
      <c r="V236" s="159">
        <f>ROUND(E236*U236,2)</f>
        <v>0.22</v>
      </c>
      <c r="W236" s="159"/>
      <c r="X236" s="159" t="s">
        <v>126</v>
      </c>
      <c r="Y236" s="149"/>
      <c r="Z236" s="149"/>
      <c r="AA236" s="149"/>
      <c r="AB236" s="149"/>
      <c r="AC236" s="149"/>
      <c r="AD236" s="149"/>
      <c r="AE236" s="149"/>
      <c r="AF236" s="149"/>
      <c r="AG236" s="149" t="s">
        <v>127</v>
      </c>
      <c r="AH236" s="149"/>
      <c r="AI236" s="149"/>
      <c r="AJ236" s="149"/>
      <c r="AK236" s="149"/>
      <c r="AL236" s="149"/>
      <c r="AM236" s="149"/>
      <c r="AN236" s="149"/>
      <c r="AO236" s="149"/>
      <c r="AP236" s="149"/>
      <c r="AQ236" s="149"/>
      <c r="AR236" s="149"/>
      <c r="AS236" s="149"/>
      <c r="AT236" s="149"/>
      <c r="AU236" s="149"/>
      <c r="AV236" s="149"/>
      <c r="AW236" s="149"/>
      <c r="AX236" s="149"/>
      <c r="AY236" s="149"/>
      <c r="AZ236" s="149"/>
      <c r="BA236" s="149"/>
      <c r="BB236" s="149"/>
      <c r="BC236" s="149"/>
      <c r="BD236" s="149"/>
      <c r="BE236" s="149"/>
      <c r="BF236" s="149"/>
      <c r="BG236" s="149"/>
      <c r="BH236" s="149"/>
    </row>
    <row r="237" spans="1:60" outlineLevel="1" x14ac:dyDescent="0.2">
      <c r="A237" s="156"/>
      <c r="B237" s="157"/>
      <c r="C237" s="186" t="s">
        <v>395</v>
      </c>
      <c r="D237" s="161"/>
      <c r="E237" s="162"/>
      <c r="F237" s="159"/>
      <c r="G237" s="159"/>
      <c r="H237" s="159"/>
      <c r="I237" s="159"/>
      <c r="J237" s="159"/>
      <c r="K237" s="159"/>
      <c r="L237" s="159"/>
      <c r="M237" s="159"/>
      <c r="N237" s="159"/>
      <c r="O237" s="159"/>
      <c r="P237" s="159"/>
      <c r="Q237" s="159"/>
      <c r="R237" s="159"/>
      <c r="S237" s="159"/>
      <c r="T237" s="159"/>
      <c r="U237" s="159"/>
      <c r="V237" s="159"/>
      <c r="W237" s="159"/>
      <c r="X237" s="159"/>
      <c r="Y237" s="149"/>
      <c r="Z237" s="149"/>
      <c r="AA237" s="149"/>
      <c r="AB237" s="149"/>
      <c r="AC237" s="149"/>
      <c r="AD237" s="149"/>
      <c r="AE237" s="149"/>
      <c r="AF237" s="149"/>
      <c r="AG237" s="149" t="s">
        <v>129</v>
      </c>
      <c r="AH237" s="149">
        <v>0</v>
      </c>
      <c r="AI237" s="149"/>
      <c r="AJ237" s="149"/>
      <c r="AK237" s="149"/>
      <c r="AL237" s="149"/>
      <c r="AM237" s="149"/>
      <c r="AN237" s="149"/>
      <c r="AO237" s="149"/>
      <c r="AP237" s="149"/>
      <c r="AQ237" s="149"/>
      <c r="AR237" s="149"/>
      <c r="AS237" s="149"/>
      <c r="AT237" s="149"/>
      <c r="AU237" s="149"/>
      <c r="AV237" s="149"/>
      <c r="AW237" s="149"/>
      <c r="AX237" s="149"/>
      <c r="AY237" s="149"/>
      <c r="AZ237" s="149"/>
      <c r="BA237" s="149"/>
      <c r="BB237" s="149"/>
      <c r="BC237" s="149"/>
      <c r="BD237" s="149"/>
      <c r="BE237" s="149"/>
      <c r="BF237" s="149"/>
      <c r="BG237" s="149"/>
      <c r="BH237" s="149"/>
    </row>
    <row r="238" spans="1:60" outlineLevel="1" x14ac:dyDescent="0.2">
      <c r="A238" s="156"/>
      <c r="B238" s="157"/>
      <c r="C238" s="186" t="s">
        <v>396</v>
      </c>
      <c r="D238" s="161"/>
      <c r="E238" s="162">
        <v>10</v>
      </c>
      <c r="F238" s="159"/>
      <c r="G238" s="159"/>
      <c r="H238" s="159"/>
      <c r="I238" s="159"/>
      <c r="J238" s="159"/>
      <c r="K238" s="159"/>
      <c r="L238" s="159"/>
      <c r="M238" s="159"/>
      <c r="N238" s="159"/>
      <c r="O238" s="159"/>
      <c r="P238" s="159"/>
      <c r="Q238" s="159"/>
      <c r="R238" s="159"/>
      <c r="S238" s="159"/>
      <c r="T238" s="159"/>
      <c r="U238" s="159"/>
      <c r="V238" s="159"/>
      <c r="W238" s="159"/>
      <c r="X238" s="159"/>
      <c r="Y238" s="149"/>
      <c r="Z238" s="149"/>
      <c r="AA238" s="149"/>
      <c r="AB238" s="149"/>
      <c r="AC238" s="149"/>
      <c r="AD238" s="149"/>
      <c r="AE238" s="149"/>
      <c r="AF238" s="149"/>
      <c r="AG238" s="149" t="s">
        <v>129</v>
      </c>
      <c r="AH238" s="149">
        <v>0</v>
      </c>
      <c r="AI238" s="149"/>
      <c r="AJ238" s="149"/>
      <c r="AK238" s="149"/>
      <c r="AL238" s="149"/>
      <c r="AM238" s="149"/>
      <c r="AN238" s="149"/>
      <c r="AO238" s="149"/>
      <c r="AP238" s="149"/>
      <c r="AQ238" s="149"/>
      <c r="AR238" s="149"/>
      <c r="AS238" s="149"/>
      <c r="AT238" s="149"/>
      <c r="AU238" s="149"/>
      <c r="AV238" s="149"/>
      <c r="AW238" s="149"/>
      <c r="AX238" s="149"/>
      <c r="AY238" s="149"/>
      <c r="AZ238" s="149"/>
      <c r="BA238" s="149"/>
      <c r="BB238" s="149"/>
      <c r="BC238" s="149"/>
      <c r="BD238" s="149"/>
      <c r="BE238" s="149"/>
      <c r="BF238" s="149"/>
      <c r="BG238" s="149"/>
      <c r="BH238" s="149"/>
    </row>
    <row r="239" spans="1:60" ht="22.5" outlineLevel="1" x14ac:dyDescent="0.2">
      <c r="A239" s="170">
        <v>73</v>
      </c>
      <c r="B239" s="171" t="s">
        <v>397</v>
      </c>
      <c r="C239" s="185" t="s">
        <v>398</v>
      </c>
      <c r="D239" s="172" t="s">
        <v>124</v>
      </c>
      <c r="E239" s="173">
        <v>5.4</v>
      </c>
      <c r="F239" s="174"/>
      <c r="G239" s="175">
        <f>ROUND(E239*F239,2)</f>
        <v>0</v>
      </c>
      <c r="H239" s="160"/>
      <c r="I239" s="159">
        <f>ROUND(E239*H239,2)</f>
        <v>0</v>
      </c>
      <c r="J239" s="160"/>
      <c r="K239" s="159">
        <f>ROUND(E239*J239,2)</f>
        <v>0</v>
      </c>
      <c r="L239" s="159">
        <v>21</v>
      </c>
      <c r="M239" s="159">
        <f>G239*(1+L239/100)</f>
        <v>0</v>
      </c>
      <c r="N239" s="159">
        <v>3.7000000000000002E-3</v>
      </c>
      <c r="O239" s="159">
        <f>ROUND(E239*N239,2)</f>
        <v>0.02</v>
      </c>
      <c r="P239" s="159">
        <v>0</v>
      </c>
      <c r="Q239" s="159">
        <f>ROUND(E239*P239,2)</f>
        <v>0</v>
      </c>
      <c r="R239" s="159"/>
      <c r="S239" s="159" t="s">
        <v>125</v>
      </c>
      <c r="T239" s="159" t="s">
        <v>125</v>
      </c>
      <c r="U239" s="159">
        <v>0.36099999999999999</v>
      </c>
      <c r="V239" s="159">
        <f>ROUND(E239*U239,2)</f>
        <v>1.95</v>
      </c>
      <c r="W239" s="159"/>
      <c r="X239" s="159" t="s">
        <v>126</v>
      </c>
      <c r="Y239" s="149"/>
      <c r="Z239" s="149"/>
      <c r="AA239" s="149"/>
      <c r="AB239" s="149"/>
      <c r="AC239" s="149"/>
      <c r="AD239" s="149"/>
      <c r="AE239" s="149"/>
      <c r="AF239" s="149"/>
      <c r="AG239" s="149" t="s">
        <v>127</v>
      </c>
      <c r="AH239" s="149"/>
      <c r="AI239" s="149"/>
      <c r="AJ239" s="149"/>
      <c r="AK239" s="149"/>
      <c r="AL239" s="149"/>
      <c r="AM239" s="149"/>
      <c r="AN239" s="149"/>
      <c r="AO239" s="149"/>
      <c r="AP239" s="149"/>
      <c r="AQ239" s="149"/>
      <c r="AR239" s="149"/>
      <c r="AS239" s="149"/>
      <c r="AT239" s="149"/>
      <c r="AU239" s="149"/>
      <c r="AV239" s="149"/>
      <c r="AW239" s="149"/>
      <c r="AX239" s="149"/>
      <c r="AY239" s="149"/>
      <c r="AZ239" s="149"/>
      <c r="BA239" s="149"/>
      <c r="BB239" s="149"/>
      <c r="BC239" s="149"/>
      <c r="BD239" s="149"/>
      <c r="BE239" s="149"/>
      <c r="BF239" s="149"/>
      <c r="BG239" s="149"/>
      <c r="BH239" s="149"/>
    </row>
    <row r="240" spans="1:60" outlineLevel="1" x14ac:dyDescent="0.2">
      <c r="A240" s="156"/>
      <c r="B240" s="157"/>
      <c r="C240" s="186" t="s">
        <v>399</v>
      </c>
      <c r="D240" s="161"/>
      <c r="E240" s="162">
        <v>5.4</v>
      </c>
      <c r="F240" s="159"/>
      <c r="G240" s="159"/>
      <c r="H240" s="159"/>
      <c r="I240" s="159"/>
      <c r="J240" s="159"/>
      <c r="K240" s="159"/>
      <c r="L240" s="159"/>
      <c r="M240" s="159"/>
      <c r="N240" s="159"/>
      <c r="O240" s="159"/>
      <c r="P240" s="159"/>
      <c r="Q240" s="159"/>
      <c r="R240" s="159"/>
      <c r="S240" s="159"/>
      <c r="T240" s="159"/>
      <c r="U240" s="159"/>
      <c r="V240" s="159"/>
      <c r="W240" s="159"/>
      <c r="X240" s="159"/>
      <c r="Y240" s="149"/>
      <c r="Z240" s="149"/>
      <c r="AA240" s="149"/>
      <c r="AB240" s="149"/>
      <c r="AC240" s="149"/>
      <c r="AD240" s="149"/>
      <c r="AE240" s="149"/>
      <c r="AF240" s="149"/>
      <c r="AG240" s="149" t="s">
        <v>129</v>
      </c>
      <c r="AH240" s="149">
        <v>0</v>
      </c>
      <c r="AI240" s="149"/>
      <c r="AJ240" s="149"/>
      <c r="AK240" s="149"/>
      <c r="AL240" s="149"/>
      <c r="AM240" s="149"/>
      <c r="AN240" s="149"/>
      <c r="AO240" s="149"/>
      <c r="AP240" s="149"/>
      <c r="AQ240" s="149"/>
      <c r="AR240" s="149"/>
      <c r="AS240" s="149"/>
      <c r="AT240" s="149"/>
      <c r="AU240" s="149"/>
      <c r="AV240" s="149"/>
      <c r="AW240" s="149"/>
      <c r="AX240" s="149"/>
      <c r="AY240" s="149"/>
      <c r="AZ240" s="149"/>
      <c r="BA240" s="149"/>
      <c r="BB240" s="149"/>
      <c r="BC240" s="149"/>
      <c r="BD240" s="149"/>
      <c r="BE240" s="149"/>
      <c r="BF240" s="149"/>
      <c r="BG240" s="149"/>
      <c r="BH240" s="149"/>
    </row>
    <row r="241" spans="1:60" ht="22.5" outlineLevel="1" x14ac:dyDescent="0.2">
      <c r="A241" s="170">
        <v>74</v>
      </c>
      <c r="B241" s="171" t="s">
        <v>400</v>
      </c>
      <c r="C241" s="185" t="s">
        <v>401</v>
      </c>
      <c r="D241" s="172" t="s">
        <v>148</v>
      </c>
      <c r="E241" s="173">
        <v>13</v>
      </c>
      <c r="F241" s="174"/>
      <c r="G241" s="175">
        <f>ROUND(E241*F241,2)</f>
        <v>0</v>
      </c>
      <c r="H241" s="160"/>
      <c r="I241" s="159">
        <f>ROUND(E241*H241,2)</f>
        <v>0</v>
      </c>
      <c r="J241" s="160"/>
      <c r="K241" s="159">
        <f>ROUND(E241*J241,2)</f>
        <v>0</v>
      </c>
      <c r="L241" s="159">
        <v>21</v>
      </c>
      <c r="M241" s="159">
        <f>G241*(1+L241/100)</f>
        <v>0</v>
      </c>
      <c r="N241" s="159">
        <v>9.9709999999999993E-2</v>
      </c>
      <c r="O241" s="159">
        <f>ROUND(E241*N241,2)</f>
        <v>1.3</v>
      </c>
      <c r="P241" s="159">
        <v>0</v>
      </c>
      <c r="Q241" s="159">
        <f>ROUND(E241*P241,2)</f>
        <v>0</v>
      </c>
      <c r="R241" s="159"/>
      <c r="S241" s="159" t="s">
        <v>125</v>
      </c>
      <c r="T241" s="159" t="s">
        <v>125</v>
      </c>
      <c r="U241" s="159">
        <v>0.11899999999999999</v>
      </c>
      <c r="V241" s="159">
        <f>ROUND(E241*U241,2)</f>
        <v>1.55</v>
      </c>
      <c r="W241" s="159"/>
      <c r="X241" s="159" t="s">
        <v>126</v>
      </c>
      <c r="Y241" s="149"/>
      <c r="Z241" s="149"/>
      <c r="AA241" s="149"/>
      <c r="AB241" s="149"/>
      <c r="AC241" s="149"/>
      <c r="AD241" s="149"/>
      <c r="AE241" s="149"/>
      <c r="AF241" s="149"/>
      <c r="AG241" s="149" t="s">
        <v>127</v>
      </c>
      <c r="AH241" s="149"/>
      <c r="AI241" s="149"/>
      <c r="AJ241" s="149"/>
      <c r="AK241" s="149"/>
      <c r="AL241" s="149"/>
      <c r="AM241" s="149"/>
      <c r="AN241" s="149"/>
      <c r="AO241" s="149"/>
      <c r="AP241" s="149"/>
      <c r="AQ241" s="149"/>
      <c r="AR241" s="149"/>
      <c r="AS241" s="149"/>
      <c r="AT241" s="149"/>
      <c r="AU241" s="149"/>
      <c r="AV241" s="149"/>
      <c r="AW241" s="149"/>
      <c r="AX241" s="149"/>
      <c r="AY241" s="149"/>
      <c r="AZ241" s="149"/>
      <c r="BA241" s="149"/>
      <c r="BB241" s="149"/>
      <c r="BC241" s="149"/>
      <c r="BD241" s="149"/>
      <c r="BE241" s="149"/>
      <c r="BF241" s="149"/>
      <c r="BG241" s="149"/>
      <c r="BH241" s="149"/>
    </row>
    <row r="242" spans="1:60" outlineLevel="1" x14ac:dyDescent="0.2">
      <c r="A242" s="156"/>
      <c r="B242" s="157"/>
      <c r="C242" s="186" t="s">
        <v>402</v>
      </c>
      <c r="D242" s="161"/>
      <c r="E242" s="162"/>
      <c r="F242" s="159"/>
      <c r="G242" s="159"/>
      <c r="H242" s="159"/>
      <c r="I242" s="159"/>
      <c r="J242" s="159"/>
      <c r="K242" s="159"/>
      <c r="L242" s="159"/>
      <c r="M242" s="159"/>
      <c r="N242" s="159"/>
      <c r="O242" s="159"/>
      <c r="P242" s="159"/>
      <c r="Q242" s="159"/>
      <c r="R242" s="159"/>
      <c r="S242" s="159"/>
      <c r="T242" s="159"/>
      <c r="U242" s="159"/>
      <c r="V242" s="159"/>
      <c r="W242" s="159"/>
      <c r="X242" s="159"/>
      <c r="Y242" s="149"/>
      <c r="Z242" s="149"/>
      <c r="AA242" s="149"/>
      <c r="AB242" s="149"/>
      <c r="AC242" s="149"/>
      <c r="AD242" s="149"/>
      <c r="AE242" s="149"/>
      <c r="AF242" s="149"/>
      <c r="AG242" s="149" t="s">
        <v>129</v>
      </c>
      <c r="AH242" s="149">
        <v>0</v>
      </c>
      <c r="AI242" s="149"/>
      <c r="AJ242" s="149"/>
      <c r="AK242" s="149"/>
      <c r="AL242" s="149"/>
      <c r="AM242" s="149"/>
      <c r="AN242" s="149"/>
      <c r="AO242" s="149"/>
      <c r="AP242" s="149"/>
      <c r="AQ242" s="149"/>
      <c r="AR242" s="149"/>
      <c r="AS242" s="149"/>
      <c r="AT242" s="149"/>
      <c r="AU242" s="149"/>
      <c r="AV242" s="149"/>
      <c r="AW242" s="149"/>
      <c r="AX242" s="149"/>
      <c r="AY242" s="149"/>
      <c r="AZ242" s="149"/>
      <c r="BA242" s="149"/>
      <c r="BB242" s="149"/>
      <c r="BC242" s="149"/>
      <c r="BD242" s="149"/>
      <c r="BE242" s="149"/>
      <c r="BF242" s="149"/>
      <c r="BG242" s="149"/>
      <c r="BH242" s="149"/>
    </row>
    <row r="243" spans="1:60" outlineLevel="1" x14ac:dyDescent="0.2">
      <c r="A243" s="156"/>
      <c r="B243" s="157"/>
      <c r="C243" s="186" t="s">
        <v>403</v>
      </c>
      <c r="D243" s="161"/>
      <c r="E243" s="162">
        <v>13</v>
      </c>
      <c r="F243" s="159"/>
      <c r="G243" s="159"/>
      <c r="H243" s="159"/>
      <c r="I243" s="159"/>
      <c r="J243" s="159"/>
      <c r="K243" s="159"/>
      <c r="L243" s="159"/>
      <c r="M243" s="159"/>
      <c r="N243" s="159"/>
      <c r="O243" s="159"/>
      <c r="P243" s="159"/>
      <c r="Q243" s="159"/>
      <c r="R243" s="159"/>
      <c r="S243" s="159"/>
      <c r="T243" s="159"/>
      <c r="U243" s="159"/>
      <c r="V243" s="159"/>
      <c r="W243" s="159"/>
      <c r="X243" s="159"/>
      <c r="Y243" s="149"/>
      <c r="Z243" s="149"/>
      <c r="AA243" s="149"/>
      <c r="AB243" s="149"/>
      <c r="AC243" s="149"/>
      <c r="AD243" s="149"/>
      <c r="AE243" s="149"/>
      <c r="AF243" s="149"/>
      <c r="AG243" s="149" t="s">
        <v>129</v>
      </c>
      <c r="AH243" s="149">
        <v>0</v>
      </c>
      <c r="AI243" s="149"/>
      <c r="AJ243" s="149"/>
      <c r="AK243" s="149"/>
      <c r="AL243" s="149"/>
      <c r="AM243" s="149"/>
      <c r="AN243" s="149"/>
      <c r="AO243" s="149"/>
      <c r="AP243" s="149"/>
      <c r="AQ243" s="149"/>
      <c r="AR243" s="149"/>
      <c r="AS243" s="149"/>
      <c r="AT243" s="149"/>
      <c r="AU243" s="149"/>
      <c r="AV243" s="149"/>
      <c r="AW243" s="149"/>
      <c r="AX243" s="149"/>
      <c r="AY243" s="149"/>
      <c r="AZ243" s="149"/>
      <c r="BA243" s="149"/>
      <c r="BB243" s="149"/>
      <c r="BC243" s="149"/>
      <c r="BD243" s="149"/>
      <c r="BE243" s="149"/>
      <c r="BF243" s="149"/>
      <c r="BG243" s="149"/>
      <c r="BH243" s="149"/>
    </row>
    <row r="244" spans="1:60" outlineLevel="1" x14ac:dyDescent="0.2">
      <c r="A244" s="170">
        <v>75</v>
      </c>
      <c r="B244" s="171" t="s">
        <v>404</v>
      </c>
      <c r="C244" s="185" t="s">
        <v>405</v>
      </c>
      <c r="D244" s="172" t="s">
        <v>194</v>
      </c>
      <c r="E244" s="173">
        <v>2.5</v>
      </c>
      <c r="F244" s="174"/>
      <c r="G244" s="175">
        <f>ROUND(E244*F244,2)</f>
        <v>0</v>
      </c>
      <c r="H244" s="160"/>
      <c r="I244" s="159">
        <f>ROUND(E244*H244,2)</f>
        <v>0</v>
      </c>
      <c r="J244" s="160"/>
      <c r="K244" s="159">
        <f>ROUND(E244*J244,2)</f>
        <v>0</v>
      </c>
      <c r="L244" s="159">
        <v>21</v>
      </c>
      <c r="M244" s="159">
        <f>G244*(1+L244/100)</f>
        <v>0</v>
      </c>
      <c r="N244" s="159">
        <v>1</v>
      </c>
      <c r="O244" s="159">
        <f>ROUND(E244*N244,2)</f>
        <v>2.5</v>
      </c>
      <c r="P244" s="159">
        <v>0</v>
      </c>
      <c r="Q244" s="159">
        <f>ROUND(E244*P244,2)</f>
        <v>0</v>
      </c>
      <c r="R244" s="159" t="s">
        <v>202</v>
      </c>
      <c r="S244" s="159" t="s">
        <v>125</v>
      </c>
      <c r="T244" s="159" t="s">
        <v>125</v>
      </c>
      <c r="U244" s="159">
        <v>0</v>
      </c>
      <c r="V244" s="159">
        <f>ROUND(E244*U244,2)</f>
        <v>0</v>
      </c>
      <c r="W244" s="159"/>
      <c r="X244" s="159" t="s">
        <v>203</v>
      </c>
      <c r="Y244" s="149"/>
      <c r="Z244" s="149"/>
      <c r="AA244" s="149"/>
      <c r="AB244" s="149"/>
      <c r="AC244" s="149"/>
      <c r="AD244" s="149"/>
      <c r="AE244" s="149"/>
      <c r="AF244" s="149"/>
      <c r="AG244" s="149" t="s">
        <v>204</v>
      </c>
      <c r="AH244" s="149"/>
      <c r="AI244" s="149"/>
      <c r="AJ244" s="149"/>
      <c r="AK244" s="149"/>
      <c r="AL244" s="149"/>
      <c r="AM244" s="149"/>
      <c r="AN244" s="149"/>
      <c r="AO244" s="149"/>
      <c r="AP244" s="149"/>
      <c r="AQ244" s="149"/>
      <c r="AR244" s="149"/>
      <c r="AS244" s="149"/>
      <c r="AT244" s="149"/>
      <c r="AU244" s="149"/>
      <c r="AV244" s="149"/>
      <c r="AW244" s="149"/>
      <c r="AX244" s="149"/>
      <c r="AY244" s="149"/>
      <c r="AZ244" s="149"/>
      <c r="BA244" s="149"/>
      <c r="BB244" s="149"/>
      <c r="BC244" s="149"/>
      <c r="BD244" s="149"/>
      <c r="BE244" s="149"/>
      <c r="BF244" s="149"/>
      <c r="BG244" s="149"/>
      <c r="BH244" s="149"/>
    </row>
    <row r="245" spans="1:60" outlineLevel="1" x14ac:dyDescent="0.2">
      <c r="A245" s="156"/>
      <c r="B245" s="157"/>
      <c r="C245" s="186" t="s">
        <v>406</v>
      </c>
      <c r="D245" s="161"/>
      <c r="E245" s="162"/>
      <c r="F245" s="159"/>
      <c r="G245" s="159"/>
      <c r="H245" s="159"/>
      <c r="I245" s="159"/>
      <c r="J245" s="159"/>
      <c r="K245" s="159"/>
      <c r="L245" s="159"/>
      <c r="M245" s="159"/>
      <c r="N245" s="159"/>
      <c r="O245" s="159"/>
      <c r="P245" s="159"/>
      <c r="Q245" s="159"/>
      <c r="R245" s="159"/>
      <c r="S245" s="159"/>
      <c r="T245" s="159"/>
      <c r="U245" s="159"/>
      <c r="V245" s="159"/>
      <c r="W245" s="159"/>
      <c r="X245" s="159"/>
      <c r="Y245" s="149"/>
      <c r="Z245" s="149"/>
      <c r="AA245" s="149"/>
      <c r="AB245" s="149"/>
      <c r="AC245" s="149"/>
      <c r="AD245" s="149"/>
      <c r="AE245" s="149"/>
      <c r="AF245" s="149"/>
      <c r="AG245" s="149" t="s">
        <v>129</v>
      </c>
      <c r="AH245" s="149">
        <v>0</v>
      </c>
      <c r="AI245" s="149"/>
      <c r="AJ245" s="149"/>
      <c r="AK245" s="149"/>
      <c r="AL245" s="149"/>
      <c r="AM245" s="149"/>
      <c r="AN245" s="149"/>
      <c r="AO245" s="149"/>
      <c r="AP245" s="149"/>
      <c r="AQ245" s="149"/>
      <c r="AR245" s="149"/>
      <c r="AS245" s="149"/>
      <c r="AT245" s="149"/>
      <c r="AU245" s="149"/>
      <c r="AV245" s="149"/>
      <c r="AW245" s="149"/>
      <c r="AX245" s="149"/>
      <c r="AY245" s="149"/>
      <c r="AZ245" s="149"/>
      <c r="BA245" s="149"/>
      <c r="BB245" s="149"/>
      <c r="BC245" s="149"/>
      <c r="BD245" s="149"/>
      <c r="BE245" s="149"/>
      <c r="BF245" s="149"/>
      <c r="BG245" s="149"/>
      <c r="BH245" s="149"/>
    </row>
    <row r="246" spans="1:60" outlineLevel="1" x14ac:dyDescent="0.2">
      <c r="A246" s="156"/>
      <c r="B246" s="157"/>
      <c r="C246" s="186" t="s">
        <v>407</v>
      </c>
      <c r="D246" s="161"/>
      <c r="E246" s="162">
        <v>2.5</v>
      </c>
      <c r="F246" s="159"/>
      <c r="G246" s="159"/>
      <c r="H246" s="159"/>
      <c r="I246" s="159"/>
      <c r="J246" s="159"/>
      <c r="K246" s="159"/>
      <c r="L246" s="159"/>
      <c r="M246" s="159"/>
      <c r="N246" s="159"/>
      <c r="O246" s="159"/>
      <c r="P246" s="159"/>
      <c r="Q246" s="159"/>
      <c r="R246" s="159"/>
      <c r="S246" s="159"/>
      <c r="T246" s="159"/>
      <c r="U246" s="159"/>
      <c r="V246" s="159"/>
      <c r="W246" s="159"/>
      <c r="X246" s="159"/>
      <c r="Y246" s="149"/>
      <c r="Z246" s="149"/>
      <c r="AA246" s="149"/>
      <c r="AB246" s="149"/>
      <c r="AC246" s="149"/>
      <c r="AD246" s="149"/>
      <c r="AE246" s="149"/>
      <c r="AF246" s="149"/>
      <c r="AG246" s="149" t="s">
        <v>129</v>
      </c>
      <c r="AH246" s="149">
        <v>0</v>
      </c>
      <c r="AI246" s="149"/>
      <c r="AJ246" s="149"/>
      <c r="AK246" s="149"/>
      <c r="AL246" s="149"/>
      <c r="AM246" s="149"/>
      <c r="AN246" s="149"/>
      <c r="AO246" s="149"/>
      <c r="AP246" s="149"/>
      <c r="AQ246" s="149"/>
      <c r="AR246" s="149"/>
      <c r="AS246" s="149"/>
      <c r="AT246" s="149"/>
      <c r="AU246" s="149"/>
      <c r="AV246" s="149"/>
      <c r="AW246" s="149"/>
      <c r="AX246" s="149"/>
      <c r="AY246" s="149"/>
      <c r="AZ246" s="149"/>
      <c r="BA246" s="149"/>
      <c r="BB246" s="149"/>
      <c r="BC246" s="149"/>
      <c r="BD246" s="149"/>
      <c r="BE246" s="149"/>
      <c r="BF246" s="149"/>
      <c r="BG246" s="149"/>
      <c r="BH246" s="149"/>
    </row>
    <row r="247" spans="1:60" outlineLevel="1" x14ac:dyDescent="0.2">
      <c r="A247" s="170">
        <v>76</v>
      </c>
      <c r="B247" s="171" t="s">
        <v>408</v>
      </c>
      <c r="C247" s="185" t="s">
        <v>409</v>
      </c>
      <c r="D247" s="172" t="s">
        <v>148</v>
      </c>
      <c r="E247" s="173">
        <v>389</v>
      </c>
      <c r="F247" s="174"/>
      <c r="G247" s="175">
        <f>ROUND(E247*F247,2)</f>
        <v>0</v>
      </c>
      <c r="H247" s="160"/>
      <c r="I247" s="159">
        <f>ROUND(E247*H247,2)</f>
        <v>0</v>
      </c>
      <c r="J247" s="160"/>
      <c r="K247" s="159">
        <f>ROUND(E247*J247,2)</f>
        <v>0</v>
      </c>
      <c r="L247" s="159">
        <v>21</v>
      </c>
      <c r="M247" s="159">
        <f>G247*(1+L247/100)</f>
        <v>0</v>
      </c>
      <c r="N247" s="159">
        <v>0.188</v>
      </c>
      <c r="O247" s="159">
        <f>ROUND(E247*N247,2)</f>
        <v>73.13</v>
      </c>
      <c r="P247" s="159">
        <v>0</v>
      </c>
      <c r="Q247" s="159">
        <f>ROUND(E247*P247,2)</f>
        <v>0</v>
      </c>
      <c r="R247" s="159"/>
      <c r="S247" s="159" t="s">
        <v>125</v>
      </c>
      <c r="T247" s="159" t="s">
        <v>125</v>
      </c>
      <c r="U247" s="159">
        <v>0.27200000000000002</v>
      </c>
      <c r="V247" s="159">
        <f>ROUND(E247*U247,2)</f>
        <v>105.81</v>
      </c>
      <c r="W247" s="159"/>
      <c r="X247" s="159" t="s">
        <v>126</v>
      </c>
      <c r="Y247" s="149"/>
      <c r="Z247" s="149"/>
      <c r="AA247" s="149"/>
      <c r="AB247" s="149"/>
      <c r="AC247" s="149"/>
      <c r="AD247" s="149"/>
      <c r="AE247" s="149"/>
      <c r="AF247" s="149"/>
      <c r="AG247" s="149" t="s">
        <v>127</v>
      </c>
      <c r="AH247" s="149"/>
      <c r="AI247" s="149"/>
      <c r="AJ247" s="149"/>
      <c r="AK247" s="149"/>
      <c r="AL247" s="149"/>
      <c r="AM247" s="149"/>
      <c r="AN247" s="149"/>
      <c r="AO247" s="149"/>
      <c r="AP247" s="149"/>
      <c r="AQ247" s="149"/>
      <c r="AR247" s="149"/>
      <c r="AS247" s="149"/>
      <c r="AT247" s="149"/>
      <c r="AU247" s="149"/>
      <c r="AV247" s="149"/>
      <c r="AW247" s="149"/>
      <c r="AX247" s="149"/>
      <c r="AY247" s="149"/>
      <c r="AZ247" s="149"/>
      <c r="BA247" s="149"/>
      <c r="BB247" s="149"/>
      <c r="BC247" s="149"/>
      <c r="BD247" s="149"/>
      <c r="BE247" s="149"/>
      <c r="BF247" s="149"/>
      <c r="BG247" s="149"/>
      <c r="BH247" s="149"/>
    </row>
    <row r="248" spans="1:60" outlineLevel="1" x14ac:dyDescent="0.2">
      <c r="A248" s="156"/>
      <c r="B248" s="157"/>
      <c r="C248" s="186" t="s">
        <v>410</v>
      </c>
      <c r="D248" s="161"/>
      <c r="E248" s="162"/>
      <c r="F248" s="159"/>
      <c r="G248" s="159"/>
      <c r="H248" s="159"/>
      <c r="I248" s="159"/>
      <c r="J248" s="159"/>
      <c r="K248" s="159"/>
      <c r="L248" s="159"/>
      <c r="M248" s="159"/>
      <c r="N248" s="159"/>
      <c r="O248" s="159"/>
      <c r="P248" s="159"/>
      <c r="Q248" s="159"/>
      <c r="R248" s="159"/>
      <c r="S248" s="159"/>
      <c r="T248" s="159"/>
      <c r="U248" s="159"/>
      <c r="V248" s="159"/>
      <c r="W248" s="159"/>
      <c r="X248" s="159"/>
      <c r="Y248" s="149"/>
      <c r="Z248" s="149"/>
      <c r="AA248" s="149"/>
      <c r="AB248" s="149"/>
      <c r="AC248" s="149"/>
      <c r="AD248" s="149"/>
      <c r="AE248" s="149"/>
      <c r="AF248" s="149"/>
      <c r="AG248" s="149" t="s">
        <v>129</v>
      </c>
      <c r="AH248" s="149">
        <v>0</v>
      </c>
      <c r="AI248" s="149"/>
      <c r="AJ248" s="149"/>
      <c r="AK248" s="149"/>
      <c r="AL248" s="149"/>
      <c r="AM248" s="149"/>
      <c r="AN248" s="149"/>
      <c r="AO248" s="149"/>
      <c r="AP248" s="149"/>
      <c r="AQ248" s="149"/>
      <c r="AR248" s="149"/>
      <c r="AS248" s="149"/>
      <c r="AT248" s="149"/>
      <c r="AU248" s="149"/>
      <c r="AV248" s="149"/>
      <c r="AW248" s="149"/>
      <c r="AX248" s="149"/>
      <c r="AY248" s="149"/>
      <c r="AZ248" s="149"/>
      <c r="BA248" s="149"/>
      <c r="BB248" s="149"/>
      <c r="BC248" s="149"/>
      <c r="BD248" s="149"/>
      <c r="BE248" s="149"/>
      <c r="BF248" s="149"/>
      <c r="BG248" s="149"/>
      <c r="BH248" s="149"/>
    </row>
    <row r="249" spans="1:60" outlineLevel="1" x14ac:dyDescent="0.2">
      <c r="A249" s="156"/>
      <c r="B249" s="157"/>
      <c r="C249" s="186" t="s">
        <v>411</v>
      </c>
      <c r="D249" s="161"/>
      <c r="E249" s="162">
        <v>389</v>
      </c>
      <c r="F249" s="159"/>
      <c r="G249" s="159"/>
      <c r="H249" s="159"/>
      <c r="I249" s="159"/>
      <c r="J249" s="159"/>
      <c r="K249" s="159"/>
      <c r="L249" s="159"/>
      <c r="M249" s="159"/>
      <c r="N249" s="159"/>
      <c r="O249" s="159"/>
      <c r="P249" s="159"/>
      <c r="Q249" s="159"/>
      <c r="R249" s="159"/>
      <c r="S249" s="159"/>
      <c r="T249" s="159"/>
      <c r="U249" s="159"/>
      <c r="V249" s="159"/>
      <c r="W249" s="159"/>
      <c r="X249" s="159"/>
      <c r="Y249" s="149"/>
      <c r="Z249" s="149"/>
      <c r="AA249" s="149"/>
      <c r="AB249" s="149"/>
      <c r="AC249" s="149"/>
      <c r="AD249" s="149"/>
      <c r="AE249" s="149"/>
      <c r="AF249" s="149"/>
      <c r="AG249" s="149" t="s">
        <v>129</v>
      </c>
      <c r="AH249" s="149">
        <v>0</v>
      </c>
      <c r="AI249" s="149"/>
      <c r="AJ249" s="149"/>
      <c r="AK249" s="149"/>
      <c r="AL249" s="149"/>
      <c r="AM249" s="149"/>
      <c r="AN249" s="149"/>
      <c r="AO249" s="149"/>
      <c r="AP249" s="149"/>
      <c r="AQ249" s="149"/>
      <c r="AR249" s="149"/>
      <c r="AS249" s="149"/>
      <c r="AT249" s="149"/>
      <c r="AU249" s="149"/>
      <c r="AV249" s="149"/>
      <c r="AW249" s="149"/>
      <c r="AX249" s="149"/>
      <c r="AY249" s="149"/>
      <c r="AZ249" s="149"/>
      <c r="BA249" s="149"/>
      <c r="BB249" s="149"/>
      <c r="BC249" s="149"/>
      <c r="BD249" s="149"/>
      <c r="BE249" s="149"/>
      <c r="BF249" s="149"/>
      <c r="BG249" s="149"/>
      <c r="BH249" s="149"/>
    </row>
    <row r="250" spans="1:60" outlineLevel="1" x14ac:dyDescent="0.2">
      <c r="A250" s="170">
        <v>77</v>
      </c>
      <c r="B250" s="171" t="s">
        <v>412</v>
      </c>
      <c r="C250" s="185" t="s">
        <v>413</v>
      </c>
      <c r="D250" s="172" t="s">
        <v>133</v>
      </c>
      <c r="E250" s="173">
        <v>392.89</v>
      </c>
      <c r="F250" s="174"/>
      <c r="G250" s="175">
        <f>ROUND(E250*F250,2)</f>
        <v>0</v>
      </c>
      <c r="H250" s="160"/>
      <c r="I250" s="159">
        <f>ROUND(E250*H250,2)</f>
        <v>0</v>
      </c>
      <c r="J250" s="160"/>
      <c r="K250" s="159">
        <f>ROUND(E250*J250,2)</f>
        <v>0</v>
      </c>
      <c r="L250" s="159">
        <v>21</v>
      </c>
      <c r="M250" s="159">
        <f>G250*(1+L250/100)</f>
        <v>0</v>
      </c>
      <c r="N250" s="159">
        <v>0.06</v>
      </c>
      <c r="O250" s="159">
        <f>ROUND(E250*N250,2)</f>
        <v>23.57</v>
      </c>
      <c r="P250" s="159">
        <v>0</v>
      </c>
      <c r="Q250" s="159">
        <f>ROUND(E250*P250,2)</f>
        <v>0</v>
      </c>
      <c r="R250" s="159" t="s">
        <v>202</v>
      </c>
      <c r="S250" s="159" t="s">
        <v>125</v>
      </c>
      <c r="T250" s="159" t="s">
        <v>125</v>
      </c>
      <c r="U250" s="159">
        <v>0</v>
      </c>
      <c r="V250" s="159">
        <f>ROUND(E250*U250,2)</f>
        <v>0</v>
      </c>
      <c r="W250" s="159"/>
      <c r="X250" s="159" t="s">
        <v>203</v>
      </c>
      <c r="Y250" s="149"/>
      <c r="Z250" s="149"/>
      <c r="AA250" s="149"/>
      <c r="AB250" s="149"/>
      <c r="AC250" s="149"/>
      <c r="AD250" s="149"/>
      <c r="AE250" s="149"/>
      <c r="AF250" s="149"/>
      <c r="AG250" s="149" t="s">
        <v>204</v>
      </c>
      <c r="AH250" s="149"/>
      <c r="AI250" s="149"/>
      <c r="AJ250" s="149"/>
      <c r="AK250" s="149"/>
      <c r="AL250" s="149"/>
      <c r="AM250" s="149"/>
      <c r="AN250" s="149"/>
      <c r="AO250" s="149"/>
      <c r="AP250" s="149"/>
      <c r="AQ250" s="149"/>
      <c r="AR250" s="149"/>
      <c r="AS250" s="149"/>
      <c r="AT250" s="149"/>
      <c r="AU250" s="149"/>
      <c r="AV250" s="149"/>
      <c r="AW250" s="149"/>
      <c r="AX250" s="149"/>
      <c r="AY250" s="149"/>
      <c r="AZ250" s="149"/>
      <c r="BA250" s="149"/>
      <c r="BB250" s="149"/>
      <c r="BC250" s="149"/>
      <c r="BD250" s="149"/>
      <c r="BE250" s="149"/>
      <c r="BF250" s="149"/>
      <c r="BG250" s="149"/>
      <c r="BH250" s="149"/>
    </row>
    <row r="251" spans="1:60" outlineLevel="1" x14ac:dyDescent="0.2">
      <c r="A251" s="156"/>
      <c r="B251" s="157"/>
      <c r="C251" s="186" t="s">
        <v>414</v>
      </c>
      <c r="D251" s="161"/>
      <c r="E251" s="162"/>
      <c r="F251" s="159"/>
      <c r="G251" s="159"/>
      <c r="H251" s="159"/>
      <c r="I251" s="159"/>
      <c r="J251" s="159"/>
      <c r="K251" s="159"/>
      <c r="L251" s="159"/>
      <c r="M251" s="159"/>
      <c r="N251" s="159"/>
      <c r="O251" s="159"/>
      <c r="P251" s="159"/>
      <c r="Q251" s="159"/>
      <c r="R251" s="159"/>
      <c r="S251" s="159"/>
      <c r="T251" s="159"/>
      <c r="U251" s="159"/>
      <c r="V251" s="159"/>
      <c r="W251" s="159"/>
      <c r="X251" s="159"/>
      <c r="Y251" s="149"/>
      <c r="Z251" s="149"/>
      <c r="AA251" s="149"/>
      <c r="AB251" s="149"/>
      <c r="AC251" s="149"/>
      <c r="AD251" s="149"/>
      <c r="AE251" s="149"/>
      <c r="AF251" s="149"/>
      <c r="AG251" s="149" t="s">
        <v>129</v>
      </c>
      <c r="AH251" s="149">
        <v>0</v>
      </c>
      <c r="AI251" s="149"/>
      <c r="AJ251" s="149"/>
      <c r="AK251" s="149"/>
      <c r="AL251" s="149"/>
      <c r="AM251" s="149"/>
      <c r="AN251" s="149"/>
      <c r="AO251" s="149"/>
      <c r="AP251" s="149"/>
      <c r="AQ251" s="149"/>
      <c r="AR251" s="149"/>
      <c r="AS251" s="149"/>
      <c r="AT251" s="149"/>
      <c r="AU251" s="149"/>
      <c r="AV251" s="149"/>
      <c r="AW251" s="149"/>
      <c r="AX251" s="149"/>
      <c r="AY251" s="149"/>
      <c r="AZ251" s="149"/>
      <c r="BA251" s="149"/>
      <c r="BB251" s="149"/>
      <c r="BC251" s="149"/>
      <c r="BD251" s="149"/>
      <c r="BE251" s="149"/>
      <c r="BF251" s="149"/>
      <c r="BG251" s="149"/>
      <c r="BH251" s="149"/>
    </row>
    <row r="252" spans="1:60" outlineLevel="1" x14ac:dyDescent="0.2">
      <c r="A252" s="156"/>
      <c r="B252" s="157"/>
      <c r="C252" s="186" t="s">
        <v>415</v>
      </c>
      <c r="D252" s="161"/>
      <c r="E252" s="162">
        <v>392.89</v>
      </c>
      <c r="F252" s="159"/>
      <c r="G252" s="159"/>
      <c r="H252" s="159"/>
      <c r="I252" s="159"/>
      <c r="J252" s="159"/>
      <c r="K252" s="159"/>
      <c r="L252" s="159"/>
      <c r="M252" s="159"/>
      <c r="N252" s="159"/>
      <c r="O252" s="159"/>
      <c r="P252" s="159"/>
      <c r="Q252" s="159"/>
      <c r="R252" s="159"/>
      <c r="S252" s="159"/>
      <c r="T252" s="159"/>
      <c r="U252" s="159"/>
      <c r="V252" s="159"/>
      <c r="W252" s="159"/>
      <c r="X252" s="159"/>
      <c r="Y252" s="149"/>
      <c r="Z252" s="149"/>
      <c r="AA252" s="149"/>
      <c r="AB252" s="149"/>
      <c r="AC252" s="149"/>
      <c r="AD252" s="149"/>
      <c r="AE252" s="149"/>
      <c r="AF252" s="149"/>
      <c r="AG252" s="149" t="s">
        <v>129</v>
      </c>
      <c r="AH252" s="149">
        <v>0</v>
      </c>
      <c r="AI252" s="149"/>
      <c r="AJ252" s="149"/>
      <c r="AK252" s="149"/>
      <c r="AL252" s="149"/>
      <c r="AM252" s="149"/>
      <c r="AN252" s="149"/>
      <c r="AO252" s="149"/>
      <c r="AP252" s="149"/>
      <c r="AQ252" s="149"/>
      <c r="AR252" s="149"/>
      <c r="AS252" s="149"/>
      <c r="AT252" s="149"/>
      <c r="AU252" s="149"/>
      <c r="AV252" s="149"/>
      <c r="AW252" s="149"/>
      <c r="AX252" s="149"/>
      <c r="AY252" s="149"/>
      <c r="AZ252" s="149"/>
      <c r="BA252" s="149"/>
      <c r="BB252" s="149"/>
      <c r="BC252" s="149"/>
      <c r="BD252" s="149"/>
      <c r="BE252" s="149"/>
      <c r="BF252" s="149"/>
      <c r="BG252" s="149"/>
      <c r="BH252" s="149"/>
    </row>
    <row r="253" spans="1:60" outlineLevel="1" x14ac:dyDescent="0.2">
      <c r="A253" s="170">
        <v>78</v>
      </c>
      <c r="B253" s="171" t="s">
        <v>416</v>
      </c>
      <c r="C253" s="185" t="s">
        <v>417</v>
      </c>
      <c r="D253" s="172" t="s">
        <v>155</v>
      </c>
      <c r="E253" s="173">
        <v>23.937999999999999</v>
      </c>
      <c r="F253" s="174"/>
      <c r="G253" s="175">
        <f>ROUND(E253*F253,2)</f>
        <v>0</v>
      </c>
      <c r="H253" s="160"/>
      <c r="I253" s="159">
        <f>ROUND(E253*H253,2)</f>
        <v>0</v>
      </c>
      <c r="J253" s="160"/>
      <c r="K253" s="159">
        <f>ROUND(E253*J253,2)</f>
        <v>0</v>
      </c>
      <c r="L253" s="159">
        <v>21</v>
      </c>
      <c r="M253" s="159">
        <f>G253*(1+L253/100)</f>
        <v>0</v>
      </c>
      <c r="N253" s="159">
        <v>2.5249999999999999</v>
      </c>
      <c r="O253" s="159">
        <f>ROUND(E253*N253,2)</f>
        <v>60.44</v>
      </c>
      <c r="P253" s="159">
        <v>0</v>
      </c>
      <c r="Q253" s="159">
        <f>ROUND(E253*P253,2)</f>
        <v>0</v>
      </c>
      <c r="R253" s="159"/>
      <c r="S253" s="159" t="s">
        <v>125</v>
      </c>
      <c r="T253" s="159" t="s">
        <v>125</v>
      </c>
      <c r="U253" s="159">
        <v>1.4419999999999999</v>
      </c>
      <c r="V253" s="159">
        <f>ROUND(E253*U253,2)</f>
        <v>34.520000000000003</v>
      </c>
      <c r="W253" s="159"/>
      <c r="X253" s="159" t="s">
        <v>126</v>
      </c>
      <c r="Y253" s="149"/>
      <c r="Z253" s="149"/>
      <c r="AA253" s="149"/>
      <c r="AB253" s="149"/>
      <c r="AC253" s="149"/>
      <c r="AD253" s="149"/>
      <c r="AE253" s="149"/>
      <c r="AF253" s="149"/>
      <c r="AG253" s="149" t="s">
        <v>127</v>
      </c>
      <c r="AH253" s="149"/>
      <c r="AI253" s="149"/>
      <c r="AJ253" s="149"/>
      <c r="AK253" s="149"/>
      <c r="AL253" s="149"/>
      <c r="AM253" s="149"/>
      <c r="AN253" s="149"/>
      <c r="AO253" s="149"/>
      <c r="AP253" s="149"/>
      <c r="AQ253" s="149"/>
      <c r="AR253" s="149"/>
      <c r="AS253" s="149"/>
      <c r="AT253" s="149"/>
      <c r="AU253" s="149"/>
      <c r="AV253" s="149"/>
      <c r="AW253" s="149"/>
      <c r="AX253" s="149"/>
      <c r="AY253" s="149"/>
      <c r="AZ253" s="149"/>
      <c r="BA253" s="149"/>
      <c r="BB253" s="149"/>
      <c r="BC253" s="149"/>
      <c r="BD253" s="149"/>
      <c r="BE253" s="149"/>
      <c r="BF253" s="149"/>
      <c r="BG253" s="149"/>
      <c r="BH253" s="149"/>
    </row>
    <row r="254" spans="1:60" outlineLevel="1" x14ac:dyDescent="0.2">
      <c r="A254" s="156"/>
      <c r="B254" s="157"/>
      <c r="C254" s="186" t="s">
        <v>418</v>
      </c>
      <c r="D254" s="161"/>
      <c r="E254" s="162"/>
      <c r="F254" s="159"/>
      <c r="G254" s="159"/>
      <c r="H254" s="159"/>
      <c r="I254" s="159"/>
      <c r="J254" s="159"/>
      <c r="K254" s="159"/>
      <c r="L254" s="159"/>
      <c r="M254" s="159"/>
      <c r="N254" s="159"/>
      <c r="O254" s="159"/>
      <c r="P254" s="159"/>
      <c r="Q254" s="159"/>
      <c r="R254" s="159"/>
      <c r="S254" s="159"/>
      <c r="T254" s="159"/>
      <c r="U254" s="159"/>
      <c r="V254" s="159"/>
      <c r="W254" s="159"/>
      <c r="X254" s="159"/>
      <c r="Y254" s="149"/>
      <c r="Z254" s="149"/>
      <c r="AA254" s="149"/>
      <c r="AB254" s="149"/>
      <c r="AC254" s="149"/>
      <c r="AD254" s="149"/>
      <c r="AE254" s="149"/>
      <c r="AF254" s="149"/>
      <c r="AG254" s="149" t="s">
        <v>129</v>
      </c>
      <c r="AH254" s="149">
        <v>0</v>
      </c>
      <c r="AI254" s="149"/>
      <c r="AJ254" s="149"/>
      <c r="AK254" s="149"/>
      <c r="AL254" s="149"/>
      <c r="AM254" s="149"/>
      <c r="AN254" s="149"/>
      <c r="AO254" s="149"/>
      <c r="AP254" s="149"/>
      <c r="AQ254" s="149"/>
      <c r="AR254" s="149"/>
      <c r="AS254" s="149"/>
      <c r="AT254" s="149"/>
      <c r="AU254" s="149"/>
      <c r="AV254" s="149"/>
      <c r="AW254" s="149"/>
      <c r="AX254" s="149"/>
      <c r="AY254" s="149"/>
      <c r="AZ254" s="149"/>
      <c r="BA254" s="149"/>
      <c r="BB254" s="149"/>
      <c r="BC254" s="149"/>
      <c r="BD254" s="149"/>
      <c r="BE254" s="149"/>
      <c r="BF254" s="149"/>
      <c r="BG254" s="149"/>
      <c r="BH254" s="149"/>
    </row>
    <row r="255" spans="1:60" outlineLevel="1" x14ac:dyDescent="0.2">
      <c r="A255" s="156"/>
      <c r="B255" s="157"/>
      <c r="C255" s="186" t="s">
        <v>419</v>
      </c>
      <c r="D255" s="161"/>
      <c r="E255" s="162">
        <v>23.937999999999999</v>
      </c>
      <c r="F255" s="159"/>
      <c r="G255" s="159"/>
      <c r="H255" s="159"/>
      <c r="I255" s="159"/>
      <c r="J255" s="159"/>
      <c r="K255" s="159"/>
      <c r="L255" s="159"/>
      <c r="M255" s="159"/>
      <c r="N255" s="159"/>
      <c r="O255" s="159"/>
      <c r="P255" s="159"/>
      <c r="Q255" s="159"/>
      <c r="R255" s="159"/>
      <c r="S255" s="159"/>
      <c r="T255" s="159"/>
      <c r="U255" s="159"/>
      <c r="V255" s="159"/>
      <c r="W255" s="159"/>
      <c r="X255" s="159"/>
      <c r="Y255" s="149"/>
      <c r="Z255" s="149"/>
      <c r="AA255" s="149"/>
      <c r="AB255" s="149"/>
      <c r="AC255" s="149"/>
      <c r="AD255" s="149"/>
      <c r="AE255" s="149"/>
      <c r="AF255" s="149"/>
      <c r="AG255" s="149" t="s">
        <v>129</v>
      </c>
      <c r="AH255" s="149">
        <v>0</v>
      </c>
      <c r="AI255" s="149"/>
      <c r="AJ255" s="149"/>
      <c r="AK255" s="149"/>
      <c r="AL255" s="149"/>
      <c r="AM255" s="149"/>
      <c r="AN255" s="149"/>
      <c r="AO255" s="149"/>
      <c r="AP255" s="149"/>
      <c r="AQ255" s="149"/>
      <c r="AR255" s="149"/>
      <c r="AS255" s="149"/>
      <c r="AT255" s="149"/>
      <c r="AU255" s="149"/>
      <c r="AV255" s="149"/>
      <c r="AW255" s="149"/>
      <c r="AX255" s="149"/>
      <c r="AY255" s="149"/>
      <c r="AZ255" s="149"/>
      <c r="BA255" s="149"/>
      <c r="BB255" s="149"/>
      <c r="BC255" s="149"/>
      <c r="BD255" s="149"/>
      <c r="BE255" s="149"/>
      <c r="BF255" s="149"/>
      <c r="BG255" s="149"/>
      <c r="BH255" s="149"/>
    </row>
    <row r="256" spans="1:60" outlineLevel="1" x14ac:dyDescent="0.2">
      <c r="A256" s="170">
        <v>79</v>
      </c>
      <c r="B256" s="171" t="s">
        <v>420</v>
      </c>
      <c r="C256" s="185" t="s">
        <v>421</v>
      </c>
      <c r="D256" s="172" t="s">
        <v>124</v>
      </c>
      <c r="E256" s="173">
        <v>1195.48</v>
      </c>
      <c r="F256" s="174"/>
      <c r="G256" s="175">
        <f>ROUND(E256*F256,2)</f>
        <v>0</v>
      </c>
      <c r="H256" s="160"/>
      <c r="I256" s="159">
        <f>ROUND(E256*H256,2)</f>
        <v>0</v>
      </c>
      <c r="J256" s="160"/>
      <c r="K256" s="159">
        <f>ROUND(E256*J256,2)</f>
        <v>0</v>
      </c>
      <c r="L256" s="159">
        <v>21</v>
      </c>
      <c r="M256" s="159">
        <f>G256*(1+L256/100)</f>
        <v>0</v>
      </c>
      <c r="N256" s="159">
        <v>0</v>
      </c>
      <c r="O256" s="159">
        <f>ROUND(E256*N256,2)</f>
        <v>0</v>
      </c>
      <c r="P256" s="159">
        <v>0</v>
      </c>
      <c r="Q256" s="159">
        <f>ROUND(E256*P256,2)</f>
        <v>0</v>
      </c>
      <c r="R256" s="159"/>
      <c r="S256" s="159" t="s">
        <v>125</v>
      </c>
      <c r="T256" s="159" t="s">
        <v>125</v>
      </c>
      <c r="U256" s="159">
        <v>9.0999999999999998E-2</v>
      </c>
      <c r="V256" s="159">
        <f>ROUND(E256*U256,2)</f>
        <v>108.79</v>
      </c>
      <c r="W256" s="159"/>
      <c r="X256" s="159" t="s">
        <v>126</v>
      </c>
      <c r="Y256" s="149"/>
      <c r="Z256" s="149"/>
      <c r="AA256" s="149"/>
      <c r="AB256" s="149"/>
      <c r="AC256" s="149"/>
      <c r="AD256" s="149"/>
      <c r="AE256" s="149"/>
      <c r="AF256" s="149"/>
      <c r="AG256" s="149" t="s">
        <v>127</v>
      </c>
      <c r="AH256" s="149"/>
      <c r="AI256" s="149"/>
      <c r="AJ256" s="149"/>
      <c r="AK256" s="149"/>
      <c r="AL256" s="149"/>
      <c r="AM256" s="149"/>
      <c r="AN256" s="149"/>
      <c r="AO256" s="149"/>
      <c r="AP256" s="149"/>
      <c r="AQ256" s="149"/>
      <c r="AR256" s="149"/>
      <c r="AS256" s="149"/>
      <c r="AT256" s="149"/>
      <c r="AU256" s="149"/>
      <c r="AV256" s="149"/>
      <c r="AW256" s="149"/>
      <c r="AX256" s="149"/>
      <c r="AY256" s="149"/>
      <c r="AZ256" s="149"/>
      <c r="BA256" s="149"/>
      <c r="BB256" s="149"/>
      <c r="BC256" s="149"/>
      <c r="BD256" s="149"/>
      <c r="BE256" s="149"/>
      <c r="BF256" s="149"/>
      <c r="BG256" s="149"/>
      <c r="BH256" s="149"/>
    </row>
    <row r="257" spans="1:60" outlineLevel="1" x14ac:dyDescent="0.2">
      <c r="A257" s="156"/>
      <c r="B257" s="157"/>
      <c r="C257" s="186" t="s">
        <v>422</v>
      </c>
      <c r="D257" s="161"/>
      <c r="E257" s="162"/>
      <c r="F257" s="159"/>
      <c r="G257" s="159"/>
      <c r="H257" s="159"/>
      <c r="I257" s="159"/>
      <c r="J257" s="159"/>
      <c r="K257" s="159"/>
      <c r="L257" s="159"/>
      <c r="M257" s="159"/>
      <c r="N257" s="159"/>
      <c r="O257" s="159"/>
      <c r="P257" s="159"/>
      <c r="Q257" s="159"/>
      <c r="R257" s="159"/>
      <c r="S257" s="159"/>
      <c r="T257" s="159"/>
      <c r="U257" s="159"/>
      <c r="V257" s="159"/>
      <c r="W257" s="159"/>
      <c r="X257" s="159"/>
      <c r="Y257" s="149"/>
      <c r="Z257" s="149"/>
      <c r="AA257" s="149"/>
      <c r="AB257" s="149"/>
      <c r="AC257" s="149"/>
      <c r="AD257" s="149"/>
      <c r="AE257" s="149"/>
      <c r="AF257" s="149"/>
      <c r="AG257" s="149" t="s">
        <v>129</v>
      </c>
      <c r="AH257" s="149">
        <v>0</v>
      </c>
      <c r="AI257" s="149"/>
      <c r="AJ257" s="149"/>
      <c r="AK257" s="149"/>
      <c r="AL257" s="149"/>
      <c r="AM257" s="149"/>
      <c r="AN257" s="149"/>
      <c r="AO257" s="149"/>
      <c r="AP257" s="149"/>
      <c r="AQ257" s="149"/>
      <c r="AR257" s="149"/>
      <c r="AS257" s="149"/>
      <c r="AT257" s="149"/>
      <c r="AU257" s="149"/>
      <c r="AV257" s="149"/>
      <c r="AW257" s="149"/>
      <c r="AX257" s="149"/>
      <c r="AY257" s="149"/>
      <c r="AZ257" s="149"/>
      <c r="BA257" s="149"/>
      <c r="BB257" s="149"/>
      <c r="BC257" s="149"/>
      <c r="BD257" s="149"/>
      <c r="BE257" s="149"/>
      <c r="BF257" s="149"/>
      <c r="BG257" s="149"/>
      <c r="BH257" s="149"/>
    </row>
    <row r="258" spans="1:60" outlineLevel="1" x14ac:dyDescent="0.2">
      <c r="A258" s="156"/>
      <c r="B258" s="157"/>
      <c r="C258" s="186" t="s">
        <v>423</v>
      </c>
      <c r="D258" s="161"/>
      <c r="E258" s="162">
        <v>1195.48</v>
      </c>
      <c r="F258" s="159"/>
      <c r="G258" s="159"/>
      <c r="H258" s="159"/>
      <c r="I258" s="159"/>
      <c r="J258" s="159"/>
      <c r="K258" s="159"/>
      <c r="L258" s="159"/>
      <c r="M258" s="159"/>
      <c r="N258" s="159"/>
      <c r="O258" s="159"/>
      <c r="P258" s="159"/>
      <c r="Q258" s="159"/>
      <c r="R258" s="159"/>
      <c r="S258" s="159"/>
      <c r="T258" s="159"/>
      <c r="U258" s="159"/>
      <c r="V258" s="159"/>
      <c r="W258" s="159"/>
      <c r="X258" s="159"/>
      <c r="Y258" s="149"/>
      <c r="Z258" s="149"/>
      <c r="AA258" s="149"/>
      <c r="AB258" s="149"/>
      <c r="AC258" s="149"/>
      <c r="AD258" s="149"/>
      <c r="AE258" s="149"/>
      <c r="AF258" s="149"/>
      <c r="AG258" s="149" t="s">
        <v>129</v>
      </c>
      <c r="AH258" s="149">
        <v>0</v>
      </c>
      <c r="AI258" s="149"/>
      <c r="AJ258" s="149"/>
      <c r="AK258" s="149"/>
      <c r="AL258" s="149"/>
      <c r="AM258" s="149"/>
      <c r="AN258" s="149"/>
      <c r="AO258" s="149"/>
      <c r="AP258" s="149"/>
      <c r="AQ258" s="149"/>
      <c r="AR258" s="149"/>
      <c r="AS258" s="149"/>
      <c r="AT258" s="149"/>
      <c r="AU258" s="149"/>
      <c r="AV258" s="149"/>
      <c r="AW258" s="149"/>
      <c r="AX258" s="149"/>
      <c r="AY258" s="149"/>
      <c r="AZ258" s="149"/>
      <c r="BA258" s="149"/>
      <c r="BB258" s="149"/>
      <c r="BC258" s="149"/>
      <c r="BD258" s="149"/>
      <c r="BE258" s="149"/>
      <c r="BF258" s="149"/>
      <c r="BG258" s="149"/>
      <c r="BH258" s="149"/>
    </row>
    <row r="259" spans="1:60" outlineLevel="1" x14ac:dyDescent="0.2">
      <c r="A259" s="170">
        <v>80</v>
      </c>
      <c r="B259" s="171" t="s">
        <v>424</v>
      </c>
      <c r="C259" s="185" t="s">
        <v>425</v>
      </c>
      <c r="D259" s="172" t="s">
        <v>124</v>
      </c>
      <c r="E259" s="173">
        <v>1315.028</v>
      </c>
      <c r="F259" s="174"/>
      <c r="G259" s="175">
        <f>ROUND(E259*F259,2)</f>
        <v>0</v>
      </c>
      <c r="H259" s="160"/>
      <c r="I259" s="159">
        <f>ROUND(E259*H259,2)</f>
        <v>0</v>
      </c>
      <c r="J259" s="160"/>
      <c r="K259" s="159">
        <f>ROUND(E259*J259,2)</f>
        <v>0</v>
      </c>
      <c r="L259" s="159">
        <v>21</v>
      </c>
      <c r="M259" s="159">
        <f>G259*(1+L259/100)</f>
        <v>0</v>
      </c>
      <c r="N259" s="159">
        <v>5.0000000000000001E-4</v>
      </c>
      <c r="O259" s="159">
        <f>ROUND(E259*N259,2)</f>
        <v>0.66</v>
      </c>
      <c r="P259" s="159">
        <v>0</v>
      </c>
      <c r="Q259" s="159">
        <f>ROUND(E259*P259,2)</f>
        <v>0</v>
      </c>
      <c r="R259" s="159" t="s">
        <v>202</v>
      </c>
      <c r="S259" s="159" t="s">
        <v>125</v>
      </c>
      <c r="T259" s="159" t="s">
        <v>125</v>
      </c>
      <c r="U259" s="159">
        <v>0</v>
      </c>
      <c r="V259" s="159">
        <f>ROUND(E259*U259,2)</f>
        <v>0</v>
      </c>
      <c r="W259" s="159"/>
      <c r="X259" s="159" t="s">
        <v>203</v>
      </c>
      <c r="Y259" s="149"/>
      <c r="Z259" s="149"/>
      <c r="AA259" s="149"/>
      <c r="AB259" s="149"/>
      <c r="AC259" s="149"/>
      <c r="AD259" s="149"/>
      <c r="AE259" s="149"/>
      <c r="AF259" s="149"/>
      <c r="AG259" s="149" t="s">
        <v>230</v>
      </c>
      <c r="AH259" s="149"/>
      <c r="AI259" s="149"/>
      <c r="AJ259" s="149"/>
      <c r="AK259" s="149"/>
      <c r="AL259" s="149"/>
      <c r="AM259" s="149"/>
      <c r="AN259" s="149"/>
      <c r="AO259" s="149"/>
      <c r="AP259" s="149"/>
      <c r="AQ259" s="149"/>
      <c r="AR259" s="149"/>
      <c r="AS259" s="149"/>
      <c r="AT259" s="149"/>
      <c r="AU259" s="149"/>
      <c r="AV259" s="149"/>
      <c r="AW259" s="149"/>
      <c r="AX259" s="149"/>
      <c r="AY259" s="149"/>
      <c r="AZ259" s="149"/>
      <c r="BA259" s="149"/>
      <c r="BB259" s="149"/>
      <c r="BC259" s="149"/>
      <c r="BD259" s="149"/>
      <c r="BE259" s="149"/>
      <c r="BF259" s="149"/>
      <c r="BG259" s="149"/>
      <c r="BH259" s="149"/>
    </row>
    <row r="260" spans="1:60" outlineLevel="1" x14ac:dyDescent="0.2">
      <c r="A260" s="156"/>
      <c r="B260" s="157"/>
      <c r="C260" s="186" t="s">
        <v>426</v>
      </c>
      <c r="D260" s="161"/>
      <c r="E260" s="162">
        <v>1315.028</v>
      </c>
      <c r="F260" s="159"/>
      <c r="G260" s="159"/>
      <c r="H260" s="159"/>
      <c r="I260" s="159"/>
      <c r="J260" s="159"/>
      <c r="K260" s="159"/>
      <c r="L260" s="159"/>
      <c r="M260" s="159"/>
      <c r="N260" s="159"/>
      <c r="O260" s="159"/>
      <c r="P260" s="159"/>
      <c r="Q260" s="159"/>
      <c r="R260" s="159"/>
      <c r="S260" s="159"/>
      <c r="T260" s="159"/>
      <c r="U260" s="159"/>
      <c r="V260" s="159"/>
      <c r="W260" s="159"/>
      <c r="X260" s="159"/>
      <c r="Y260" s="149"/>
      <c r="Z260" s="149"/>
      <c r="AA260" s="149"/>
      <c r="AB260" s="149"/>
      <c r="AC260" s="149"/>
      <c r="AD260" s="149"/>
      <c r="AE260" s="149"/>
      <c r="AF260" s="149"/>
      <c r="AG260" s="149" t="s">
        <v>129</v>
      </c>
      <c r="AH260" s="149">
        <v>5</v>
      </c>
      <c r="AI260" s="149"/>
      <c r="AJ260" s="149"/>
      <c r="AK260" s="149"/>
      <c r="AL260" s="149"/>
      <c r="AM260" s="149"/>
      <c r="AN260" s="149"/>
      <c r="AO260" s="149"/>
      <c r="AP260" s="149"/>
      <c r="AQ260" s="149"/>
      <c r="AR260" s="149"/>
      <c r="AS260" s="149"/>
      <c r="AT260" s="149"/>
      <c r="AU260" s="149"/>
      <c r="AV260" s="149"/>
      <c r="AW260" s="149"/>
      <c r="AX260" s="149"/>
      <c r="AY260" s="149"/>
      <c r="AZ260" s="149"/>
      <c r="BA260" s="149"/>
      <c r="BB260" s="149"/>
      <c r="BC260" s="149"/>
      <c r="BD260" s="149"/>
      <c r="BE260" s="149"/>
      <c r="BF260" s="149"/>
      <c r="BG260" s="149"/>
      <c r="BH260" s="149"/>
    </row>
    <row r="261" spans="1:60" outlineLevel="1" x14ac:dyDescent="0.2">
      <c r="A261" s="170">
        <v>81</v>
      </c>
      <c r="B261" s="171" t="s">
        <v>427</v>
      </c>
      <c r="C261" s="185" t="s">
        <v>428</v>
      </c>
      <c r="D261" s="172" t="s">
        <v>148</v>
      </c>
      <c r="E261" s="173">
        <v>19</v>
      </c>
      <c r="F261" s="174"/>
      <c r="G261" s="175">
        <f>ROUND(E261*F261,2)</f>
        <v>0</v>
      </c>
      <c r="H261" s="160"/>
      <c r="I261" s="159">
        <f>ROUND(E261*H261,2)</f>
        <v>0</v>
      </c>
      <c r="J261" s="160"/>
      <c r="K261" s="159">
        <f>ROUND(E261*J261,2)</f>
        <v>0</v>
      </c>
      <c r="L261" s="159">
        <v>21</v>
      </c>
      <c r="M261" s="159">
        <f>G261*(1+L261/100)</f>
        <v>0</v>
      </c>
      <c r="N261" s="159">
        <v>0</v>
      </c>
      <c r="O261" s="159">
        <f>ROUND(E261*N261,2)</f>
        <v>0</v>
      </c>
      <c r="P261" s="159">
        <v>0</v>
      </c>
      <c r="Q261" s="159">
        <f>ROUND(E261*P261,2)</f>
        <v>0</v>
      </c>
      <c r="R261" s="159"/>
      <c r="S261" s="159" t="s">
        <v>125</v>
      </c>
      <c r="T261" s="159" t="s">
        <v>125</v>
      </c>
      <c r="U261" s="159">
        <v>3.6999999999999998E-2</v>
      </c>
      <c r="V261" s="159">
        <f>ROUND(E261*U261,2)</f>
        <v>0.7</v>
      </c>
      <c r="W261" s="159"/>
      <c r="X261" s="159" t="s">
        <v>126</v>
      </c>
      <c r="Y261" s="149"/>
      <c r="Z261" s="149"/>
      <c r="AA261" s="149"/>
      <c r="AB261" s="149"/>
      <c r="AC261" s="149"/>
      <c r="AD261" s="149"/>
      <c r="AE261" s="149"/>
      <c r="AF261" s="149"/>
      <c r="AG261" s="149" t="s">
        <v>127</v>
      </c>
      <c r="AH261" s="149"/>
      <c r="AI261" s="149"/>
      <c r="AJ261" s="149"/>
      <c r="AK261" s="149"/>
      <c r="AL261" s="149"/>
      <c r="AM261" s="149"/>
      <c r="AN261" s="149"/>
      <c r="AO261" s="149"/>
      <c r="AP261" s="149"/>
      <c r="AQ261" s="149"/>
      <c r="AR261" s="149"/>
      <c r="AS261" s="149"/>
      <c r="AT261" s="149"/>
      <c r="AU261" s="149"/>
      <c r="AV261" s="149"/>
      <c r="AW261" s="149"/>
      <c r="AX261" s="149"/>
      <c r="AY261" s="149"/>
      <c r="AZ261" s="149"/>
      <c r="BA261" s="149"/>
      <c r="BB261" s="149"/>
      <c r="BC261" s="149"/>
      <c r="BD261" s="149"/>
      <c r="BE261" s="149"/>
      <c r="BF261" s="149"/>
      <c r="BG261" s="149"/>
      <c r="BH261" s="149"/>
    </row>
    <row r="262" spans="1:60" outlineLevel="1" x14ac:dyDescent="0.2">
      <c r="A262" s="156"/>
      <c r="B262" s="157"/>
      <c r="C262" s="186" t="s">
        <v>429</v>
      </c>
      <c r="D262" s="161"/>
      <c r="E262" s="162"/>
      <c r="F262" s="159"/>
      <c r="G262" s="159"/>
      <c r="H262" s="159"/>
      <c r="I262" s="159"/>
      <c r="J262" s="159"/>
      <c r="K262" s="159"/>
      <c r="L262" s="159"/>
      <c r="M262" s="159"/>
      <c r="N262" s="159"/>
      <c r="O262" s="159"/>
      <c r="P262" s="159"/>
      <c r="Q262" s="159"/>
      <c r="R262" s="159"/>
      <c r="S262" s="159"/>
      <c r="T262" s="159"/>
      <c r="U262" s="159"/>
      <c r="V262" s="159"/>
      <c r="W262" s="159"/>
      <c r="X262" s="159"/>
      <c r="Y262" s="149"/>
      <c r="Z262" s="149"/>
      <c r="AA262" s="149"/>
      <c r="AB262" s="149"/>
      <c r="AC262" s="149"/>
      <c r="AD262" s="149"/>
      <c r="AE262" s="149"/>
      <c r="AF262" s="149"/>
      <c r="AG262" s="149" t="s">
        <v>129</v>
      </c>
      <c r="AH262" s="149">
        <v>0</v>
      </c>
      <c r="AI262" s="149"/>
      <c r="AJ262" s="149"/>
      <c r="AK262" s="149"/>
      <c r="AL262" s="149"/>
      <c r="AM262" s="149"/>
      <c r="AN262" s="149"/>
      <c r="AO262" s="149"/>
      <c r="AP262" s="149"/>
      <c r="AQ262" s="149"/>
      <c r="AR262" s="149"/>
      <c r="AS262" s="149"/>
      <c r="AT262" s="149"/>
      <c r="AU262" s="149"/>
      <c r="AV262" s="149"/>
      <c r="AW262" s="149"/>
      <c r="AX262" s="149"/>
      <c r="AY262" s="149"/>
      <c r="AZ262" s="149"/>
      <c r="BA262" s="149"/>
      <c r="BB262" s="149"/>
      <c r="BC262" s="149"/>
      <c r="BD262" s="149"/>
      <c r="BE262" s="149"/>
      <c r="BF262" s="149"/>
      <c r="BG262" s="149"/>
      <c r="BH262" s="149"/>
    </row>
    <row r="263" spans="1:60" outlineLevel="1" x14ac:dyDescent="0.2">
      <c r="A263" s="156"/>
      <c r="B263" s="157"/>
      <c r="C263" s="186" t="s">
        <v>430</v>
      </c>
      <c r="D263" s="161"/>
      <c r="E263" s="162">
        <v>19</v>
      </c>
      <c r="F263" s="159"/>
      <c r="G263" s="159"/>
      <c r="H263" s="159"/>
      <c r="I263" s="159"/>
      <c r="J263" s="159"/>
      <c r="K263" s="159"/>
      <c r="L263" s="159"/>
      <c r="M263" s="159"/>
      <c r="N263" s="159"/>
      <c r="O263" s="159"/>
      <c r="P263" s="159"/>
      <c r="Q263" s="159"/>
      <c r="R263" s="159"/>
      <c r="S263" s="159"/>
      <c r="T263" s="159"/>
      <c r="U263" s="159"/>
      <c r="V263" s="159"/>
      <c r="W263" s="159"/>
      <c r="X263" s="159"/>
      <c r="Y263" s="149"/>
      <c r="Z263" s="149"/>
      <c r="AA263" s="149"/>
      <c r="AB263" s="149"/>
      <c r="AC263" s="149"/>
      <c r="AD263" s="149"/>
      <c r="AE263" s="149"/>
      <c r="AF263" s="149"/>
      <c r="AG263" s="149" t="s">
        <v>129</v>
      </c>
      <c r="AH263" s="149">
        <v>0</v>
      </c>
      <c r="AI263" s="149"/>
      <c r="AJ263" s="149"/>
      <c r="AK263" s="149"/>
      <c r="AL263" s="149"/>
      <c r="AM263" s="149"/>
      <c r="AN263" s="149"/>
      <c r="AO263" s="149"/>
      <c r="AP263" s="149"/>
      <c r="AQ263" s="149"/>
      <c r="AR263" s="149"/>
      <c r="AS263" s="149"/>
      <c r="AT263" s="149"/>
      <c r="AU263" s="149"/>
      <c r="AV263" s="149"/>
      <c r="AW263" s="149"/>
      <c r="AX263" s="149"/>
      <c r="AY263" s="149"/>
      <c r="AZ263" s="149"/>
      <c r="BA263" s="149"/>
      <c r="BB263" s="149"/>
      <c r="BC263" s="149"/>
      <c r="BD263" s="149"/>
      <c r="BE263" s="149"/>
      <c r="BF263" s="149"/>
      <c r="BG263" s="149"/>
      <c r="BH263" s="149"/>
    </row>
    <row r="264" spans="1:60" outlineLevel="1" x14ac:dyDescent="0.2">
      <c r="A264" s="170">
        <v>82</v>
      </c>
      <c r="B264" s="171" t="s">
        <v>431</v>
      </c>
      <c r="C264" s="185" t="s">
        <v>432</v>
      </c>
      <c r="D264" s="172" t="s">
        <v>148</v>
      </c>
      <c r="E264" s="173">
        <v>19</v>
      </c>
      <c r="F264" s="174"/>
      <c r="G264" s="175">
        <f>ROUND(E264*F264,2)</f>
        <v>0</v>
      </c>
      <c r="H264" s="160"/>
      <c r="I264" s="159">
        <f>ROUND(E264*H264,2)</f>
        <v>0</v>
      </c>
      <c r="J264" s="160"/>
      <c r="K264" s="159">
        <f>ROUND(E264*J264,2)</f>
        <v>0</v>
      </c>
      <c r="L264" s="159">
        <v>21</v>
      </c>
      <c r="M264" s="159">
        <f>G264*(1+L264/100)</f>
        <v>0</v>
      </c>
      <c r="N264" s="159">
        <v>1.5E-3</v>
      </c>
      <c r="O264" s="159">
        <f>ROUND(E264*N264,2)</f>
        <v>0.03</v>
      </c>
      <c r="P264" s="159">
        <v>0</v>
      </c>
      <c r="Q264" s="159">
        <f>ROUND(E264*P264,2)</f>
        <v>0</v>
      </c>
      <c r="R264" s="159"/>
      <c r="S264" s="159" t="s">
        <v>125</v>
      </c>
      <c r="T264" s="159" t="s">
        <v>125</v>
      </c>
      <c r="U264" s="159">
        <v>8.7999999999999995E-2</v>
      </c>
      <c r="V264" s="159">
        <f>ROUND(E264*U264,2)</f>
        <v>1.67</v>
      </c>
      <c r="W264" s="159"/>
      <c r="X264" s="159" t="s">
        <v>126</v>
      </c>
      <c r="Y264" s="149"/>
      <c r="Z264" s="149"/>
      <c r="AA264" s="149"/>
      <c r="AB264" s="149"/>
      <c r="AC264" s="149"/>
      <c r="AD264" s="149"/>
      <c r="AE264" s="149"/>
      <c r="AF264" s="149"/>
      <c r="AG264" s="149" t="s">
        <v>127</v>
      </c>
      <c r="AH264" s="149"/>
      <c r="AI264" s="149"/>
      <c r="AJ264" s="149"/>
      <c r="AK264" s="149"/>
      <c r="AL264" s="149"/>
      <c r="AM264" s="149"/>
      <c r="AN264" s="149"/>
      <c r="AO264" s="149"/>
      <c r="AP264" s="149"/>
      <c r="AQ264" s="149"/>
      <c r="AR264" s="149"/>
      <c r="AS264" s="149"/>
      <c r="AT264" s="149"/>
      <c r="AU264" s="149"/>
      <c r="AV264" s="149"/>
      <c r="AW264" s="149"/>
      <c r="AX264" s="149"/>
      <c r="AY264" s="149"/>
      <c r="AZ264" s="149"/>
      <c r="BA264" s="149"/>
      <c r="BB264" s="149"/>
      <c r="BC264" s="149"/>
      <c r="BD264" s="149"/>
      <c r="BE264" s="149"/>
      <c r="BF264" s="149"/>
      <c r="BG264" s="149"/>
      <c r="BH264" s="149"/>
    </row>
    <row r="265" spans="1:60" outlineLevel="1" x14ac:dyDescent="0.2">
      <c r="A265" s="156"/>
      <c r="B265" s="157"/>
      <c r="C265" s="186" t="s">
        <v>433</v>
      </c>
      <c r="D265" s="161"/>
      <c r="E265" s="162"/>
      <c r="F265" s="159"/>
      <c r="G265" s="159"/>
      <c r="H265" s="159"/>
      <c r="I265" s="159"/>
      <c r="J265" s="159"/>
      <c r="K265" s="159"/>
      <c r="L265" s="159"/>
      <c r="M265" s="159"/>
      <c r="N265" s="159"/>
      <c r="O265" s="159"/>
      <c r="P265" s="159"/>
      <c r="Q265" s="159"/>
      <c r="R265" s="159"/>
      <c r="S265" s="159"/>
      <c r="T265" s="159"/>
      <c r="U265" s="159"/>
      <c r="V265" s="159"/>
      <c r="W265" s="159"/>
      <c r="X265" s="159"/>
      <c r="Y265" s="149"/>
      <c r="Z265" s="149"/>
      <c r="AA265" s="149"/>
      <c r="AB265" s="149"/>
      <c r="AC265" s="149"/>
      <c r="AD265" s="149"/>
      <c r="AE265" s="149"/>
      <c r="AF265" s="149"/>
      <c r="AG265" s="149" t="s">
        <v>129</v>
      </c>
      <c r="AH265" s="149">
        <v>0</v>
      </c>
      <c r="AI265" s="149"/>
      <c r="AJ265" s="149"/>
      <c r="AK265" s="149"/>
      <c r="AL265" s="149"/>
      <c r="AM265" s="149"/>
      <c r="AN265" s="149"/>
      <c r="AO265" s="149"/>
      <c r="AP265" s="149"/>
      <c r="AQ265" s="149"/>
      <c r="AR265" s="149"/>
      <c r="AS265" s="149"/>
      <c r="AT265" s="149"/>
      <c r="AU265" s="149"/>
      <c r="AV265" s="149"/>
      <c r="AW265" s="149"/>
      <c r="AX265" s="149"/>
      <c r="AY265" s="149"/>
      <c r="AZ265" s="149"/>
      <c r="BA265" s="149"/>
      <c r="BB265" s="149"/>
      <c r="BC265" s="149"/>
      <c r="BD265" s="149"/>
      <c r="BE265" s="149"/>
      <c r="BF265" s="149"/>
      <c r="BG265" s="149"/>
      <c r="BH265" s="149"/>
    </row>
    <row r="266" spans="1:60" outlineLevel="1" x14ac:dyDescent="0.2">
      <c r="A266" s="156"/>
      <c r="B266" s="157"/>
      <c r="C266" s="186" t="s">
        <v>430</v>
      </c>
      <c r="D266" s="161"/>
      <c r="E266" s="162">
        <v>19</v>
      </c>
      <c r="F266" s="159"/>
      <c r="G266" s="159"/>
      <c r="H266" s="159"/>
      <c r="I266" s="159"/>
      <c r="J266" s="159"/>
      <c r="K266" s="159"/>
      <c r="L266" s="159"/>
      <c r="M266" s="159"/>
      <c r="N266" s="159"/>
      <c r="O266" s="159"/>
      <c r="P266" s="159"/>
      <c r="Q266" s="159"/>
      <c r="R266" s="159"/>
      <c r="S266" s="159"/>
      <c r="T266" s="159"/>
      <c r="U266" s="159"/>
      <c r="V266" s="159"/>
      <c r="W266" s="159"/>
      <c r="X266" s="159"/>
      <c r="Y266" s="149"/>
      <c r="Z266" s="149"/>
      <c r="AA266" s="149"/>
      <c r="AB266" s="149"/>
      <c r="AC266" s="149"/>
      <c r="AD266" s="149"/>
      <c r="AE266" s="149"/>
      <c r="AF266" s="149"/>
      <c r="AG266" s="149" t="s">
        <v>129</v>
      </c>
      <c r="AH266" s="149">
        <v>0</v>
      </c>
      <c r="AI266" s="149"/>
      <c r="AJ266" s="149"/>
      <c r="AK266" s="149"/>
      <c r="AL266" s="149"/>
      <c r="AM266" s="149"/>
      <c r="AN266" s="149"/>
      <c r="AO266" s="149"/>
      <c r="AP266" s="149"/>
      <c r="AQ266" s="149"/>
      <c r="AR266" s="149"/>
      <c r="AS266" s="149"/>
      <c r="AT266" s="149"/>
      <c r="AU266" s="149"/>
      <c r="AV266" s="149"/>
      <c r="AW266" s="149"/>
      <c r="AX266" s="149"/>
      <c r="AY266" s="149"/>
      <c r="AZ266" s="149"/>
      <c r="BA266" s="149"/>
      <c r="BB266" s="149"/>
      <c r="BC266" s="149"/>
      <c r="BD266" s="149"/>
      <c r="BE266" s="149"/>
      <c r="BF266" s="149"/>
      <c r="BG266" s="149"/>
      <c r="BH266" s="149"/>
    </row>
    <row r="267" spans="1:60" ht="45" outlineLevel="1" x14ac:dyDescent="0.2">
      <c r="A267" s="176">
        <v>83</v>
      </c>
      <c r="B267" s="177" t="s">
        <v>434</v>
      </c>
      <c r="C267" s="187" t="s">
        <v>435</v>
      </c>
      <c r="D267" s="178" t="s">
        <v>148</v>
      </c>
      <c r="E267" s="179">
        <v>8</v>
      </c>
      <c r="F267" s="180"/>
      <c r="G267" s="181">
        <f t="shared" ref="G267:G273" si="7">ROUND(E267*F267,2)</f>
        <v>0</v>
      </c>
      <c r="H267" s="160"/>
      <c r="I267" s="159">
        <f t="shared" ref="I267:I273" si="8">ROUND(E267*H267,2)</f>
        <v>0</v>
      </c>
      <c r="J267" s="160"/>
      <c r="K267" s="159">
        <f t="shared" ref="K267:K273" si="9">ROUND(E267*J267,2)</f>
        <v>0</v>
      </c>
      <c r="L267" s="159">
        <v>21</v>
      </c>
      <c r="M267" s="159">
        <f t="shared" ref="M267:M273" si="10">G267*(1+L267/100)</f>
        <v>0</v>
      </c>
      <c r="N267" s="159">
        <v>0.1</v>
      </c>
      <c r="O267" s="159">
        <f t="shared" ref="O267:O273" si="11">ROUND(E267*N267,2)</f>
        <v>0.8</v>
      </c>
      <c r="P267" s="159">
        <v>0</v>
      </c>
      <c r="Q267" s="159">
        <f t="shared" ref="Q267:Q273" si="12">ROUND(E267*P267,2)</f>
        <v>0</v>
      </c>
      <c r="R267" s="159"/>
      <c r="S267" s="159" t="s">
        <v>436</v>
      </c>
      <c r="T267" s="159" t="s">
        <v>437</v>
      </c>
      <c r="U267" s="159">
        <v>0</v>
      </c>
      <c r="V267" s="159">
        <f t="shared" ref="V267:V273" si="13">ROUND(E267*U267,2)</f>
        <v>0</v>
      </c>
      <c r="W267" s="159"/>
      <c r="X267" s="159" t="s">
        <v>126</v>
      </c>
      <c r="Y267" s="149"/>
      <c r="Z267" s="149"/>
      <c r="AA267" s="149"/>
      <c r="AB267" s="149"/>
      <c r="AC267" s="149"/>
      <c r="AD267" s="149"/>
      <c r="AE267" s="149"/>
      <c r="AF267" s="149"/>
      <c r="AG267" s="149" t="s">
        <v>127</v>
      </c>
      <c r="AH267" s="149"/>
      <c r="AI267" s="149"/>
      <c r="AJ267" s="149"/>
      <c r="AK267" s="149"/>
      <c r="AL267" s="149"/>
      <c r="AM267" s="149"/>
      <c r="AN267" s="149"/>
      <c r="AO267" s="149"/>
      <c r="AP267" s="149"/>
      <c r="AQ267" s="149"/>
      <c r="AR267" s="149"/>
      <c r="AS267" s="149"/>
      <c r="AT267" s="149"/>
      <c r="AU267" s="149"/>
      <c r="AV267" s="149"/>
      <c r="AW267" s="149"/>
      <c r="AX267" s="149"/>
      <c r="AY267" s="149"/>
      <c r="AZ267" s="149"/>
      <c r="BA267" s="149"/>
      <c r="BB267" s="149"/>
      <c r="BC267" s="149"/>
      <c r="BD267" s="149"/>
      <c r="BE267" s="149"/>
      <c r="BF267" s="149"/>
      <c r="BG267" s="149"/>
      <c r="BH267" s="149"/>
    </row>
    <row r="268" spans="1:60" ht="33.75" outlineLevel="1" x14ac:dyDescent="0.2">
      <c r="A268" s="176">
        <v>84</v>
      </c>
      <c r="B268" s="177" t="s">
        <v>438</v>
      </c>
      <c r="C268" s="187" t="s">
        <v>439</v>
      </c>
      <c r="D268" s="178" t="s">
        <v>148</v>
      </c>
      <c r="E268" s="179">
        <v>16</v>
      </c>
      <c r="F268" s="180"/>
      <c r="G268" s="181">
        <f t="shared" si="7"/>
        <v>0</v>
      </c>
      <c r="H268" s="160"/>
      <c r="I268" s="159">
        <f t="shared" si="8"/>
        <v>0</v>
      </c>
      <c r="J268" s="160"/>
      <c r="K268" s="159">
        <f t="shared" si="9"/>
        <v>0</v>
      </c>
      <c r="L268" s="159">
        <v>21</v>
      </c>
      <c r="M268" s="159">
        <f t="shared" si="10"/>
        <v>0</v>
      </c>
      <c r="N268" s="159">
        <v>0.1</v>
      </c>
      <c r="O268" s="159">
        <f t="shared" si="11"/>
        <v>1.6</v>
      </c>
      <c r="P268" s="159">
        <v>0</v>
      </c>
      <c r="Q268" s="159">
        <f t="shared" si="12"/>
        <v>0</v>
      </c>
      <c r="R268" s="159"/>
      <c r="S268" s="159" t="s">
        <v>436</v>
      </c>
      <c r="T268" s="159" t="s">
        <v>437</v>
      </c>
      <c r="U268" s="159">
        <v>0</v>
      </c>
      <c r="V268" s="159">
        <f t="shared" si="13"/>
        <v>0</v>
      </c>
      <c r="W268" s="159"/>
      <c r="X268" s="159" t="s">
        <v>126</v>
      </c>
      <c r="Y268" s="149"/>
      <c r="Z268" s="149"/>
      <c r="AA268" s="149"/>
      <c r="AB268" s="149"/>
      <c r="AC268" s="149"/>
      <c r="AD268" s="149"/>
      <c r="AE268" s="149"/>
      <c r="AF268" s="149"/>
      <c r="AG268" s="149" t="s">
        <v>127</v>
      </c>
      <c r="AH268" s="149"/>
      <c r="AI268" s="149"/>
      <c r="AJ268" s="149"/>
      <c r="AK268" s="149"/>
      <c r="AL268" s="149"/>
      <c r="AM268" s="149"/>
      <c r="AN268" s="149"/>
      <c r="AO268" s="149"/>
      <c r="AP268" s="149"/>
      <c r="AQ268" s="149"/>
      <c r="AR268" s="149"/>
      <c r="AS268" s="149"/>
      <c r="AT268" s="149"/>
      <c r="AU268" s="149"/>
      <c r="AV268" s="149"/>
      <c r="AW268" s="149"/>
      <c r="AX268" s="149"/>
      <c r="AY268" s="149"/>
      <c r="AZ268" s="149"/>
      <c r="BA268" s="149"/>
      <c r="BB268" s="149"/>
      <c r="BC268" s="149"/>
      <c r="BD268" s="149"/>
      <c r="BE268" s="149"/>
      <c r="BF268" s="149"/>
      <c r="BG268" s="149"/>
      <c r="BH268" s="149"/>
    </row>
    <row r="269" spans="1:60" outlineLevel="1" x14ac:dyDescent="0.2">
      <c r="A269" s="176">
        <v>85</v>
      </c>
      <c r="B269" s="177" t="s">
        <v>440</v>
      </c>
      <c r="C269" s="187" t="s">
        <v>441</v>
      </c>
      <c r="D269" s="178" t="s">
        <v>133</v>
      </c>
      <c r="E269" s="179">
        <v>4</v>
      </c>
      <c r="F269" s="180"/>
      <c r="G269" s="181">
        <f t="shared" si="7"/>
        <v>0</v>
      </c>
      <c r="H269" s="160"/>
      <c r="I269" s="159">
        <f t="shared" si="8"/>
        <v>0</v>
      </c>
      <c r="J269" s="160"/>
      <c r="K269" s="159">
        <f t="shared" si="9"/>
        <v>0</v>
      </c>
      <c r="L269" s="159">
        <v>21</v>
      </c>
      <c r="M269" s="159">
        <f t="shared" si="10"/>
        <v>0</v>
      </c>
      <c r="N269" s="159">
        <v>0.1125</v>
      </c>
      <c r="O269" s="159">
        <f t="shared" si="11"/>
        <v>0.45</v>
      </c>
      <c r="P269" s="159">
        <v>0</v>
      </c>
      <c r="Q269" s="159">
        <f t="shared" si="12"/>
        <v>0</v>
      </c>
      <c r="R269" s="159"/>
      <c r="S269" s="159" t="s">
        <v>125</v>
      </c>
      <c r="T269" s="159" t="s">
        <v>125</v>
      </c>
      <c r="U269" s="159">
        <v>0.91800000000000004</v>
      </c>
      <c r="V269" s="159">
        <f t="shared" si="13"/>
        <v>3.67</v>
      </c>
      <c r="W269" s="159"/>
      <c r="X269" s="159" t="s">
        <v>126</v>
      </c>
      <c r="Y269" s="149"/>
      <c r="Z269" s="149"/>
      <c r="AA269" s="149"/>
      <c r="AB269" s="149"/>
      <c r="AC269" s="149"/>
      <c r="AD269" s="149"/>
      <c r="AE269" s="149"/>
      <c r="AF269" s="149"/>
      <c r="AG269" s="149" t="s">
        <v>227</v>
      </c>
      <c r="AH269" s="149"/>
      <c r="AI269" s="149"/>
      <c r="AJ269" s="149"/>
      <c r="AK269" s="149"/>
      <c r="AL269" s="149"/>
      <c r="AM269" s="149"/>
      <c r="AN269" s="149"/>
      <c r="AO269" s="149"/>
      <c r="AP269" s="149"/>
      <c r="AQ269" s="149"/>
      <c r="AR269" s="149"/>
      <c r="AS269" s="149"/>
      <c r="AT269" s="149"/>
      <c r="AU269" s="149"/>
      <c r="AV269" s="149"/>
      <c r="AW269" s="149"/>
      <c r="AX269" s="149"/>
      <c r="AY269" s="149"/>
      <c r="AZ269" s="149"/>
      <c r="BA269" s="149"/>
      <c r="BB269" s="149"/>
      <c r="BC269" s="149"/>
      <c r="BD269" s="149"/>
      <c r="BE269" s="149"/>
      <c r="BF269" s="149"/>
      <c r="BG269" s="149"/>
      <c r="BH269" s="149"/>
    </row>
    <row r="270" spans="1:60" ht="22.5" outlineLevel="1" x14ac:dyDescent="0.2">
      <c r="A270" s="176">
        <v>86</v>
      </c>
      <c r="B270" s="177" t="s">
        <v>442</v>
      </c>
      <c r="C270" s="187" t="s">
        <v>443</v>
      </c>
      <c r="D270" s="178" t="s">
        <v>133</v>
      </c>
      <c r="E270" s="179">
        <v>4</v>
      </c>
      <c r="F270" s="180"/>
      <c r="G270" s="181">
        <f t="shared" si="7"/>
        <v>0</v>
      </c>
      <c r="H270" s="160"/>
      <c r="I270" s="159">
        <f t="shared" si="8"/>
        <v>0</v>
      </c>
      <c r="J270" s="160"/>
      <c r="K270" s="159">
        <f t="shared" si="9"/>
        <v>0</v>
      </c>
      <c r="L270" s="159">
        <v>21</v>
      </c>
      <c r="M270" s="159">
        <f t="shared" si="10"/>
        <v>0</v>
      </c>
      <c r="N270" s="159">
        <v>0</v>
      </c>
      <c r="O270" s="159">
        <f t="shared" si="11"/>
        <v>0</v>
      </c>
      <c r="P270" s="159">
        <v>0</v>
      </c>
      <c r="Q270" s="159">
        <f t="shared" si="12"/>
        <v>0</v>
      </c>
      <c r="R270" s="159"/>
      <c r="S270" s="159" t="s">
        <v>125</v>
      </c>
      <c r="T270" s="159" t="s">
        <v>125</v>
      </c>
      <c r="U270" s="159">
        <v>0.2</v>
      </c>
      <c r="V270" s="159">
        <f t="shared" si="13"/>
        <v>0.8</v>
      </c>
      <c r="W270" s="159"/>
      <c r="X270" s="159" t="s">
        <v>126</v>
      </c>
      <c r="Y270" s="149"/>
      <c r="Z270" s="149"/>
      <c r="AA270" s="149"/>
      <c r="AB270" s="149"/>
      <c r="AC270" s="149"/>
      <c r="AD270" s="149"/>
      <c r="AE270" s="149"/>
      <c r="AF270" s="149"/>
      <c r="AG270" s="149" t="s">
        <v>227</v>
      </c>
      <c r="AH270" s="149"/>
      <c r="AI270" s="149"/>
      <c r="AJ270" s="149"/>
      <c r="AK270" s="149"/>
      <c r="AL270" s="149"/>
      <c r="AM270" s="149"/>
      <c r="AN270" s="149"/>
      <c r="AO270" s="149"/>
      <c r="AP270" s="149"/>
      <c r="AQ270" s="149"/>
      <c r="AR270" s="149"/>
      <c r="AS270" s="149"/>
      <c r="AT270" s="149"/>
      <c r="AU270" s="149"/>
      <c r="AV270" s="149"/>
      <c r="AW270" s="149"/>
      <c r="AX270" s="149"/>
      <c r="AY270" s="149"/>
      <c r="AZ270" s="149"/>
      <c r="BA270" s="149"/>
      <c r="BB270" s="149"/>
      <c r="BC270" s="149"/>
      <c r="BD270" s="149"/>
      <c r="BE270" s="149"/>
      <c r="BF270" s="149"/>
      <c r="BG270" s="149"/>
      <c r="BH270" s="149"/>
    </row>
    <row r="271" spans="1:60" outlineLevel="1" x14ac:dyDescent="0.2">
      <c r="A271" s="176">
        <v>87</v>
      </c>
      <c r="B271" s="177" t="s">
        <v>444</v>
      </c>
      <c r="C271" s="187" t="s">
        <v>445</v>
      </c>
      <c r="D271" s="178" t="s">
        <v>133</v>
      </c>
      <c r="E271" s="179">
        <v>3</v>
      </c>
      <c r="F271" s="180"/>
      <c r="G271" s="181">
        <f t="shared" si="7"/>
        <v>0</v>
      </c>
      <c r="H271" s="160"/>
      <c r="I271" s="159">
        <f t="shared" si="8"/>
        <v>0</v>
      </c>
      <c r="J271" s="160"/>
      <c r="K271" s="159">
        <f t="shared" si="9"/>
        <v>0</v>
      </c>
      <c r="L271" s="159">
        <v>21</v>
      </c>
      <c r="M271" s="159">
        <f t="shared" si="10"/>
        <v>0</v>
      </c>
      <c r="N271" s="159">
        <v>5.1000000000000004E-3</v>
      </c>
      <c r="O271" s="159">
        <f t="shared" si="11"/>
        <v>0.02</v>
      </c>
      <c r="P271" s="159">
        <v>0</v>
      </c>
      <c r="Q271" s="159">
        <f t="shared" si="12"/>
        <v>0</v>
      </c>
      <c r="R271" s="159" t="s">
        <v>202</v>
      </c>
      <c r="S271" s="159" t="s">
        <v>125</v>
      </c>
      <c r="T271" s="159" t="s">
        <v>125</v>
      </c>
      <c r="U271" s="159">
        <v>0</v>
      </c>
      <c r="V271" s="159">
        <f t="shared" si="13"/>
        <v>0</v>
      </c>
      <c r="W271" s="159"/>
      <c r="X271" s="159" t="s">
        <v>203</v>
      </c>
      <c r="Y271" s="149"/>
      <c r="Z271" s="149"/>
      <c r="AA271" s="149"/>
      <c r="AB271" s="149"/>
      <c r="AC271" s="149"/>
      <c r="AD271" s="149"/>
      <c r="AE271" s="149"/>
      <c r="AF271" s="149"/>
      <c r="AG271" s="149" t="s">
        <v>230</v>
      </c>
      <c r="AH271" s="149"/>
      <c r="AI271" s="149"/>
      <c r="AJ271" s="149"/>
      <c r="AK271" s="149"/>
      <c r="AL271" s="149"/>
      <c r="AM271" s="149"/>
      <c r="AN271" s="149"/>
      <c r="AO271" s="149"/>
      <c r="AP271" s="149"/>
      <c r="AQ271" s="149"/>
      <c r="AR271" s="149"/>
      <c r="AS271" s="149"/>
      <c r="AT271" s="149"/>
      <c r="AU271" s="149"/>
      <c r="AV271" s="149"/>
      <c r="AW271" s="149"/>
      <c r="AX271" s="149"/>
      <c r="AY271" s="149"/>
      <c r="AZ271" s="149"/>
      <c r="BA271" s="149"/>
      <c r="BB271" s="149"/>
      <c r="BC271" s="149"/>
      <c r="BD271" s="149"/>
      <c r="BE271" s="149"/>
      <c r="BF271" s="149"/>
      <c r="BG271" s="149"/>
      <c r="BH271" s="149"/>
    </row>
    <row r="272" spans="1:60" outlineLevel="1" x14ac:dyDescent="0.2">
      <c r="A272" s="176">
        <v>88</v>
      </c>
      <c r="B272" s="177" t="s">
        <v>446</v>
      </c>
      <c r="C272" s="187" t="s">
        <v>447</v>
      </c>
      <c r="D272" s="178" t="s">
        <v>133</v>
      </c>
      <c r="E272" s="179">
        <v>1</v>
      </c>
      <c r="F272" s="180"/>
      <c r="G272" s="181">
        <f t="shared" si="7"/>
        <v>0</v>
      </c>
      <c r="H272" s="160"/>
      <c r="I272" s="159">
        <f t="shared" si="8"/>
        <v>0</v>
      </c>
      <c r="J272" s="160"/>
      <c r="K272" s="159">
        <f t="shared" si="9"/>
        <v>0</v>
      </c>
      <c r="L272" s="159">
        <v>21</v>
      </c>
      <c r="M272" s="159">
        <f t="shared" si="10"/>
        <v>0</v>
      </c>
      <c r="N272" s="159">
        <v>5.1000000000000004E-3</v>
      </c>
      <c r="O272" s="159">
        <f t="shared" si="11"/>
        <v>0.01</v>
      </c>
      <c r="P272" s="159">
        <v>0</v>
      </c>
      <c r="Q272" s="159">
        <f t="shared" si="12"/>
        <v>0</v>
      </c>
      <c r="R272" s="159" t="s">
        <v>202</v>
      </c>
      <c r="S272" s="159" t="s">
        <v>125</v>
      </c>
      <c r="T272" s="159" t="s">
        <v>125</v>
      </c>
      <c r="U272" s="159">
        <v>0</v>
      </c>
      <c r="V272" s="159">
        <f t="shared" si="13"/>
        <v>0</v>
      </c>
      <c r="W272" s="159"/>
      <c r="X272" s="159" t="s">
        <v>203</v>
      </c>
      <c r="Y272" s="149"/>
      <c r="Z272" s="149"/>
      <c r="AA272" s="149"/>
      <c r="AB272" s="149"/>
      <c r="AC272" s="149"/>
      <c r="AD272" s="149"/>
      <c r="AE272" s="149"/>
      <c r="AF272" s="149"/>
      <c r="AG272" s="149" t="s">
        <v>230</v>
      </c>
      <c r="AH272" s="149"/>
      <c r="AI272" s="149"/>
      <c r="AJ272" s="149"/>
      <c r="AK272" s="149"/>
      <c r="AL272" s="149"/>
      <c r="AM272" s="149"/>
      <c r="AN272" s="149"/>
      <c r="AO272" s="149"/>
      <c r="AP272" s="149"/>
      <c r="AQ272" s="149"/>
      <c r="AR272" s="149"/>
      <c r="AS272" s="149"/>
      <c r="AT272" s="149"/>
      <c r="AU272" s="149"/>
      <c r="AV272" s="149"/>
      <c r="AW272" s="149"/>
      <c r="AX272" s="149"/>
      <c r="AY272" s="149"/>
      <c r="AZ272" s="149"/>
      <c r="BA272" s="149"/>
      <c r="BB272" s="149"/>
      <c r="BC272" s="149"/>
      <c r="BD272" s="149"/>
      <c r="BE272" s="149"/>
      <c r="BF272" s="149"/>
      <c r="BG272" s="149"/>
      <c r="BH272" s="149"/>
    </row>
    <row r="273" spans="1:60" outlineLevel="1" x14ac:dyDescent="0.2">
      <c r="A273" s="176">
        <v>89</v>
      </c>
      <c r="B273" s="177" t="s">
        <v>448</v>
      </c>
      <c r="C273" s="187" t="s">
        <v>449</v>
      </c>
      <c r="D273" s="178" t="s">
        <v>133</v>
      </c>
      <c r="E273" s="179">
        <v>4</v>
      </c>
      <c r="F273" s="180"/>
      <c r="G273" s="181">
        <f t="shared" si="7"/>
        <v>0</v>
      </c>
      <c r="H273" s="160"/>
      <c r="I273" s="159">
        <f t="shared" si="8"/>
        <v>0</v>
      </c>
      <c r="J273" s="160"/>
      <c r="K273" s="159">
        <f t="shared" si="9"/>
        <v>0</v>
      </c>
      <c r="L273" s="159">
        <v>21</v>
      </c>
      <c r="M273" s="159">
        <f t="shared" si="10"/>
        <v>0</v>
      </c>
      <c r="N273" s="159">
        <v>0</v>
      </c>
      <c r="O273" s="159">
        <f t="shared" si="11"/>
        <v>0</v>
      </c>
      <c r="P273" s="159">
        <v>0</v>
      </c>
      <c r="Q273" s="159">
        <f t="shared" si="12"/>
        <v>0</v>
      </c>
      <c r="R273" s="159" t="s">
        <v>202</v>
      </c>
      <c r="S273" s="159" t="s">
        <v>125</v>
      </c>
      <c r="T273" s="159" t="s">
        <v>125</v>
      </c>
      <c r="U273" s="159">
        <v>0</v>
      </c>
      <c r="V273" s="159">
        <f t="shared" si="13"/>
        <v>0</v>
      </c>
      <c r="W273" s="159"/>
      <c r="X273" s="159" t="s">
        <v>203</v>
      </c>
      <c r="Y273" s="149"/>
      <c r="Z273" s="149"/>
      <c r="AA273" s="149"/>
      <c r="AB273" s="149"/>
      <c r="AC273" s="149"/>
      <c r="AD273" s="149"/>
      <c r="AE273" s="149"/>
      <c r="AF273" s="149"/>
      <c r="AG273" s="149" t="s">
        <v>230</v>
      </c>
      <c r="AH273" s="149"/>
      <c r="AI273" s="149"/>
      <c r="AJ273" s="149"/>
      <c r="AK273" s="149"/>
      <c r="AL273" s="149"/>
      <c r="AM273" s="149"/>
      <c r="AN273" s="149"/>
      <c r="AO273" s="149"/>
      <c r="AP273" s="149"/>
      <c r="AQ273" s="149"/>
      <c r="AR273" s="149"/>
      <c r="AS273" s="149"/>
      <c r="AT273" s="149"/>
      <c r="AU273" s="149"/>
      <c r="AV273" s="149"/>
      <c r="AW273" s="149"/>
      <c r="AX273" s="149"/>
      <c r="AY273" s="149"/>
      <c r="AZ273" s="149"/>
      <c r="BA273" s="149"/>
      <c r="BB273" s="149"/>
      <c r="BC273" s="149"/>
      <c r="BD273" s="149"/>
      <c r="BE273" s="149"/>
      <c r="BF273" s="149"/>
      <c r="BG273" s="149"/>
      <c r="BH273" s="149"/>
    </row>
    <row r="274" spans="1:60" x14ac:dyDescent="0.2">
      <c r="A274" s="164" t="s">
        <v>120</v>
      </c>
      <c r="B274" s="165" t="s">
        <v>82</v>
      </c>
      <c r="C274" s="184" t="s">
        <v>83</v>
      </c>
      <c r="D274" s="166"/>
      <c r="E274" s="167"/>
      <c r="F274" s="168"/>
      <c r="G274" s="169">
        <f>SUMIF(AG275:AG275,"&lt;&gt;NOR",G275:G275)</f>
        <v>0</v>
      </c>
      <c r="H274" s="163"/>
      <c r="I274" s="163">
        <f>SUM(I275:I275)</f>
        <v>0</v>
      </c>
      <c r="J274" s="163"/>
      <c r="K274" s="163">
        <f>SUM(K275:K275)</f>
        <v>0</v>
      </c>
      <c r="L274" s="163"/>
      <c r="M274" s="163">
        <f>SUM(M275:M275)</f>
        <v>0</v>
      </c>
      <c r="N274" s="163"/>
      <c r="O274" s="163">
        <f>SUM(O275:O275)</f>
        <v>0</v>
      </c>
      <c r="P274" s="163"/>
      <c r="Q274" s="163">
        <f>SUM(Q275:Q275)</f>
        <v>0</v>
      </c>
      <c r="R274" s="163"/>
      <c r="S274" s="163"/>
      <c r="T274" s="163"/>
      <c r="U274" s="163"/>
      <c r="V274" s="163">
        <f>SUM(V275:V275)</f>
        <v>759.32</v>
      </c>
      <c r="W274" s="163"/>
      <c r="X274" s="163"/>
      <c r="AG274" t="s">
        <v>121</v>
      </c>
    </row>
    <row r="275" spans="1:60" outlineLevel="1" x14ac:dyDescent="0.2">
      <c r="A275" s="176">
        <v>90</v>
      </c>
      <c r="B275" s="177" t="s">
        <v>450</v>
      </c>
      <c r="C275" s="187" t="s">
        <v>451</v>
      </c>
      <c r="D275" s="178" t="s">
        <v>194</v>
      </c>
      <c r="E275" s="179">
        <v>1946.98624</v>
      </c>
      <c r="F275" s="180"/>
      <c r="G275" s="181">
        <f>ROUND(E275*F275,2)</f>
        <v>0</v>
      </c>
      <c r="H275" s="160"/>
      <c r="I275" s="159">
        <f>ROUND(E275*H275,2)</f>
        <v>0</v>
      </c>
      <c r="J275" s="160"/>
      <c r="K275" s="159">
        <f>ROUND(E275*J275,2)</f>
        <v>0</v>
      </c>
      <c r="L275" s="159">
        <v>21</v>
      </c>
      <c r="M275" s="159">
        <f>G275*(1+L275/100)</f>
        <v>0</v>
      </c>
      <c r="N275" s="159">
        <v>0</v>
      </c>
      <c r="O275" s="159">
        <f>ROUND(E275*N275,2)</f>
        <v>0</v>
      </c>
      <c r="P275" s="159">
        <v>0</v>
      </c>
      <c r="Q275" s="159">
        <f>ROUND(E275*P275,2)</f>
        <v>0</v>
      </c>
      <c r="R275" s="159"/>
      <c r="S275" s="159" t="s">
        <v>125</v>
      </c>
      <c r="T275" s="159" t="s">
        <v>125</v>
      </c>
      <c r="U275" s="159">
        <v>0.39</v>
      </c>
      <c r="V275" s="159">
        <f>ROUND(E275*U275,2)</f>
        <v>759.32</v>
      </c>
      <c r="W275" s="159"/>
      <c r="X275" s="159" t="s">
        <v>452</v>
      </c>
      <c r="Y275" s="149"/>
      <c r="Z275" s="149"/>
      <c r="AA275" s="149"/>
      <c r="AB275" s="149"/>
      <c r="AC275" s="149"/>
      <c r="AD275" s="149"/>
      <c r="AE275" s="149"/>
      <c r="AF275" s="149"/>
      <c r="AG275" s="149" t="s">
        <v>453</v>
      </c>
      <c r="AH275" s="149"/>
      <c r="AI275" s="149"/>
      <c r="AJ275" s="149"/>
      <c r="AK275" s="149"/>
      <c r="AL275" s="149"/>
      <c r="AM275" s="149"/>
      <c r="AN275" s="149"/>
      <c r="AO275" s="149"/>
      <c r="AP275" s="149"/>
      <c r="AQ275" s="149"/>
      <c r="AR275" s="149"/>
      <c r="AS275" s="149"/>
      <c r="AT275" s="149"/>
      <c r="AU275" s="149"/>
      <c r="AV275" s="149"/>
      <c r="AW275" s="149"/>
      <c r="AX275" s="149"/>
      <c r="AY275" s="149"/>
      <c r="AZ275" s="149"/>
      <c r="BA275" s="149"/>
      <c r="BB275" s="149"/>
      <c r="BC275" s="149"/>
      <c r="BD275" s="149"/>
      <c r="BE275" s="149"/>
      <c r="BF275" s="149"/>
      <c r="BG275" s="149"/>
      <c r="BH275" s="149"/>
    </row>
    <row r="276" spans="1:60" x14ac:dyDescent="0.2">
      <c r="A276" s="164" t="s">
        <v>120</v>
      </c>
      <c r="B276" s="165" t="s">
        <v>84</v>
      </c>
      <c r="C276" s="184" t="s">
        <v>85</v>
      </c>
      <c r="D276" s="166"/>
      <c r="E276" s="167"/>
      <c r="F276" s="168"/>
      <c r="G276" s="169">
        <f>SUMIF(AG277:AG284,"&lt;&gt;NOR",G277:G284)</f>
        <v>0</v>
      </c>
      <c r="H276" s="163"/>
      <c r="I276" s="163">
        <f>SUM(I277:I284)</f>
        <v>0</v>
      </c>
      <c r="J276" s="163"/>
      <c r="K276" s="163">
        <f>SUM(K277:K284)</f>
        <v>0</v>
      </c>
      <c r="L276" s="163"/>
      <c r="M276" s="163">
        <f>SUM(M277:M284)</f>
        <v>0</v>
      </c>
      <c r="N276" s="163"/>
      <c r="O276" s="163">
        <f>SUM(O277:O284)</f>
        <v>0.48000000000000004</v>
      </c>
      <c r="P276" s="163"/>
      <c r="Q276" s="163">
        <f>SUM(Q277:Q284)</f>
        <v>0</v>
      </c>
      <c r="R276" s="163"/>
      <c r="S276" s="163"/>
      <c r="T276" s="163"/>
      <c r="U276" s="163"/>
      <c r="V276" s="163">
        <f>SUM(V277:V284)</f>
        <v>31.229999999999997</v>
      </c>
      <c r="W276" s="163"/>
      <c r="X276" s="163"/>
      <c r="AG276" t="s">
        <v>121</v>
      </c>
    </row>
    <row r="277" spans="1:60" outlineLevel="1" x14ac:dyDescent="0.2">
      <c r="A277" s="170">
        <v>91</v>
      </c>
      <c r="B277" s="171" t="s">
        <v>454</v>
      </c>
      <c r="C277" s="185" t="s">
        <v>455</v>
      </c>
      <c r="D277" s="172" t="s">
        <v>201</v>
      </c>
      <c r="E277" s="173">
        <v>458</v>
      </c>
      <c r="F277" s="174"/>
      <c r="G277" s="175">
        <f>ROUND(E277*F277,2)</f>
        <v>0</v>
      </c>
      <c r="H277" s="160"/>
      <c r="I277" s="159">
        <f>ROUND(E277*H277,2)</f>
        <v>0</v>
      </c>
      <c r="J277" s="160"/>
      <c r="K277" s="159">
        <f>ROUND(E277*J277,2)</f>
        <v>0</v>
      </c>
      <c r="L277" s="159">
        <v>21</v>
      </c>
      <c r="M277" s="159">
        <f>G277*(1+L277/100)</f>
        <v>0</v>
      </c>
      <c r="N277" s="159">
        <v>5.0000000000000002E-5</v>
      </c>
      <c r="O277" s="159">
        <f>ROUND(E277*N277,2)</f>
        <v>0.02</v>
      </c>
      <c r="P277" s="159">
        <v>0</v>
      </c>
      <c r="Q277" s="159">
        <f>ROUND(E277*P277,2)</f>
        <v>0</v>
      </c>
      <c r="R277" s="159"/>
      <c r="S277" s="159" t="s">
        <v>125</v>
      </c>
      <c r="T277" s="159" t="s">
        <v>125</v>
      </c>
      <c r="U277" s="159">
        <v>4.3999999999999997E-2</v>
      </c>
      <c r="V277" s="159">
        <f>ROUND(E277*U277,2)</f>
        <v>20.149999999999999</v>
      </c>
      <c r="W277" s="159"/>
      <c r="X277" s="159" t="s">
        <v>126</v>
      </c>
      <c r="Y277" s="149"/>
      <c r="Z277" s="149"/>
      <c r="AA277" s="149"/>
      <c r="AB277" s="149"/>
      <c r="AC277" s="149"/>
      <c r="AD277" s="149"/>
      <c r="AE277" s="149"/>
      <c r="AF277" s="149"/>
      <c r="AG277" s="149" t="s">
        <v>227</v>
      </c>
      <c r="AH277" s="149"/>
      <c r="AI277" s="149"/>
      <c r="AJ277" s="149"/>
      <c r="AK277" s="149"/>
      <c r="AL277" s="149"/>
      <c r="AM277" s="149"/>
      <c r="AN277" s="149"/>
      <c r="AO277" s="149"/>
      <c r="AP277" s="149"/>
      <c r="AQ277" s="149"/>
      <c r="AR277" s="149"/>
      <c r="AS277" s="149"/>
      <c r="AT277" s="149"/>
      <c r="AU277" s="149"/>
      <c r="AV277" s="149"/>
      <c r="AW277" s="149"/>
      <c r="AX277" s="149"/>
      <c r="AY277" s="149"/>
      <c r="AZ277" s="149"/>
      <c r="BA277" s="149"/>
      <c r="BB277" s="149"/>
      <c r="BC277" s="149"/>
      <c r="BD277" s="149"/>
      <c r="BE277" s="149"/>
      <c r="BF277" s="149"/>
      <c r="BG277" s="149"/>
      <c r="BH277" s="149"/>
    </row>
    <row r="278" spans="1:60" outlineLevel="1" x14ac:dyDescent="0.2">
      <c r="A278" s="156"/>
      <c r="B278" s="157"/>
      <c r="C278" s="186" t="s">
        <v>456</v>
      </c>
      <c r="D278" s="161"/>
      <c r="E278" s="162">
        <v>458</v>
      </c>
      <c r="F278" s="159"/>
      <c r="G278" s="159"/>
      <c r="H278" s="159"/>
      <c r="I278" s="159"/>
      <c r="J278" s="159"/>
      <c r="K278" s="159"/>
      <c r="L278" s="159"/>
      <c r="M278" s="159"/>
      <c r="N278" s="159"/>
      <c r="O278" s="159"/>
      <c r="P278" s="159"/>
      <c r="Q278" s="159"/>
      <c r="R278" s="159"/>
      <c r="S278" s="159"/>
      <c r="T278" s="159"/>
      <c r="U278" s="159"/>
      <c r="V278" s="159"/>
      <c r="W278" s="159"/>
      <c r="X278" s="159"/>
      <c r="Y278" s="149"/>
      <c r="Z278" s="149"/>
      <c r="AA278" s="149"/>
      <c r="AB278" s="149"/>
      <c r="AC278" s="149"/>
      <c r="AD278" s="149"/>
      <c r="AE278" s="149"/>
      <c r="AF278" s="149"/>
      <c r="AG278" s="149" t="s">
        <v>129</v>
      </c>
      <c r="AH278" s="149">
        <v>0</v>
      </c>
      <c r="AI278" s="149"/>
      <c r="AJ278" s="149"/>
      <c r="AK278" s="149"/>
      <c r="AL278" s="149"/>
      <c r="AM278" s="149"/>
      <c r="AN278" s="149"/>
      <c r="AO278" s="149"/>
      <c r="AP278" s="149"/>
      <c r="AQ278" s="149"/>
      <c r="AR278" s="149"/>
      <c r="AS278" s="149"/>
      <c r="AT278" s="149"/>
      <c r="AU278" s="149"/>
      <c r="AV278" s="149"/>
      <c r="AW278" s="149"/>
      <c r="AX278" s="149"/>
      <c r="AY278" s="149"/>
      <c r="AZ278" s="149"/>
      <c r="BA278" s="149"/>
      <c r="BB278" s="149"/>
      <c r="BC278" s="149"/>
      <c r="BD278" s="149"/>
      <c r="BE278" s="149"/>
      <c r="BF278" s="149"/>
      <c r="BG278" s="149"/>
      <c r="BH278" s="149"/>
    </row>
    <row r="279" spans="1:60" outlineLevel="1" x14ac:dyDescent="0.2">
      <c r="A279" s="170">
        <v>92</v>
      </c>
      <c r="B279" s="171" t="s">
        <v>457</v>
      </c>
      <c r="C279" s="185" t="s">
        <v>458</v>
      </c>
      <c r="D279" s="172" t="s">
        <v>201</v>
      </c>
      <c r="E279" s="173">
        <v>26</v>
      </c>
      <c r="F279" s="174"/>
      <c r="G279" s="175">
        <f>ROUND(E279*F279,2)</f>
        <v>0</v>
      </c>
      <c r="H279" s="160"/>
      <c r="I279" s="159">
        <f>ROUND(E279*H279,2)</f>
        <v>0</v>
      </c>
      <c r="J279" s="160"/>
      <c r="K279" s="159">
        <f>ROUND(E279*J279,2)</f>
        <v>0</v>
      </c>
      <c r="L279" s="159">
        <v>21</v>
      </c>
      <c r="M279" s="159">
        <f>G279*(1+L279/100)</f>
        <v>0</v>
      </c>
      <c r="N279" s="159">
        <v>6.0000000000000002E-5</v>
      </c>
      <c r="O279" s="159">
        <f>ROUND(E279*N279,2)</f>
        <v>0</v>
      </c>
      <c r="P279" s="159">
        <v>0</v>
      </c>
      <c r="Q279" s="159">
        <f>ROUND(E279*P279,2)</f>
        <v>0</v>
      </c>
      <c r="R279" s="159"/>
      <c r="S279" s="159" t="s">
        <v>125</v>
      </c>
      <c r="T279" s="159" t="s">
        <v>125</v>
      </c>
      <c r="U279" s="159">
        <v>0.42599999999999999</v>
      </c>
      <c r="V279" s="159">
        <f>ROUND(E279*U279,2)</f>
        <v>11.08</v>
      </c>
      <c r="W279" s="159"/>
      <c r="X279" s="159" t="s">
        <v>126</v>
      </c>
      <c r="Y279" s="149"/>
      <c r="Z279" s="149"/>
      <c r="AA279" s="149"/>
      <c r="AB279" s="149"/>
      <c r="AC279" s="149"/>
      <c r="AD279" s="149"/>
      <c r="AE279" s="149"/>
      <c r="AF279" s="149"/>
      <c r="AG279" s="149" t="s">
        <v>227</v>
      </c>
      <c r="AH279" s="149"/>
      <c r="AI279" s="149"/>
      <c r="AJ279" s="149"/>
      <c r="AK279" s="149"/>
      <c r="AL279" s="149"/>
      <c r="AM279" s="149"/>
      <c r="AN279" s="149"/>
      <c r="AO279" s="149"/>
      <c r="AP279" s="149"/>
      <c r="AQ279" s="149"/>
      <c r="AR279" s="149"/>
      <c r="AS279" s="149"/>
      <c r="AT279" s="149"/>
      <c r="AU279" s="149"/>
      <c r="AV279" s="149"/>
      <c r="AW279" s="149"/>
      <c r="AX279" s="149"/>
      <c r="AY279" s="149"/>
      <c r="AZ279" s="149"/>
      <c r="BA279" s="149"/>
      <c r="BB279" s="149"/>
      <c r="BC279" s="149"/>
      <c r="BD279" s="149"/>
      <c r="BE279" s="149"/>
      <c r="BF279" s="149"/>
      <c r="BG279" s="149"/>
      <c r="BH279" s="149"/>
    </row>
    <row r="280" spans="1:60" outlineLevel="1" x14ac:dyDescent="0.2">
      <c r="A280" s="156"/>
      <c r="B280" s="157"/>
      <c r="C280" s="186" t="s">
        <v>459</v>
      </c>
      <c r="D280" s="161"/>
      <c r="E280" s="162">
        <v>26</v>
      </c>
      <c r="F280" s="159"/>
      <c r="G280" s="159"/>
      <c r="H280" s="159"/>
      <c r="I280" s="159"/>
      <c r="J280" s="159"/>
      <c r="K280" s="159"/>
      <c r="L280" s="159"/>
      <c r="M280" s="159"/>
      <c r="N280" s="159"/>
      <c r="O280" s="159"/>
      <c r="P280" s="159"/>
      <c r="Q280" s="159"/>
      <c r="R280" s="159"/>
      <c r="S280" s="159"/>
      <c r="T280" s="159"/>
      <c r="U280" s="159"/>
      <c r="V280" s="159"/>
      <c r="W280" s="159"/>
      <c r="X280" s="159"/>
      <c r="Y280" s="149"/>
      <c r="Z280" s="149"/>
      <c r="AA280" s="149"/>
      <c r="AB280" s="149"/>
      <c r="AC280" s="149"/>
      <c r="AD280" s="149"/>
      <c r="AE280" s="149"/>
      <c r="AF280" s="149"/>
      <c r="AG280" s="149" t="s">
        <v>129</v>
      </c>
      <c r="AH280" s="149">
        <v>0</v>
      </c>
      <c r="AI280" s="149"/>
      <c r="AJ280" s="149"/>
      <c r="AK280" s="149"/>
      <c r="AL280" s="149"/>
      <c r="AM280" s="149"/>
      <c r="AN280" s="149"/>
      <c r="AO280" s="149"/>
      <c r="AP280" s="149"/>
      <c r="AQ280" s="149"/>
      <c r="AR280" s="149"/>
      <c r="AS280" s="149"/>
      <c r="AT280" s="149"/>
      <c r="AU280" s="149"/>
      <c r="AV280" s="149"/>
      <c r="AW280" s="149"/>
      <c r="AX280" s="149"/>
      <c r="AY280" s="149"/>
      <c r="AZ280" s="149"/>
      <c r="BA280" s="149"/>
      <c r="BB280" s="149"/>
      <c r="BC280" s="149"/>
      <c r="BD280" s="149"/>
      <c r="BE280" s="149"/>
      <c r="BF280" s="149"/>
      <c r="BG280" s="149"/>
      <c r="BH280" s="149"/>
    </row>
    <row r="281" spans="1:60" outlineLevel="1" x14ac:dyDescent="0.2">
      <c r="A281" s="170">
        <v>93</v>
      </c>
      <c r="B281" s="171" t="s">
        <v>460</v>
      </c>
      <c r="C281" s="185" t="s">
        <v>461</v>
      </c>
      <c r="D281" s="172" t="s">
        <v>194</v>
      </c>
      <c r="E281" s="173">
        <v>0.45760000000000001</v>
      </c>
      <c r="F281" s="174"/>
      <c r="G281" s="175">
        <f>ROUND(E281*F281,2)</f>
        <v>0</v>
      </c>
      <c r="H281" s="160"/>
      <c r="I281" s="159">
        <f>ROUND(E281*H281,2)</f>
        <v>0</v>
      </c>
      <c r="J281" s="160"/>
      <c r="K281" s="159">
        <f>ROUND(E281*J281,2)</f>
        <v>0</v>
      </c>
      <c r="L281" s="159">
        <v>21</v>
      </c>
      <c r="M281" s="159">
        <f>G281*(1+L281/100)</f>
        <v>0</v>
      </c>
      <c r="N281" s="159">
        <v>1</v>
      </c>
      <c r="O281" s="159">
        <f>ROUND(E281*N281,2)</f>
        <v>0.46</v>
      </c>
      <c r="P281" s="159">
        <v>0</v>
      </c>
      <c r="Q281" s="159">
        <f>ROUND(E281*P281,2)</f>
        <v>0</v>
      </c>
      <c r="R281" s="159" t="s">
        <v>202</v>
      </c>
      <c r="S281" s="159" t="s">
        <v>125</v>
      </c>
      <c r="T281" s="159" t="s">
        <v>125</v>
      </c>
      <c r="U281" s="159">
        <v>0</v>
      </c>
      <c r="V281" s="159">
        <f>ROUND(E281*U281,2)</f>
        <v>0</v>
      </c>
      <c r="W281" s="159"/>
      <c r="X281" s="159" t="s">
        <v>203</v>
      </c>
      <c r="Y281" s="149"/>
      <c r="Z281" s="149"/>
      <c r="AA281" s="149"/>
      <c r="AB281" s="149"/>
      <c r="AC281" s="149"/>
      <c r="AD281" s="149"/>
      <c r="AE281" s="149"/>
      <c r="AF281" s="149"/>
      <c r="AG281" s="149" t="s">
        <v>230</v>
      </c>
      <c r="AH281" s="149"/>
      <c r="AI281" s="149"/>
      <c r="AJ281" s="149"/>
      <c r="AK281" s="149"/>
      <c r="AL281" s="149"/>
      <c r="AM281" s="149"/>
      <c r="AN281" s="149"/>
      <c r="AO281" s="149"/>
      <c r="AP281" s="149"/>
      <c r="AQ281" s="149"/>
      <c r="AR281" s="149"/>
      <c r="AS281" s="149"/>
      <c r="AT281" s="149"/>
      <c r="AU281" s="149"/>
      <c r="AV281" s="149"/>
      <c r="AW281" s="149"/>
      <c r="AX281" s="149"/>
      <c r="AY281" s="149"/>
      <c r="AZ281" s="149"/>
      <c r="BA281" s="149"/>
      <c r="BB281" s="149"/>
      <c r="BC281" s="149"/>
      <c r="BD281" s="149"/>
      <c r="BE281" s="149"/>
      <c r="BF281" s="149"/>
      <c r="BG281" s="149"/>
      <c r="BH281" s="149"/>
    </row>
    <row r="282" spans="1:60" outlineLevel="1" x14ac:dyDescent="0.2">
      <c r="A282" s="156"/>
      <c r="B282" s="157"/>
      <c r="C282" s="186" t="s">
        <v>462</v>
      </c>
      <c r="D282" s="161"/>
      <c r="E282" s="162">
        <v>0.45760000000000001</v>
      </c>
      <c r="F282" s="159"/>
      <c r="G282" s="159"/>
      <c r="H282" s="159"/>
      <c r="I282" s="159"/>
      <c r="J282" s="159"/>
      <c r="K282" s="159"/>
      <c r="L282" s="159"/>
      <c r="M282" s="159"/>
      <c r="N282" s="159"/>
      <c r="O282" s="159"/>
      <c r="P282" s="159"/>
      <c r="Q282" s="159"/>
      <c r="R282" s="159"/>
      <c r="S282" s="159"/>
      <c r="T282" s="159"/>
      <c r="U282" s="159"/>
      <c r="V282" s="159"/>
      <c r="W282" s="159"/>
      <c r="X282" s="159"/>
      <c r="Y282" s="149"/>
      <c r="Z282" s="149"/>
      <c r="AA282" s="149"/>
      <c r="AB282" s="149"/>
      <c r="AC282" s="149"/>
      <c r="AD282" s="149"/>
      <c r="AE282" s="149"/>
      <c r="AF282" s="149"/>
      <c r="AG282" s="149" t="s">
        <v>129</v>
      </c>
      <c r="AH282" s="149">
        <v>0</v>
      </c>
      <c r="AI282" s="149"/>
      <c r="AJ282" s="149"/>
      <c r="AK282" s="149"/>
      <c r="AL282" s="149"/>
      <c r="AM282" s="149"/>
      <c r="AN282" s="149"/>
      <c r="AO282" s="149"/>
      <c r="AP282" s="149"/>
      <c r="AQ282" s="149"/>
      <c r="AR282" s="149"/>
      <c r="AS282" s="149"/>
      <c r="AT282" s="149"/>
      <c r="AU282" s="149"/>
      <c r="AV282" s="149"/>
      <c r="AW282" s="149"/>
      <c r="AX282" s="149"/>
      <c r="AY282" s="149"/>
      <c r="AZ282" s="149"/>
      <c r="BA282" s="149"/>
      <c r="BB282" s="149"/>
      <c r="BC282" s="149"/>
      <c r="BD282" s="149"/>
      <c r="BE282" s="149"/>
      <c r="BF282" s="149"/>
      <c r="BG282" s="149"/>
      <c r="BH282" s="149"/>
    </row>
    <row r="283" spans="1:60" outlineLevel="1" x14ac:dyDescent="0.2">
      <c r="A283" s="170">
        <v>94</v>
      </c>
      <c r="B283" s="171" t="s">
        <v>463</v>
      </c>
      <c r="C283" s="185" t="s">
        <v>464</v>
      </c>
      <c r="D283" s="172" t="s">
        <v>133</v>
      </c>
      <c r="E283" s="173">
        <v>52</v>
      </c>
      <c r="F283" s="174"/>
      <c r="G283" s="175">
        <f>ROUND(E283*F283,2)</f>
        <v>0</v>
      </c>
      <c r="H283" s="160"/>
      <c r="I283" s="159">
        <f>ROUND(E283*H283,2)</f>
        <v>0</v>
      </c>
      <c r="J283" s="160"/>
      <c r="K283" s="159">
        <f>ROUND(E283*J283,2)</f>
        <v>0</v>
      </c>
      <c r="L283" s="159">
        <v>21</v>
      </c>
      <c r="M283" s="159">
        <f>G283*(1+L283/100)</f>
        <v>0</v>
      </c>
      <c r="N283" s="159">
        <v>0</v>
      </c>
      <c r="O283" s="159">
        <f>ROUND(E283*N283,2)</f>
        <v>0</v>
      </c>
      <c r="P283" s="159">
        <v>0</v>
      </c>
      <c r="Q283" s="159">
        <f>ROUND(E283*P283,2)</f>
        <v>0</v>
      </c>
      <c r="R283" s="159" t="s">
        <v>202</v>
      </c>
      <c r="S283" s="159" t="s">
        <v>125</v>
      </c>
      <c r="T283" s="159" t="s">
        <v>125</v>
      </c>
      <c r="U283" s="159">
        <v>0</v>
      </c>
      <c r="V283" s="159">
        <f>ROUND(E283*U283,2)</f>
        <v>0</v>
      </c>
      <c r="W283" s="159"/>
      <c r="X283" s="159" t="s">
        <v>203</v>
      </c>
      <c r="Y283" s="149"/>
      <c r="Z283" s="149"/>
      <c r="AA283" s="149"/>
      <c r="AB283" s="149"/>
      <c r="AC283" s="149"/>
      <c r="AD283" s="149"/>
      <c r="AE283" s="149"/>
      <c r="AF283" s="149"/>
      <c r="AG283" s="149" t="s">
        <v>230</v>
      </c>
      <c r="AH283" s="149"/>
      <c r="AI283" s="149"/>
      <c r="AJ283" s="149"/>
      <c r="AK283" s="149"/>
      <c r="AL283" s="149"/>
      <c r="AM283" s="149"/>
      <c r="AN283" s="149"/>
      <c r="AO283" s="149"/>
      <c r="AP283" s="149"/>
      <c r="AQ283" s="149"/>
      <c r="AR283" s="149"/>
      <c r="AS283" s="149"/>
      <c r="AT283" s="149"/>
      <c r="AU283" s="149"/>
      <c r="AV283" s="149"/>
      <c r="AW283" s="149"/>
      <c r="AX283" s="149"/>
      <c r="AY283" s="149"/>
      <c r="AZ283" s="149"/>
      <c r="BA283" s="149"/>
      <c r="BB283" s="149"/>
      <c r="BC283" s="149"/>
      <c r="BD283" s="149"/>
      <c r="BE283" s="149"/>
      <c r="BF283" s="149"/>
      <c r="BG283" s="149"/>
      <c r="BH283" s="149"/>
    </row>
    <row r="284" spans="1:60" outlineLevel="1" x14ac:dyDescent="0.2">
      <c r="A284" s="156">
        <v>95</v>
      </c>
      <c r="B284" s="157" t="s">
        <v>465</v>
      </c>
      <c r="C284" s="188" t="s">
        <v>466</v>
      </c>
      <c r="D284" s="158" t="s">
        <v>0</v>
      </c>
      <c r="E284" s="182"/>
      <c r="F284" s="160"/>
      <c r="G284" s="159">
        <f>ROUND(E284*F284,2)</f>
        <v>0</v>
      </c>
      <c r="H284" s="160"/>
      <c r="I284" s="159">
        <f>ROUND(E284*H284,2)</f>
        <v>0</v>
      </c>
      <c r="J284" s="160"/>
      <c r="K284" s="159">
        <f>ROUND(E284*J284,2)</f>
        <v>0</v>
      </c>
      <c r="L284" s="159">
        <v>21</v>
      </c>
      <c r="M284" s="159">
        <f>G284*(1+L284/100)</f>
        <v>0</v>
      </c>
      <c r="N284" s="159">
        <v>0</v>
      </c>
      <c r="O284" s="159">
        <f>ROUND(E284*N284,2)</f>
        <v>0</v>
      </c>
      <c r="P284" s="159">
        <v>0</v>
      </c>
      <c r="Q284" s="159">
        <f>ROUND(E284*P284,2)</f>
        <v>0</v>
      </c>
      <c r="R284" s="159"/>
      <c r="S284" s="159" t="s">
        <v>125</v>
      </c>
      <c r="T284" s="159" t="s">
        <v>125</v>
      </c>
      <c r="U284" s="159">
        <v>0</v>
      </c>
      <c r="V284" s="159">
        <f>ROUND(E284*U284,2)</f>
        <v>0</v>
      </c>
      <c r="W284" s="159"/>
      <c r="X284" s="159" t="s">
        <v>452</v>
      </c>
      <c r="Y284" s="149"/>
      <c r="Z284" s="149"/>
      <c r="AA284" s="149"/>
      <c r="AB284" s="149"/>
      <c r="AC284" s="149"/>
      <c r="AD284" s="149"/>
      <c r="AE284" s="149"/>
      <c r="AF284" s="149"/>
      <c r="AG284" s="149" t="s">
        <v>453</v>
      </c>
      <c r="AH284" s="149"/>
      <c r="AI284" s="149"/>
      <c r="AJ284" s="149"/>
      <c r="AK284" s="149"/>
      <c r="AL284" s="149"/>
      <c r="AM284" s="149"/>
      <c r="AN284" s="149"/>
      <c r="AO284" s="149"/>
      <c r="AP284" s="149"/>
      <c r="AQ284" s="149"/>
      <c r="AR284" s="149"/>
      <c r="AS284" s="149"/>
      <c r="AT284" s="149"/>
      <c r="AU284" s="149"/>
      <c r="AV284" s="149"/>
      <c r="AW284" s="149"/>
      <c r="AX284" s="149"/>
      <c r="AY284" s="149"/>
      <c r="AZ284" s="149"/>
      <c r="BA284" s="149"/>
      <c r="BB284" s="149"/>
      <c r="BC284" s="149"/>
      <c r="BD284" s="149"/>
      <c r="BE284" s="149"/>
      <c r="BF284" s="149"/>
      <c r="BG284" s="149"/>
      <c r="BH284" s="149"/>
    </row>
    <row r="285" spans="1:60" x14ac:dyDescent="0.2">
      <c r="A285" s="164" t="s">
        <v>120</v>
      </c>
      <c r="B285" s="165" t="s">
        <v>93</v>
      </c>
      <c r="C285" s="184" t="s">
        <v>29</v>
      </c>
      <c r="D285" s="166"/>
      <c r="E285" s="167"/>
      <c r="F285" s="168"/>
      <c r="G285" s="169">
        <f>SUMIF(AG286:AG291,"&lt;&gt;NOR",G286:G291)</f>
        <v>0</v>
      </c>
      <c r="H285" s="163"/>
      <c r="I285" s="163">
        <f>SUM(I286:I291)</f>
        <v>0</v>
      </c>
      <c r="J285" s="163"/>
      <c r="K285" s="163">
        <f>SUM(K286:K291)</f>
        <v>0</v>
      </c>
      <c r="L285" s="163"/>
      <c r="M285" s="163">
        <f>SUM(M286:M291)</f>
        <v>0</v>
      </c>
      <c r="N285" s="163"/>
      <c r="O285" s="163">
        <f>SUM(O286:O291)</f>
        <v>0</v>
      </c>
      <c r="P285" s="163"/>
      <c r="Q285" s="163">
        <f>SUM(Q286:Q291)</f>
        <v>0</v>
      </c>
      <c r="R285" s="163"/>
      <c r="S285" s="163"/>
      <c r="T285" s="163"/>
      <c r="U285" s="163"/>
      <c r="V285" s="163">
        <f>SUM(V286:V291)</f>
        <v>0</v>
      </c>
      <c r="W285" s="163"/>
      <c r="X285" s="163"/>
      <c r="AG285" t="s">
        <v>121</v>
      </c>
    </row>
    <row r="286" spans="1:60" ht="33.75" outlineLevel="1" x14ac:dyDescent="0.2">
      <c r="A286" s="176">
        <v>96</v>
      </c>
      <c r="B286" s="177" t="s">
        <v>467</v>
      </c>
      <c r="C286" s="187" t="s">
        <v>468</v>
      </c>
      <c r="D286" s="178" t="s">
        <v>469</v>
      </c>
      <c r="E286" s="179">
        <v>1</v>
      </c>
      <c r="F286" s="180"/>
      <c r="G286" s="181">
        <f t="shared" ref="G286:G291" si="14">ROUND(E286*F286,2)</f>
        <v>0</v>
      </c>
      <c r="H286" s="160"/>
      <c r="I286" s="159">
        <f t="shared" ref="I286:I291" si="15">ROUND(E286*H286,2)</f>
        <v>0</v>
      </c>
      <c r="J286" s="160"/>
      <c r="K286" s="159">
        <f t="shared" ref="K286:K291" si="16">ROUND(E286*J286,2)</f>
        <v>0</v>
      </c>
      <c r="L286" s="159">
        <v>21</v>
      </c>
      <c r="M286" s="159">
        <f t="shared" ref="M286:M291" si="17">G286*(1+L286/100)</f>
        <v>0</v>
      </c>
      <c r="N286" s="159">
        <v>0</v>
      </c>
      <c r="O286" s="159">
        <f t="shared" ref="O286:O291" si="18">ROUND(E286*N286,2)</f>
        <v>0</v>
      </c>
      <c r="P286" s="159">
        <v>0</v>
      </c>
      <c r="Q286" s="159">
        <f t="shared" ref="Q286:Q291" si="19">ROUND(E286*P286,2)</f>
        <v>0</v>
      </c>
      <c r="R286" s="159"/>
      <c r="S286" s="159" t="s">
        <v>436</v>
      </c>
      <c r="T286" s="159" t="s">
        <v>437</v>
      </c>
      <c r="U286" s="159">
        <v>0</v>
      </c>
      <c r="V286" s="159">
        <f t="shared" ref="V286:V291" si="20">ROUND(E286*U286,2)</f>
        <v>0</v>
      </c>
      <c r="W286" s="159"/>
      <c r="X286" s="159" t="s">
        <v>470</v>
      </c>
      <c r="Y286" s="149"/>
      <c r="Z286" s="149"/>
      <c r="AA286" s="149"/>
      <c r="AB286" s="149"/>
      <c r="AC286" s="149"/>
      <c r="AD286" s="149"/>
      <c r="AE286" s="149"/>
      <c r="AF286" s="149"/>
      <c r="AG286" s="149" t="s">
        <v>471</v>
      </c>
      <c r="AH286" s="149"/>
      <c r="AI286" s="149"/>
      <c r="AJ286" s="149"/>
      <c r="AK286" s="149"/>
      <c r="AL286" s="149"/>
      <c r="AM286" s="149"/>
      <c r="AN286" s="149"/>
      <c r="AO286" s="149"/>
      <c r="AP286" s="149"/>
      <c r="AQ286" s="149"/>
      <c r="AR286" s="149"/>
      <c r="AS286" s="149"/>
      <c r="AT286" s="149"/>
      <c r="AU286" s="149"/>
      <c r="AV286" s="149"/>
      <c r="AW286" s="149"/>
      <c r="AX286" s="149"/>
      <c r="AY286" s="149"/>
      <c r="AZ286" s="149"/>
      <c r="BA286" s="149"/>
      <c r="BB286" s="149"/>
      <c r="BC286" s="149"/>
      <c r="BD286" s="149"/>
      <c r="BE286" s="149"/>
      <c r="BF286" s="149"/>
      <c r="BG286" s="149"/>
      <c r="BH286" s="149"/>
    </row>
    <row r="287" spans="1:60" outlineLevel="1" x14ac:dyDescent="0.2">
      <c r="A287" s="176">
        <v>97</v>
      </c>
      <c r="B287" s="177" t="s">
        <v>472</v>
      </c>
      <c r="C287" s="187" t="s">
        <v>473</v>
      </c>
      <c r="D287" s="178" t="s">
        <v>469</v>
      </c>
      <c r="E287" s="179">
        <v>1</v>
      </c>
      <c r="F287" s="180"/>
      <c r="G287" s="181">
        <f t="shared" si="14"/>
        <v>0</v>
      </c>
      <c r="H287" s="160"/>
      <c r="I287" s="159">
        <f t="shared" si="15"/>
        <v>0</v>
      </c>
      <c r="J287" s="160"/>
      <c r="K287" s="159">
        <f t="shared" si="16"/>
        <v>0</v>
      </c>
      <c r="L287" s="159">
        <v>21</v>
      </c>
      <c r="M287" s="159">
        <f t="shared" si="17"/>
        <v>0</v>
      </c>
      <c r="N287" s="159">
        <v>0</v>
      </c>
      <c r="O287" s="159">
        <f t="shared" si="18"/>
        <v>0</v>
      </c>
      <c r="P287" s="159">
        <v>0</v>
      </c>
      <c r="Q287" s="159">
        <f t="shared" si="19"/>
        <v>0</v>
      </c>
      <c r="R287" s="159"/>
      <c r="S287" s="159" t="s">
        <v>436</v>
      </c>
      <c r="T287" s="159" t="s">
        <v>437</v>
      </c>
      <c r="U287" s="159">
        <v>0</v>
      </c>
      <c r="V287" s="159">
        <f t="shared" si="20"/>
        <v>0</v>
      </c>
      <c r="W287" s="159"/>
      <c r="X287" s="159" t="s">
        <v>470</v>
      </c>
      <c r="Y287" s="149"/>
      <c r="Z287" s="149"/>
      <c r="AA287" s="149"/>
      <c r="AB287" s="149"/>
      <c r="AC287" s="149"/>
      <c r="AD287" s="149"/>
      <c r="AE287" s="149"/>
      <c r="AF287" s="149"/>
      <c r="AG287" s="149" t="s">
        <v>471</v>
      </c>
      <c r="AH287" s="149"/>
      <c r="AI287" s="149"/>
      <c r="AJ287" s="149"/>
      <c r="AK287" s="149"/>
      <c r="AL287" s="149"/>
      <c r="AM287" s="149"/>
      <c r="AN287" s="149"/>
      <c r="AO287" s="149"/>
      <c r="AP287" s="149"/>
      <c r="AQ287" s="149"/>
      <c r="AR287" s="149"/>
      <c r="AS287" s="149"/>
      <c r="AT287" s="149"/>
      <c r="AU287" s="149"/>
      <c r="AV287" s="149"/>
      <c r="AW287" s="149"/>
      <c r="AX287" s="149"/>
      <c r="AY287" s="149"/>
      <c r="AZ287" s="149"/>
      <c r="BA287" s="149"/>
      <c r="BB287" s="149"/>
      <c r="BC287" s="149"/>
      <c r="BD287" s="149"/>
      <c r="BE287" s="149"/>
      <c r="BF287" s="149"/>
      <c r="BG287" s="149"/>
      <c r="BH287" s="149"/>
    </row>
    <row r="288" spans="1:60" outlineLevel="1" x14ac:dyDescent="0.2">
      <c r="A288" s="176">
        <v>98</v>
      </c>
      <c r="B288" s="177" t="s">
        <v>474</v>
      </c>
      <c r="C288" s="187" t="s">
        <v>475</v>
      </c>
      <c r="D288" s="178" t="s">
        <v>469</v>
      </c>
      <c r="E288" s="179">
        <v>1</v>
      </c>
      <c r="F288" s="180"/>
      <c r="G288" s="181">
        <f t="shared" si="14"/>
        <v>0</v>
      </c>
      <c r="H288" s="160"/>
      <c r="I288" s="159">
        <f t="shared" si="15"/>
        <v>0</v>
      </c>
      <c r="J288" s="160"/>
      <c r="K288" s="159">
        <f t="shared" si="16"/>
        <v>0</v>
      </c>
      <c r="L288" s="159">
        <v>21</v>
      </c>
      <c r="M288" s="159">
        <f t="shared" si="17"/>
        <v>0</v>
      </c>
      <c r="N288" s="159">
        <v>0</v>
      </c>
      <c r="O288" s="159">
        <f t="shared" si="18"/>
        <v>0</v>
      </c>
      <c r="P288" s="159">
        <v>0</v>
      </c>
      <c r="Q288" s="159">
        <f t="shared" si="19"/>
        <v>0</v>
      </c>
      <c r="R288" s="159"/>
      <c r="S288" s="159" t="s">
        <v>436</v>
      </c>
      <c r="T288" s="159" t="s">
        <v>437</v>
      </c>
      <c r="U288" s="159">
        <v>0</v>
      </c>
      <c r="V288" s="159">
        <f t="shared" si="20"/>
        <v>0</v>
      </c>
      <c r="W288" s="159"/>
      <c r="X288" s="159" t="s">
        <v>470</v>
      </c>
      <c r="Y288" s="149"/>
      <c r="Z288" s="149"/>
      <c r="AA288" s="149"/>
      <c r="AB288" s="149"/>
      <c r="AC288" s="149"/>
      <c r="AD288" s="149"/>
      <c r="AE288" s="149"/>
      <c r="AF288" s="149"/>
      <c r="AG288" s="149" t="s">
        <v>471</v>
      </c>
      <c r="AH288" s="149"/>
      <c r="AI288" s="149"/>
      <c r="AJ288" s="149"/>
      <c r="AK288" s="149"/>
      <c r="AL288" s="149"/>
      <c r="AM288" s="149"/>
      <c r="AN288" s="149"/>
      <c r="AO288" s="149"/>
      <c r="AP288" s="149"/>
      <c r="AQ288" s="149"/>
      <c r="AR288" s="149"/>
      <c r="AS288" s="149"/>
      <c r="AT288" s="149"/>
      <c r="AU288" s="149"/>
      <c r="AV288" s="149"/>
      <c r="AW288" s="149"/>
      <c r="AX288" s="149"/>
      <c r="AY288" s="149"/>
      <c r="AZ288" s="149"/>
      <c r="BA288" s="149"/>
      <c r="BB288" s="149"/>
      <c r="BC288" s="149"/>
      <c r="BD288" s="149"/>
      <c r="BE288" s="149"/>
      <c r="BF288" s="149"/>
      <c r="BG288" s="149"/>
      <c r="BH288" s="149"/>
    </row>
    <row r="289" spans="1:60" outlineLevel="1" x14ac:dyDescent="0.2">
      <c r="A289" s="176">
        <v>99</v>
      </c>
      <c r="B289" s="177" t="s">
        <v>476</v>
      </c>
      <c r="C289" s="187" t="s">
        <v>477</v>
      </c>
      <c r="D289" s="178" t="s">
        <v>469</v>
      </c>
      <c r="E289" s="179">
        <v>1</v>
      </c>
      <c r="F289" s="180"/>
      <c r="G289" s="181">
        <f t="shared" si="14"/>
        <v>0</v>
      </c>
      <c r="H289" s="160"/>
      <c r="I289" s="159">
        <f t="shared" si="15"/>
        <v>0</v>
      </c>
      <c r="J289" s="160"/>
      <c r="K289" s="159">
        <f t="shared" si="16"/>
        <v>0</v>
      </c>
      <c r="L289" s="159">
        <v>21</v>
      </c>
      <c r="M289" s="159">
        <f t="shared" si="17"/>
        <v>0</v>
      </c>
      <c r="N289" s="159">
        <v>0</v>
      </c>
      <c r="O289" s="159">
        <f t="shared" si="18"/>
        <v>0</v>
      </c>
      <c r="P289" s="159">
        <v>0</v>
      </c>
      <c r="Q289" s="159">
        <f t="shared" si="19"/>
        <v>0</v>
      </c>
      <c r="R289" s="159"/>
      <c r="S289" s="159" t="s">
        <v>436</v>
      </c>
      <c r="T289" s="159" t="s">
        <v>437</v>
      </c>
      <c r="U289" s="159">
        <v>0</v>
      </c>
      <c r="V289" s="159">
        <f t="shared" si="20"/>
        <v>0</v>
      </c>
      <c r="W289" s="159"/>
      <c r="X289" s="159" t="s">
        <v>470</v>
      </c>
      <c r="Y289" s="149"/>
      <c r="Z289" s="149"/>
      <c r="AA289" s="149"/>
      <c r="AB289" s="149"/>
      <c r="AC289" s="149"/>
      <c r="AD289" s="149"/>
      <c r="AE289" s="149"/>
      <c r="AF289" s="149"/>
      <c r="AG289" s="149" t="s">
        <v>471</v>
      </c>
      <c r="AH289" s="149"/>
      <c r="AI289" s="149"/>
      <c r="AJ289" s="149"/>
      <c r="AK289" s="149"/>
      <c r="AL289" s="149"/>
      <c r="AM289" s="149"/>
      <c r="AN289" s="149"/>
      <c r="AO289" s="149"/>
      <c r="AP289" s="149"/>
      <c r="AQ289" s="149"/>
      <c r="AR289" s="149"/>
      <c r="AS289" s="149"/>
      <c r="AT289" s="149"/>
      <c r="AU289" s="149"/>
      <c r="AV289" s="149"/>
      <c r="AW289" s="149"/>
      <c r="AX289" s="149"/>
      <c r="AY289" s="149"/>
      <c r="AZ289" s="149"/>
      <c r="BA289" s="149"/>
      <c r="BB289" s="149"/>
      <c r="BC289" s="149"/>
      <c r="BD289" s="149"/>
      <c r="BE289" s="149"/>
      <c r="BF289" s="149"/>
      <c r="BG289" s="149"/>
      <c r="BH289" s="149"/>
    </row>
    <row r="290" spans="1:60" ht="22.5" outlineLevel="1" x14ac:dyDescent="0.2">
      <c r="A290" s="176">
        <v>100</v>
      </c>
      <c r="B290" s="177" t="s">
        <v>478</v>
      </c>
      <c r="C290" s="187" t="s">
        <v>479</v>
      </c>
      <c r="D290" s="178" t="s">
        <v>469</v>
      </c>
      <c r="E290" s="179">
        <v>1</v>
      </c>
      <c r="F290" s="180"/>
      <c r="G290" s="181">
        <f t="shared" si="14"/>
        <v>0</v>
      </c>
      <c r="H290" s="160"/>
      <c r="I290" s="159">
        <f t="shared" si="15"/>
        <v>0</v>
      </c>
      <c r="J290" s="160"/>
      <c r="K290" s="159">
        <f t="shared" si="16"/>
        <v>0</v>
      </c>
      <c r="L290" s="159">
        <v>21</v>
      </c>
      <c r="M290" s="159">
        <f t="shared" si="17"/>
        <v>0</v>
      </c>
      <c r="N290" s="159">
        <v>0</v>
      </c>
      <c r="O290" s="159">
        <f t="shared" si="18"/>
        <v>0</v>
      </c>
      <c r="P290" s="159">
        <v>0</v>
      </c>
      <c r="Q290" s="159">
        <f t="shared" si="19"/>
        <v>0</v>
      </c>
      <c r="R290" s="159"/>
      <c r="S290" s="159" t="s">
        <v>436</v>
      </c>
      <c r="T290" s="159" t="s">
        <v>437</v>
      </c>
      <c r="U290" s="159">
        <v>0</v>
      </c>
      <c r="V290" s="159">
        <f t="shared" si="20"/>
        <v>0</v>
      </c>
      <c r="W290" s="159"/>
      <c r="X290" s="159" t="s">
        <v>470</v>
      </c>
      <c r="Y290" s="149"/>
      <c r="Z290" s="149"/>
      <c r="AA290" s="149"/>
      <c r="AB290" s="149"/>
      <c r="AC290" s="149"/>
      <c r="AD290" s="149"/>
      <c r="AE290" s="149"/>
      <c r="AF290" s="149"/>
      <c r="AG290" s="149" t="s">
        <v>471</v>
      </c>
      <c r="AH290" s="149"/>
      <c r="AI290" s="149"/>
      <c r="AJ290" s="149"/>
      <c r="AK290" s="149"/>
      <c r="AL290" s="149"/>
      <c r="AM290" s="149"/>
      <c r="AN290" s="149"/>
      <c r="AO290" s="149"/>
      <c r="AP290" s="149"/>
      <c r="AQ290" s="149"/>
      <c r="AR290" s="149"/>
      <c r="AS290" s="149"/>
      <c r="AT290" s="149"/>
      <c r="AU290" s="149"/>
      <c r="AV290" s="149"/>
      <c r="AW290" s="149"/>
      <c r="AX290" s="149"/>
      <c r="AY290" s="149"/>
      <c r="AZ290" s="149"/>
      <c r="BA290" s="149"/>
      <c r="BB290" s="149"/>
      <c r="BC290" s="149"/>
      <c r="BD290" s="149"/>
      <c r="BE290" s="149"/>
      <c r="BF290" s="149"/>
      <c r="BG290" s="149"/>
      <c r="BH290" s="149"/>
    </row>
    <row r="291" spans="1:60" outlineLevel="1" x14ac:dyDescent="0.2">
      <c r="A291" s="176">
        <v>101</v>
      </c>
      <c r="B291" s="177" t="s">
        <v>480</v>
      </c>
      <c r="C291" s="187" t="s">
        <v>481</v>
      </c>
      <c r="D291" s="178" t="s">
        <v>133</v>
      </c>
      <c r="E291" s="179">
        <v>5</v>
      </c>
      <c r="F291" s="180"/>
      <c r="G291" s="181">
        <f t="shared" si="14"/>
        <v>0</v>
      </c>
      <c r="H291" s="160"/>
      <c r="I291" s="159">
        <f t="shared" si="15"/>
        <v>0</v>
      </c>
      <c r="J291" s="160"/>
      <c r="K291" s="159">
        <f t="shared" si="16"/>
        <v>0</v>
      </c>
      <c r="L291" s="159">
        <v>21</v>
      </c>
      <c r="M291" s="159">
        <f t="shared" si="17"/>
        <v>0</v>
      </c>
      <c r="N291" s="159">
        <v>0</v>
      </c>
      <c r="O291" s="159">
        <f t="shared" si="18"/>
        <v>0</v>
      </c>
      <c r="P291" s="159">
        <v>0</v>
      </c>
      <c r="Q291" s="159">
        <f t="shared" si="19"/>
        <v>0</v>
      </c>
      <c r="R291" s="159"/>
      <c r="S291" s="159" t="s">
        <v>436</v>
      </c>
      <c r="T291" s="159" t="s">
        <v>437</v>
      </c>
      <c r="U291" s="159">
        <v>0</v>
      </c>
      <c r="V291" s="159">
        <f t="shared" si="20"/>
        <v>0</v>
      </c>
      <c r="W291" s="159"/>
      <c r="X291" s="159" t="s">
        <v>470</v>
      </c>
      <c r="Y291" s="149"/>
      <c r="Z291" s="149"/>
      <c r="AA291" s="149"/>
      <c r="AB291" s="149"/>
      <c r="AC291" s="149"/>
      <c r="AD291" s="149"/>
      <c r="AE291" s="149"/>
      <c r="AF291" s="149"/>
      <c r="AG291" s="149" t="s">
        <v>471</v>
      </c>
      <c r="AH291" s="149"/>
      <c r="AI291" s="149"/>
      <c r="AJ291" s="149"/>
      <c r="AK291" s="149"/>
      <c r="AL291" s="149"/>
      <c r="AM291" s="149"/>
      <c r="AN291" s="149"/>
      <c r="AO291" s="149"/>
      <c r="AP291" s="149"/>
      <c r="AQ291" s="149"/>
      <c r="AR291" s="149"/>
      <c r="AS291" s="149"/>
      <c r="AT291" s="149"/>
      <c r="AU291" s="149"/>
      <c r="AV291" s="149"/>
      <c r="AW291" s="149"/>
      <c r="AX291" s="149"/>
      <c r="AY291" s="149"/>
      <c r="AZ291" s="149"/>
      <c r="BA291" s="149"/>
      <c r="BB291" s="149"/>
      <c r="BC291" s="149"/>
      <c r="BD291" s="149"/>
      <c r="BE291" s="149"/>
      <c r="BF291" s="149"/>
      <c r="BG291" s="149"/>
      <c r="BH291" s="149"/>
    </row>
    <row r="292" spans="1:60" x14ac:dyDescent="0.2">
      <c r="A292" s="164" t="s">
        <v>120</v>
      </c>
      <c r="B292" s="165" t="s">
        <v>94</v>
      </c>
      <c r="C292" s="184" t="s">
        <v>30</v>
      </c>
      <c r="D292" s="166"/>
      <c r="E292" s="167"/>
      <c r="F292" s="168"/>
      <c r="G292" s="169">
        <f>SUMIF(AG293:AG294,"&lt;&gt;NOR",G293:G294)</f>
        <v>0</v>
      </c>
      <c r="H292" s="163"/>
      <c r="I292" s="163">
        <f>SUM(I293:I294)</f>
        <v>0</v>
      </c>
      <c r="J292" s="163"/>
      <c r="K292" s="163">
        <f>SUM(K293:K294)</f>
        <v>0</v>
      </c>
      <c r="L292" s="163"/>
      <c r="M292" s="163">
        <f>SUM(M293:M294)</f>
        <v>0</v>
      </c>
      <c r="N292" s="163"/>
      <c r="O292" s="163">
        <f>SUM(O293:O294)</f>
        <v>0</v>
      </c>
      <c r="P292" s="163"/>
      <c r="Q292" s="163">
        <f>SUM(Q293:Q294)</f>
        <v>0</v>
      </c>
      <c r="R292" s="163"/>
      <c r="S292" s="163"/>
      <c r="T292" s="163"/>
      <c r="U292" s="163"/>
      <c r="V292" s="163">
        <f>SUM(V293:V294)</f>
        <v>0</v>
      </c>
      <c r="W292" s="163"/>
      <c r="X292" s="163"/>
      <c r="AG292" t="s">
        <v>121</v>
      </c>
    </row>
    <row r="293" spans="1:60" outlineLevel="1" x14ac:dyDescent="0.2">
      <c r="A293" s="176">
        <v>102</v>
      </c>
      <c r="B293" s="177" t="s">
        <v>482</v>
      </c>
      <c r="C293" s="187" t="s">
        <v>483</v>
      </c>
      <c r="D293" s="178" t="s">
        <v>469</v>
      </c>
      <c r="E293" s="179">
        <v>1</v>
      </c>
      <c r="F293" s="180"/>
      <c r="G293" s="181">
        <f>ROUND(E293*F293,2)</f>
        <v>0</v>
      </c>
      <c r="H293" s="160"/>
      <c r="I293" s="159">
        <f>ROUND(E293*H293,2)</f>
        <v>0</v>
      </c>
      <c r="J293" s="160"/>
      <c r="K293" s="159">
        <f>ROUND(E293*J293,2)</f>
        <v>0</v>
      </c>
      <c r="L293" s="159">
        <v>21</v>
      </c>
      <c r="M293" s="159">
        <f>G293*(1+L293/100)</f>
        <v>0</v>
      </c>
      <c r="N293" s="159">
        <v>0</v>
      </c>
      <c r="O293" s="159">
        <f>ROUND(E293*N293,2)</f>
        <v>0</v>
      </c>
      <c r="P293" s="159">
        <v>0</v>
      </c>
      <c r="Q293" s="159">
        <f>ROUND(E293*P293,2)</f>
        <v>0</v>
      </c>
      <c r="R293" s="159"/>
      <c r="S293" s="159" t="s">
        <v>436</v>
      </c>
      <c r="T293" s="159" t="s">
        <v>484</v>
      </c>
      <c r="U293" s="159">
        <v>0</v>
      </c>
      <c r="V293" s="159">
        <f>ROUND(E293*U293,2)</f>
        <v>0</v>
      </c>
      <c r="W293" s="159"/>
      <c r="X293" s="159" t="s">
        <v>470</v>
      </c>
      <c r="Y293" s="149"/>
      <c r="Z293" s="149"/>
      <c r="AA293" s="149"/>
      <c r="AB293" s="149"/>
      <c r="AC293" s="149"/>
      <c r="AD293" s="149"/>
      <c r="AE293" s="149"/>
      <c r="AF293" s="149"/>
      <c r="AG293" s="149" t="s">
        <v>485</v>
      </c>
      <c r="AH293" s="149"/>
      <c r="AI293" s="149"/>
      <c r="AJ293" s="149"/>
      <c r="AK293" s="149"/>
      <c r="AL293" s="149"/>
      <c r="AM293" s="149"/>
      <c r="AN293" s="149"/>
      <c r="AO293" s="149"/>
      <c r="AP293" s="149"/>
      <c r="AQ293" s="149"/>
      <c r="AR293" s="149"/>
      <c r="AS293" s="149"/>
      <c r="AT293" s="149"/>
      <c r="AU293" s="149"/>
      <c r="AV293" s="149"/>
      <c r="AW293" s="149"/>
      <c r="AX293" s="149"/>
      <c r="AY293" s="149"/>
      <c r="AZ293" s="149"/>
      <c r="BA293" s="149"/>
      <c r="BB293" s="149"/>
      <c r="BC293" s="149"/>
      <c r="BD293" s="149"/>
      <c r="BE293" s="149"/>
      <c r="BF293" s="149"/>
      <c r="BG293" s="149"/>
      <c r="BH293" s="149"/>
    </row>
    <row r="294" spans="1:60" outlineLevel="1" x14ac:dyDescent="0.2">
      <c r="A294" s="170">
        <v>103</v>
      </c>
      <c r="B294" s="171" t="s">
        <v>486</v>
      </c>
      <c r="C294" s="185" t="s">
        <v>487</v>
      </c>
      <c r="D294" s="172" t="s">
        <v>469</v>
      </c>
      <c r="E294" s="173">
        <v>1</v>
      </c>
      <c r="F294" s="174"/>
      <c r="G294" s="175">
        <f>ROUND(E294*F294,2)</f>
        <v>0</v>
      </c>
      <c r="H294" s="160"/>
      <c r="I294" s="159">
        <f>ROUND(E294*H294,2)</f>
        <v>0</v>
      </c>
      <c r="J294" s="160"/>
      <c r="K294" s="159">
        <f>ROUND(E294*J294,2)</f>
        <v>0</v>
      </c>
      <c r="L294" s="159">
        <v>21</v>
      </c>
      <c r="M294" s="159">
        <f>G294*(1+L294/100)</f>
        <v>0</v>
      </c>
      <c r="N294" s="159">
        <v>0</v>
      </c>
      <c r="O294" s="159">
        <f>ROUND(E294*N294,2)</f>
        <v>0</v>
      </c>
      <c r="P294" s="159">
        <v>0</v>
      </c>
      <c r="Q294" s="159">
        <f>ROUND(E294*P294,2)</f>
        <v>0</v>
      </c>
      <c r="R294" s="159"/>
      <c r="S294" s="159" t="s">
        <v>436</v>
      </c>
      <c r="T294" s="159" t="s">
        <v>484</v>
      </c>
      <c r="U294" s="159">
        <v>0</v>
      </c>
      <c r="V294" s="159">
        <f>ROUND(E294*U294,2)</f>
        <v>0</v>
      </c>
      <c r="W294" s="159"/>
      <c r="X294" s="159" t="s">
        <v>470</v>
      </c>
      <c r="Y294" s="149"/>
      <c r="Z294" s="149"/>
      <c r="AA294" s="149"/>
      <c r="AB294" s="149"/>
      <c r="AC294" s="149"/>
      <c r="AD294" s="149"/>
      <c r="AE294" s="149"/>
      <c r="AF294" s="149"/>
      <c r="AG294" s="149" t="s">
        <v>485</v>
      </c>
      <c r="AH294" s="149"/>
      <c r="AI294" s="149"/>
      <c r="AJ294" s="149"/>
      <c r="AK294" s="149"/>
      <c r="AL294" s="149"/>
      <c r="AM294" s="149"/>
      <c r="AN294" s="149"/>
      <c r="AO294" s="149"/>
      <c r="AP294" s="149"/>
      <c r="AQ294" s="149"/>
      <c r="AR294" s="149"/>
      <c r="AS294" s="149"/>
      <c r="AT294" s="149"/>
      <c r="AU294" s="149"/>
      <c r="AV294" s="149"/>
      <c r="AW294" s="149"/>
      <c r="AX294" s="149"/>
      <c r="AY294" s="149"/>
      <c r="AZ294" s="149"/>
      <c r="BA294" s="149"/>
      <c r="BB294" s="149"/>
      <c r="BC294" s="149"/>
      <c r="BD294" s="149"/>
      <c r="BE294" s="149"/>
      <c r="BF294" s="149"/>
      <c r="BG294" s="149"/>
      <c r="BH294" s="149"/>
    </row>
    <row r="295" spans="1:60" x14ac:dyDescent="0.2">
      <c r="A295" s="3"/>
      <c r="B295" s="4"/>
      <c r="C295" s="189"/>
      <c r="D295" s="6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AE295">
        <v>15</v>
      </c>
      <c r="AF295">
        <v>21</v>
      </c>
      <c r="AG295" t="s">
        <v>107</v>
      </c>
    </row>
    <row r="296" spans="1:60" x14ac:dyDescent="0.2">
      <c r="A296" s="152"/>
      <c r="B296" s="153" t="s">
        <v>31</v>
      </c>
      <c r="C296" s="190"/>
      <c r="D296" s="154"/>
      <c r="E296" s="155"/>
      <c r="F296" s="155"/>
      <c r="G296" s="183">
        <f>G8+G14+G39+G65+G72+G81+G85+G129+G221+G228+G231+G235+G274+G276+G285+G292</f>
        <v>0</v>
      </c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AE296">
        <f>SUMIF(L7:L294,AE295,G7:G294)</f>
        <v>0</v>
      </c>
      <c r="AF296">
        <f>SUMIF(L7:L294,AF295,G7:G294)</f>
        <v>0</v>
      </c>
      <c r="AG296" t="s">
        <v>488</v>
      </c>
    </row>
    <row r="297" spans="1:60" x14ac:dyDescent="0.2">
      <c r="A297" s="3"/>
      <c r="B297" s="4"/>
      <c r="C297" s="189"/>
      <c r="D297" s="6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60" x14ac:dyDescent="0.2">
      <c r="A298" s="3"/>
      <c r="B298" s="4"/>
      <c r="C298" s="189"/>
      <c r="D298" s="6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60" x14ac:dyDescent="0.2">
      <c r="A299" s="256" t="s">
        <v>489</v>
      </c>
      <c r="B299" s="256"/>
      <c r="C299" s="257"/>
      <c r="D299" s="6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60" x14ac:dyDescent="0.2">
      <c r="A300" s="258"/>
      <c r="B300" s="259"/>
      <c r="C300" s="260"/>
      <c r="D300" s="259"/>
      <c r="E300" s="259"/>
      <c r="F300" s="259"/>
      <c r="G300" s="261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AG300" t="s">
        <v>490</v>
      </c>
    </row>
    <row r="301" spans="1:60" x14ac:dyDescent="0.2">
      <c r="A301" s="262"/>
      <c r="B301" s="263"/>
      <c r="C301" s="264"/>
      <c r="D301" s="263"/>
      <c r="E301" s="263"/>
      <c r="F301" s="263"/>
      <c r="G301" s="265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60" x14ac:dyDescent="0.2">
      <c r="A302" s="262"/>
      <c r="B302" s="263"/>
      <c r="C302" s="264"/>
      <c r="D302" s="263"/>
      <c r="E302" s="263"/>
      <c r="F302" s="263"/>
      <c r="G302" s="265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60" x14ac:dyDescent="0.2">
      <c r="A303" s="262"/>
      <c r="B303" s="263"/>
      <c r="C303" s="264"/>
      <c r="D303" s="263"/>
      <c r="E303" s="263"/>
      <c r="F303" s="263"/>
      <c r="G303" s="265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60" x14ac:dyDescent="0.2">
      <c r="A304" s="266"/>
      <c r="B304" s="267"/>
      <c r="C304" s="268"/>
      <c r="D304" s="267"/>
      <c r="E304" s="267"/>
      <c r="F304" s="267"/>
      <c r="G304" s="269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33" x14ac:dyDescent="0.2">
      <c r="A305" s="3"/>
      <c r="B305" s="4"/>
      <c r="C305" s="189"/>
      <c r="D305" s="6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33" x14ac:dyDescent="0.2">
      <c r="C306" s="191"/>
      <c r="D306" s="10"/>
      <c r="AG306" t="s">
        <v>491</v>
      </c>
    </row>
    <row r="307" spans="1:33" x14ac:dyDescent="0.2">
      <c r="D307" s="10"/>
    </row>
    <row r="308" spans="1:33" x14ac:dyDescent="0.2">
      <c r="D308" s="10"/>
    </row>
    <row r="309" spans="1:33" x14ac:dyDescent="0.2">
      <c r="D309" s="10"/>
    </row>
    <row r="310" spans="1:33" x14ac:dyDescent="0.2">
      <c r="D310" s="10"/>
    </row>
    <row r="311" spans="1:33" x14ac:dyDescent="0.2">
      <c r="D311" s="10"/>
    </row>
    <row r="312" spans="1:33" x14ac:dyDescent="0.2">
      <c r="D312" s="10"/>
    </row>
    <row r="313" spans="1:33" x14ac:dyDescent="0.2">
      <c r="D313" s="10"/>
    </row>
    <row r="314" spans="1:33" x14ac:dyDescent="0.2">
      <c r="D314" s="10"/>
    </row>
    <row r="315" spans="1:33" x14ac:dyDescent="0.2">
      <c r="D315" s="10"/>
    </row>
    <row r="316" spans="1:33" x14ac:dyDescent="0.2">
      <c r="D316" s="10"/>
    </row>
    <row r="317" spans="1:33" x14ac:dyDescent="0.2">
      <c r="D317" s="10"/>
    </row>
    <row r="318" spans="1:33" x14ac:dyDescent="0.2">
      <c r="D318" s="10"/>
    </row>
    <row r="319" spans="1:33" x14ac:dyDescent="0.2">
      <c r="D319" s="10"/>
    </row>
    <row r="320" spans="1:33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  <row r="5002" spans="4:4" x14ac:dyDescent="0.2">
      <c r="D5002" s="10"/>
    </row>
  </sheetData>
  <mergeCells count="8">
    <mergeCell ref="A300:G304"/>
    <mergeCell ref="C75:G75"/>
    <mergeCell ref="C94:G94"/>
    <mergeCell ref="A1:G1"/>
    <mergeCell ref="C2:G2"/>
    <mergeCell ref="C3:G3"/>
    <mergeCell ref="C4:G4"/>
    <mergeCell ref="A299:C299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42578125" style="123" customWidth="1"/>
    <col min="3" max="3" width="38.140625" style="123" customWidth="1"/>
    <col min="4" max="4" width="4.85546875" customWidth="1"/>
    <col min="5" max="5" width="10.42578125" customWidth="1"/>
    <col min="6" max="6" width="9.85546875" customWidth="1"/>
    <col min="7" max="7" width="12.5703125" customWidth="1"/>
    <col min="8" max="24" width="0" hidden="1" customWidth="1"/>
    <col min="29" max="29" width="0" hidden="1" customWidth="1"/>
    <col min="31" max="41" width="0" hidden="1" customWidth="1"/>
    <col min="53" max="53" width="73.5703125" customWidth="1"/>
  </cols>
  <sheetData>
    <row r="1" spans="1:60" ht="15.75" customHeight="1" x14ac:dyDescent="0.25">
      <c r="A1" s="249" t="s">
        <v>7</v>
      </c>
      <c r="B1" s="249"/>
      <c r="C1" s="249"/>
      <c r="D1" s="249"/>
      <c r="E1" s="249"/>
      <c r="F1" s="249"/>
      <c r="G1" s="249"/>
      <c r="AG1" t="s">
        <v>95</v>
      </c>
    </row>
    <row r="2" spans="1:60" ht="24.95" customHeight="1" x14ac:dyDescent="0.2">
      <c r="A2" s="141" t="s">
        <v>8</v>
      </c>
      <c r="B2" s="49" t="s">
        <v>44</v>
      </c>
      <c r="C2" s="250" t="s">
        <v>45</v>
      </c>
      <c r="D2" s="251"/>
      <c r="E2" s="251"/>
      <c r="F2" s="251"/>
      <c r="G2" s="252"/>
      <c r="AG2" t="s">
        <v>96</v>
      </c>
    </row>
    <row r="3" spans="1:60" ht="24.95" customHeight="1" x14ac:dyDescent="0.2">
      <c r="A3" s="141" t="s">
        <v>9</v>
      </c>
      <c r="B3" s="49" t="s">
        <v>57</v>
      </c>
      <c r="C3" s="250" t="s">
        <v>58</v>
      </c>
      <c r="D3" s="251"/>
      <c r="E3" s="251"/>
      <c r="F3" s="251"/>
      <c r="G3" s="252"/>
      <c r="AC3" s="123" t="s">
        <v>96</v>
      </c>
      <c r="AG3" t="s">
        <v>97</v>
      </c>
    </row>
    <row r="4" spans="1:60" ht="24.95" customHeight="1" x14ac:dyDescent="0.2">
      <c r="A4" s="142" t="s">
        <v>10</v>
      </c>
      <c r="B4" s="143" t="s">
        <v>59</v>
      </c>
      <c r="C4" s="253" t="s">
        <v>60</v>
      </c>
      <c r="D4" s="254"/>
      <c r="E4" s="254"/>
      <c r="F4" s="254"/>
      <c r="G4" s="255"/>
      <c r="AG4" t="s">
        <v>98</v>
      </c>
    </row>
    <row r="5" spans="1:60" x14ac:dyDescent="0.2">
      <c r="D5" s="10"/>
    </row>
    <row r="6" spans="1:60" ht="38.25" x14ac:dyDescent="0.2">
      <c r="A6" s="145" t="s">
        <v>99</v>
      </c>
      <c r="B6" s="147" t="s">
        <v>100</v>
      </c>
      <c r="C6" s="147" t="s">
        <v>101</v>
      </c>
      <c r="D6" s="146" t="s">
        <v>102</v>
      </c>
      <c r="E6" s="145" t="s">
        <v>103</v>
      </c>
      <c r="F6" s="144" t="s">
        <v>104</v>
      </c>
      <c r="G6" s="145" t="s">
        <v>31</v>
      </c>
      <c r="H6" s="148" t="s">
        <v>32</v>
      </c>
      <c r="I6" s="148" t="s">
        <v>105</v>
      </c>
      <c r="J6" s="148" t="s">
        <v>33</v>
      </c>
      <c r="K6" s="148" t="s">
        <v>106</v>
      </c>
      <c r="L6" s="148" t="s">
        <v>107</v>
      </c>
      <c r="M6" s="148" t="s">
        <v>108</v>
      </c>
      <c r="N6" s="148" t="s">
        <v>109</v>
      </c>
      <c r="O6" s="148" t="s">
        <v>110</v>
      </c>
      <c r="P6" s="148" t="s">
        <v>111</v>
      </c>
      <c r="Q6" s="148" t="s">
        <v>112</v>
      </c>
      <c r="R6" s="148" t="s">
        <v>113</v>
      </c>
      <c r="S6" s="148" t="s">
        <v>114</v>
      </c>
      <c r="T6" s="148" t="s">
        <v>115</v>
      </c>
      <c r="U6" s="148" t="s">
        <v>116</v>
      </c>
      <c r="V6" s="148" t="s">
        <v>117</v>
      </c>
      <c r="W6" s="148" t="s">
        <v>118</v>
      </c>
      <c r="X6" s="148" t="s">
        <v>119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4" t="s">
        <v>120</v>
      </c>
      <c r="B8" s="165" t="s">
        <v>86</v>
      </c>
      <c r="C8" s="184" t="s">
        <v>87</v>
      </c>
      <c r="D8" s="166"/>
      <c r="E8" s="167"/>
      <c r="F8" s="168"/>
      <c r="G8" s="169">
        <f>SUMIF(AG9:AG58,"&lt;&gt;NOR",G9:G58)</f>
        <v>0</v>
      </c>
      <c r="H8" s="163"/>
      <c r="I8" s="163">
        <f>SUM(I9:I58)</f>
        <v>0</v>
      </c>
      <c r="J8" s="163"/>
      <c r="K8" s="163">
        <f>SUM(K9:K58)</f>
        <v>0</v>
      </c>
      <c r="L8" s="163"/>
      <c r="M8" s="163">
        <f>SUM(M9:M58)</f>
        <v>0</v>
      </c>
      <c r="N8" s="163"/>
      <c r="O8" s="163">
        <f>SUM(O9:O58)</f>
        <v>0.28000000000000003</v>
      </c>
      <c r="P8" s="163"/>
      <c r="Q8" s="163">
        <f>SUM(Q9:Q58)</f>
        <v>0</v>
      </c>
      <c r="R8" s="163"/>
      <c r="S8" s="163"/>
      <c r="T8" s="163"/>
      <c r="U8" s="163"/>
      <c r="V8" s="163">
        <f>SUM(V9:V58)</f>
        <v>88.699999999999989</v>
      </c>
      <c r="W8" s="163"/>
      <c r="X8" s="163"/>
      <c r="AG8" t="s">
        <v>121</v>
      </c>
    </row>
    <row r="9" spans="1:60" outlineLevel="1" x14ac:dyDescent="0.2">
      <c r="A9" s="176">
        <v>1</v>
      </c>
      <c r="B9" s="177" t="s">
        <v>492</v>
      </c>
      <c r="C9" s="187" t="s">
        <v>493</v>
      </c>
      <c r="D9" s="178" t="s">
        <v>148</v>
      </c>
      <c r="E9" s="179">
        <v>15</v>
      </c>
      <c r="F9" s="180"/>
      <c r="G9" s="181">
        <f t="shared" ref="G9:G22" si="0">ROUND(E9*F9,2)</f>
        <v>0</v>
      </c>
      <c r="H9" s="160"/>
      <c r="I9" s="159">
        <f t="shared" ref="I9:I22" si="1">ROUND(E9*H9,2)</f>
        <v>0</v>
      </c>
      <c r="J9" s="160"/>
      <c r="K9" s="159">
        <f t="shared" ref="K9:K22" si="2">ROUND(E9*J9,2)</f>
        <v>0</v>
      </c>
      <c r="L9" s="159">
        <v>21</v>
      </c>
      <c r="M9" s="159">
        <f t="shared" ref="M9:M22" si="3">G9*(1+L9/100)</f>
        <v>0</v>
      </c>
      <c r="N9" s="159">
        <v>0</v>
      </c>
      <c r="O9" s="159">
        <f t="shared" ref="O9:O22" si="4">ROUND(E9*N9,2)</f>
        <v>0</v>
      </c>
      <c r="P9" s="159">
        <v>0</v>
      </c>
      <c r="Q9" s="159">
        <f t="shared" ref="Q9:Q22" si="5">ROUND(E9*P9,2)</f>
        <v>0</v>
      </c>
      <c r="R9" s="159"/>
      <c r="S9" s="159" t="s">
        <v>125</v>
      </c>
      <c r="T9" s="159" t="s">
        <v>125</v>
      </c>
      <c r="U9" s="159">
        <v>0.11600000000000001</v>
      </c>
      <c r="V9" s="159">
        <f t="shared" ref="V9:V22" si="6">ROUND(E9*U9,2)</f>
        <v>1.74</v>
      </c>
      <c r="W9" s="159"/>
      <c r="X9" s="159" t="s">
        <v>126</v>
      </c>
      <c r="Y9" s="149"/>
      <c r="Z9" s="149"/>
      <c r="AA9" s="149"/>
      <c r="AB9" s="149"/>
      <c r="AC9" s="149"/>
      <c r="AD9" s="149"/>
      <c r="AE9" s="149"/>
      <c r="AF9" s="149"/>
      <c r="AG9" s="149" t="s">
        <v>494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76">
        <v>2</v>
      </c>
      <c r="B10" s="177" t="s">
        <v>495</v>
      </c>
      <c r="C10" s="187" t="s">
        <v>496</v>
      </c>
      <c r="D10" s="178" t="s">
        <v>148</v>
      </c>
      <c r="E10" s="179">
        <v>15.75</v>
      </c>
      <c r="F10" s="180"/>
      <c r="G10" s="181">
        <f t="shared" si="0"/>
        <v>0</v>
      </c>
      <c r="H10" s="160"/>
      <c r="I10" s="159">
        <f t="shared" si="1"/>
        <v>0</v>
      </c>
      <c r="J10" s="160"/>
      <c r="K10" s="159">
        <f t="shared" si="2"/>
        <v>0</v>
      </c>
      <c r="L10" s="159">
        <v>21</v>
      </c>
      <c r="M10" s="159">
        <f t="shared" si="3"/>
        <v>0</v>
      </c>
      <c r="N10" s="159">
        <v>2.4000000000000001E-4</v>
      </c>
      <c r="O10" s="159">
        <f t="shared" si="4"/>
        <v>0</v>
      </c>
      <c r="P10" s="159">
        <v>0</v>
      </c>
      <c r="Q10" s="159">
        <f t="shared" si="5"/>
        <v>0</v>
      </c>
      <c r="R10" s="159" t="s">
        <v>202</v>
      </c>
      <c r="S10" s="159" t="s">
        <v>125</v>
      </c>
      <c r="T10" s="159" t="s">
        <v>125</v>
      </c>
      <c r="U10" s="159">
        <v>0</v>
      </c>
      <c r="V10" s="159">
        <f t="shared" si="6"/>
        <v>0</v>
      </c>
      <c r="W10" s="159"/>
      <c r="X10" s="159" t="s">
        <v>203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230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ht="22.5" outlineLevel="1" x14ac:dyDescent="0.2">
      <c r="A11" s="176">
        <v>3</v>
      </c>
      <c r="B11" s="177" t="s">
        <v>497</v>
      </c>
      <c r="C11" s="187" t="s">
        <v>498</v>
      </c>
      <c r="D11" s="178" t="s">
        <v>148</v>
      </c>
      <c r="E11" s="179">
        <v>60</v>
      </c>
      <c r="F11" s="180"/>
      <c r="G11" s="181">
        <f t="shared" si="0"/>
        <v>0</v>
      </c>
      <c r="H11" s="160"/>
      <c r="I11" s="159">
        <f t="shared" si="1"/>
        <v>0</v>
      </c>
      <c r="J11" s="160"/>
      <c r="K11" s="159">
        <f t="shared" si="2"/>
        <v>0</v>
      </c>
      <c r="L11" s="159">
        <v>21</v>
      </c>
      <c r="M11" s="159">
        <f t="shared" si="3"/>
        <v>0</v>
      </c>
      <c r="N11" s="159">
        <v>2.5000000000000001E-4</v>
      </c>
      <c r="O11" s="159">
        <f t="shared" si="4"/>
        <v>0.02</v>
      </c>
      <c r="P11" s="159">
        <v>0</v>
      </c>
      <c r="Q11" s="159">
        <f t="shared" si="5"/>
        <v>0</v>
      </c>
      <c r="R11" s="159"/>
      <c r="S11" s="159" t="s">
        <v>125</v>
      </c>
      <c r="T11" s="159" t="s">
        <v>125</v>
      </c>
      <c r="U11" s="159">
        <v>9.2670000000000002E-2</v>
      </c>
      <c r="V11" s="159">
        <f t="shared" si="6"/>
        <v>5.56</v>
      </c>
      <c r="W11" s="159"/>
      <c r="X11" s="159" t="s">
        <v>126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494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ht="22.5" outlineLevel="1" x14ac:dyDescent="0.2">
      <c r="A12" s="176">
        <v>4</v>
      </c>
      <c r="B12" s="177" t="s">
        <v>499</v>
      </c>
      <c r="C12" s="187" t="s">
        <v>500</v>
      </c>
      <c r="D12" s="178" t="s">
        <v>148</v>
      </c>
      <c r="E12" s="179">
        <v>40</v>
      </c>
      <c r="F12" s="180"/>
      <c r="G12" s="181">
        <f t="shared" si="0"/>
        <v>0</v>
      </c>
      <c r="H12" s="160"/>
      <c r="I12" s="159">
        <f t="shared" si="1"/>
        <v>0</v>
      </c>
      <c r="J12" s="160"/>
      <c r="K12" s="159">
        <f t="shared" si="2"/>
        <v>0</v>
      </c>
      <c r="L12" s="159">
        <v>21</v>
      </c>
      <c r="M12" s="159">
        <f t="shared" si="3"/>
        <v>0</v>
      </c>
      <c r="N12" s="159">
        <v>0</v>
      </c>
      <c r="O12" s="159">
        <f t="shared" si="4"/>
        <v>0</v>
      </c>
      <c r="P12" s="159">
        <v>0</v>
      </c>
      <c r="Q12" s="159">
        <f t="shared" si="5"/>
        <v>0</v>
      </c>
      <c r="R12" s="159"/>
      <c r="S12" s="159" t="s">
        <v>125</v>
      </c>
      <c r="T12" s="159" t="s">
        <v>125</v>
      </c>
      <c r="U12" s="159">
        <v>0.16866999999999999</v>
      </c>
      <c r="V12" s="159">
        <f t="shared" si="6"/>
        <v>6.75</v>
      </c>
      <c r="W12" s="159"/>
      <c r="X12" s="159" t="s">
        <v>126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494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76">
        <v>5</v>
      </c>
      <c r="B13" s="177" t="s">
        <v>501</v>
      </c>
      <c r="C13" s="187" t="s">
        <v>502</v>
      </c>
      <c r="D13" s="178" t="s">
        <v>148</v>
      </c>
      <c r="E13" s="179">
        <v>42</v>
      </c>
      <c r="F13" s="180"/>
      <c r="G13" s="181">
        <f t="shared" si="0"/>
        <v>0</v>
      </c>
      <c r="H13" s="160"/>
      <c r="I13" s="159">
        <f t="shared" si="1"/>
        <v>0</v>
      </c>
      <c r="J13" s="160"/>
      <c r="K13" s="159">
        <f t="shared" si="2"/>
        <v>0</v>
      </c>
      <c r="L13" s="159">
        <v>21</v>
      </c>
      <c r="M13" s="159">
        <f t="shared" si="3"/>
        <v>0</v>
      </c>
      <c r="N13" s="159">
        <v>2.7999999999999998E-4</v>
      </c>
      <c r="O13" s="159">
        <f t="shared" si="4"/>
        <v>0.01</v>
      </c>
      <c r="P13" s="159">
        <v>0</v>
      </c>
      <c r="Q13" s="159">
        <f t="shared" si="5"/>
        <v>0</v>
      </c>
      <c r="R13" s="159" t="s">
        <v>202</v>
      </c>
      <c r="S13" s="159" t="s">
        <v>125</v>
      </c>
      <c r="T13" s="159" t="s">
        <v>125</v>
      </c>
      <c r="U13" s="159">
        <v>0</v>
      </c>
      <c r="V13" s="159">
        <f t="shared" si="6"/>
        <v>0</v>
      </c>
      <c r="W13" s="159"/>
      <c r="X13" s="159" t="s">
        <v>203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204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ht="22.5" outlineLevel="1" x14ac:dyDescent="0.2">
      <c r="A14" s="176">
        <v>6</v>
      </c>
      <c r="B14" s="177" t="s">
        <v>503</v>
      </c>
      <c r="C14" s="187" t="s">
        <v>504</v>
      </c>
      <c r="D14" s="178" t="s">
        <v>148</v>
      </c>
      <c r="E14" s="179">
        <v>20</v>
      </c>
      <c r="F14" s="180"/>
      <c r="G14" s="181">
        <f t="shared" si="0"/>
        <v>0</v>
      </c>
      <c r="H14" s="160"/>
      <c r="I14" s="159">
        <f t="shared" si="1"/>
        <v>0</v>
      </c>
      <c r="J14" s="160"/>
      <c r="K14" s="159">
        <f t="shared" si="2"/>
        <v>0</v>
      </c>
      <c r="L14" s="159">
        <v>21</v>
      </c>
      <c r="M14" s="159">
        <f t="shared" si="3"/>
        <v>0</v>
      </c>
      <c r="N14" s="159">
        <v>6.8999999999999997E-4</v>
      </c>
      <c r="O14" s="159">
        <f t="shared" si="4"/>
        <v>0.01</v>
      </c>
      <c r="P14" s="159">
        <v>0</v>
      </c>
      <c r="Q14" s="159">
        <f t="shared" si="5"/>
        <v>0</v>
      </c>
      <c r="R14" s="159"/>
      <c r="S14" s="159" t="s">
        <v>125</v>
      </c>
      <c r="T14" s="159" t="s">
        <v>125</v>
      </c>
      <c r="U14" s="159">
        <v>0.13950000000000001</v>
      </c>
      <c r="V14" s="159">
        <f t="shared" si="6"/>
        <v>2.79</v>
      </c>
      <c r="W14" s="159"/>
      <c r="X14" s="159" t="s">
        <v>126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494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76">
        <v>7</v>
      </c>
      <c r="B15" s="177" t="s">
        <v>505</v>
      </c>
      <c r="C15" s="187" t="s">
        <v>506</v>
      </c>
      <c r="D15" s="178" t="s">
        <v>133</v>
      </c>
      <c r="E15" s="179">
        <v>10</v>
      </c>
      <c r="F15" s="180"/>
      <c r="G15" s="181">
        <f t="shared" si="0"/>
        <v>0</v>
      </c>
      <c r="H15" s="160"/>
      <c r="I15" s="159">
        <f t="shared" si="1"/>
        <v>0</v>
      </c>
      <c r="J15" s="160"/>
      <c r="K15" s="159">
        <f t="shared" si="2"/>
        <v>0</v>
      </c>
      <c r="L15" s="159">
        <v>21</v>
      </c>
      <c r="M15" s="159">
        <f t="shared" si="3"/>
        <v>0</v>
      </c>
      <c r="N15" s="159">
        <v>0</v>
      </c>
      <c r="O15" s="159">
        <f t="shared" si="4"/>
        <v>0</v>
      </c>
      <c r="P15" s="159">
        <v>0</v>
      </c>
      <c r="Q15" s="159">
        <f t="shared" si="5"/>
        <v>0</v>
      </c>
      <c r="R15" s="159"/>
      <c r="S15" s="159" t="s">
        <v>125</v>
      </c>
      <c r="T15" s="159" t="s">
        <v>125</v>
      </c>
      <c r="U15" s="159">
        <v>0.28966999999999998</v>
      </c>
      <c r="V15" s="159">
        <f t="shared" si="6"/>
        <v>2.9</v>
      </c>
      <c r="W15" s="159"/>
      <c r="X15" s="159" t="s">
        <v>126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494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ht="22.5" outlineLevel="1" x14ac:dyDescent="0.2">
      <c r="A16" s="176">
        <v>8</v>
      </c>
      <c r="B16" s="177" t="s">
        <v>507</v>
      </c>
      <c r="C16" s="187" t="s">
        <v>508</v>
      </c>
      <c r="D16" s="178" t="s">
        <v>148</v>
      </c>
      <c r="E16" s="179">
        <v>50</v>
      </c>
      <c r="F16" s="180"/>
      <c r="G16" s="181">
        <f t="shared" si="0"/>
        <v>0</v>
      </c>
      <c r="H16" s="160"/>
      <c r="I16" s="159">
        <f t="shared" si="1"/>
        <v>0</v>
      </c>
      <c r="J16" s="160"/>
      <c r="K16" s="159">
        <f t="shared" si="2"/>
        <v>0</v>
      </c>
      <c r="L16" s="159">
        <v>21</v>
      </c>
      <c r="M16" s="159">
        <f t="shared" si="3"/>
        <v>0</v>
      </c>
      <c r="N16" s="159">
        <v>1.7000000000000001E-4</v>
      </c>
      <c r="O16" s="159">
        <f t="shared" si="4"/>
        <v>0.01</v>
      </c>
      <c r="P16" s="159">
        <v>0</v>
      </c>
      <c r="Q16" s="159">
        <f t="shared" si="5"/>
        <v>0</v>
      </c>
      <c r="R16" s="159"/>
      <c r="S16" s="159" t="s">
        <v>125</v>
      </c>
      <c r="T16" s="159" t="s">
        <v>125</v>
      </c>
      <c r="U16" s="159">
        <v>5.0959999999999998E-2</v>
      </c>
      <c r="V16" s="159">
        <f t="shared" si="6"/>
        <v>2.5499999999999998</v>
      </c>
      <c r="W16" s="159"/>
      <c r="X16" s="159" t="s">
        <v>126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494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ht="22.5" outlineLevel="1" x14ac:dyDescent="0.2">
      <c r="A17" s="176">
        <v>9</v>
      </c>
      <c r="B17" s="177" t="s">
        <v>509</v>
      </c>
      <c r="C17" s="187" t="s">
        <v>510</v>
      </c>
      <c r="D17" s="178" t="s">
        <v>148</v>
      </c>
      <c r="E17" s="179">
        <v>80</v>
      </c>
      <c r="F17" s="180"/>
      <c r="G17" s="181">
        <f t="shared" si="0"/>
        <v>0</v>
      </c>
      <c r="H17" s="160"/>
      <c r="I17" s="159">
        <f t="shared" si="1"/>
        <v>0</v>
      </c>
      <c r="J17" s="160"/>
      <c r="K17" s="159">
        <f t="shared" si="2"/>
        <v>0</v>
      </c>
      <c r="L17" s="159">
        <v>21</v>
      </c>
      <c r="M17" s="159">
        <f t="shared" si="3"/>
        <v>0</v>
      </c>
      <c r="N17" s="159">
        <v>9.3000000000000005E-4</v>
      </c>
      <c r="O17" s="159">
        <f t="shared" si="4"/>
        <v>7.0000000000000007E-2</v>
      </c>
      <c r="P17" s="159">
        <v>0</v>
      </c>
      <c r="Q17" s="159">
        <f t="shared" si="5"/>
        <v>0</v>
      </c>
      <c r="R17" s="159"/>
      <c r="S17" s="159" t="s">
        <v>125</v>
      </c>
      <c r="T17" s="159" t="s">
        <v>125</v>
      </c>
      <c r="U17" s="159">
        <v>7.4060000000000001E-2</v>
      </c>
      <c r="V17" s="159">
        <f t="shared" si="6"/>
        <v>5.92</v>
      </c>
      <c r="W17" s="159"/>
      <c r="X17" s="159" t="s">
        <v>126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494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76">
        <v>10</v>
      </c>
      <c r="B18" s="177" t="s">
        <v>511</v>
      </c>
      <c r="C18" s="187" t="s">
        <v>512</v>
      </c>
      <c r="D18" s="178" t="s">
        <v>133</v>
      </c>
      <c r="E18" s="179">
        <v>30</v>
      </c>
      <c r="F18" s="180"/>
      <c r="G18" s="181">
        <f t="shared" si="0"/>
        <v>0</v>
      </c>
      <c r="H18" s="160"/>
      <c r="I18" s="159">
        <f t="shared" si="1"/>
        <v>0</v>
      </c>
      <c r="J18" s="160"/>
      <c r="K18" s="159">
        <f t="shared" si="2"/>
        <v>0</v>
      </c>
      <c r="L18" s="159">
        <v>21</v>
      </c>
      <c r="M18" s="159">
        <f t="shared" si="3"/>
        <v>0</v>
      </c>
      <c r="N18" s="159">
        <v>0</v>
      </c>
      <c r="O18" s="159">
        <f t="shared" si="4"/>
        <v>0</v>
      </c>
      <c r="P18" s="159">
        <v>0</v>
      </c>
      <c r="Q18" s="159">
        <f t="shared" si="5"/>
        <v>0</v>
      </c>
      <c r="R18" s="159"/>
      <c r="S18" s="159" t="s">
        <v>125</v>
      </c>
      <c r="T18" s="159" t="s">
        <v>125</v>
      </c>
      <c r="U18" s="159">
        <v>5.0500000000000003E-2</v>
      </c>
      <c r="V18" s="159">
        <f t="shared" si="6"/>
        <v>1.52</v>
      </c>
      <c r="W18" s="159"/>
      <c r="X18" s="159" t="s">
        <v>126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494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76">
        <v>11</v>
      </c>
      <c r="B19" s="177" t="s">
        <v>513</v>
      </c>
      <c r="C19" s="187" t="s">
        <v>514</v>
      </c>
      <c r="D19" s="178" t="s">
        <v>133</v>
      </c>
      <c r="E19" s="179">
        <v>15</v>
      </c>
      <c r="F19" s="180"/>
      <c r="G19" s="181">
        <f t="shared" si="0"/>
        <v>0</v>
      </c>
      <c r="H19" s="160"/>
      <c r="I19" s="159">
        <f t="shared" si="1"/>
        <v>0</v>
      </c>
      <c r="J19" s="160"/>
      <c r="K19" s="159">
        <f t="shared" si="2"/>
        <v>0</v>
      </c>
      <c r="L19" s="159">
        <v>21</v>
      </c>
      <c r="M19" s="159">
        <f t="shared" si="3"/>
        <v>0</v>
      </c>
      <c r="N19" s="159">
        <v>0</v>
      </c>
      <c r="O19" s="159">
        <f t="shared" si="4"/>
        <v>0</v>
      </c>
      <c r="P19" s="159">
        <v>0</v>
      </c>
      <c r="Q19" s="159">
        <f t="shared" si="5"/>
        <v>0</v>
      </c>
      <c r="R19" s="159" t="s">
        <v>202</v>
      </c>
      <c r="S19" s="159" t="s">
        <v>125</v>
      </c>
      <c r="T19" s="159" t="s">
        <v>125</v>
      </c>
      <c r="U19" s="159">
        <v>0</v>
      </c>
      <c r="V19" s="159">
        <f t="shared" si="6"/>
        <v>0</v>
      </c>
      <c r="W19" s="159"/>
      <c r="X19" s="159" t="s">
        <v>203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204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76">
        <v>12</v>
      </c>
      <c r="B20" s="177" t="s">
        <v>515</v>
      </c>
      <c r="C20" s="187" t="s">
        <v>516</v>
      </c>
      <c r="D20" s="178" t="s">
        <v>133</v>
      </c>
      <c r="E20" s="179">
        <v>6</v>
      </c>
      <c r="F20" s="180"/>
      <c r="G20" s="181">
        <f t="shared" si="0"/>
        <v>0</v>
      </c>
      <c r="H20" s="160"/>
      <c r="I20" s="159">
        <f t="shared" si="1"/>
        <v>0</v>
      </c>
      <c r="J20" s="160"/>
      <c r="K20" s="159">
        <f t="shared" si="2"/>
        <v>0</v>
      </c>
      <c r="L20" s="159">
        <v>21</v>
      </c>
      <c r="M20" s="159">
        <f t="shared" si="3"/>
        <v>0</v>
      </c>
      <c r="N20" s="159">
        <v>0</v>
      </c>
      <c r="O20" s="159">
        <f t="shared" si="4"/>
        <v>0</v>
      </c>
      <c r="P20" s="159">
        <v>0</v>
      </c>
      <c r="Q20" s="159">
        <f t="shared" si="5"/>
        <v>0</v>
      </c>
      <c r="R20" s="159"/>
      <c r="S20" s="159" t="s">
        <v>125</v>
      </c>
      <c r="T20" s="159" t="s">
        <v>125</v>
      </c>
      <c r="U20" s="159">
        <v>0.4955</v>
      </c>
      <c r="V20" s="159">
        <f t="shared" si="6"/>
        <v>2.97</v>
      </c>
      <c r="W20" s="159"/>
      <c r="X20" s="159" t="s">
        <v>126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494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76">
        <v>13</v>
      </c>
      <c r="B21" s="177" t="s">
        <v>517</v>
      </c>
      <c r="C21" s="187" t="s">
        <v>518</v>
      </c>
      <c r="D21" s="178" t="s">
        <v>133</v>
      </c>
      <c r="E21" s="179">
        <v>24</v>
      </c>
      <c r="F21" s="180"/>
      <c r="G21" s="181">
        <f t="shared" si="0"/>
        <v>0</v>
      </c>
      <c r="H21" s="160"/>
      <c r="I21" s="159">
        <f t="shared" si="1"/>
        <v>0</v>
      </c>
      <c r="J21" s="160"/>
      <c r="K21" s="159">
        <f t="shared" si="2"/>
        <v>0</v>
      </c>
      <c r="L21" s="159">
        <v>21</v>
      </c>
      <c r="M21" s="159">
        <f t="shared" si="3"/>
        <v>0</v>
      </c>
      <c r="N21" s="159">
        <v>0</v>
      </c>
      <c r="O21" s="159">
        <f t="shared" si="4"/>
        <v>0</v>
      </c>
      <c r="P21" s="159">
        <v>0</v>
      </c>
      <c r="Q21" s="159">
        <f t="shared" si="5"/>
        <v>0</v>
      </c>
      <c r="R21" s="159" t="s">
        <v>202</v>
      </c>
      <c r="S21" s="159" t="s">
        <v>125</v>
      </c>
      <c r="T21" s="159" t="s">
        <v>125</v>
      </c>
      <c r="U21" s="159">
        <v>0</v>
      </c>
      <c r="V21" s="159">
        <f t="shared" si="6"/>
        <v>0</v>
      </c>
      <c r="W21" s="159"/>
      <c r="X21" s="159" t="s">
        <v>203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204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70">
        <v>14</v>
      </c>
      <c r="B22" s="171" t="s">
        <v>519</v>
      </c>
      <c r="C22" s="185" t="s">
        <v>520</v>
      </c>
      <c r="D22" s="172" t="s">
        <v>133</v>
      </c>
      <c r="E22" s="173">
        <v>1</v>
      </c>
      <c r="F22" s="174"/>
      <c r="G22" s="175">
        <f t="shared" si="0"/>
        <v>0</v>
      </c>
      <c r="H22" s="160"/>
      <c r="I22" s="159">
        <f t="shared" si="1"/>
        <v>0</v>
      </c>
      <c r="J22" s="160"/>
      <c r="K22" s="159">
        <f t="shared" si="2"/>
        <v>0</v>
      </c>
      <c r="L22" s="159">
        <v>21</v>
      </c>
      <c r="M22" s="159">
        <f t="shared" si="3"/>
        <v>0</v>
      </c>
      <c r="N22" s="159">
        <v>0</v>
      </c>
      <c r="O22" s="159">
        <f t="shared" si="4"/>
        <v>0</v>
      </c>
      <c r="P22" s="159">
        <v>0</v>
      </c>
      <c r="Q22" s="159">
        <f t="shared" si="5"/>
        <v>0</v>
      </c>
      <c r="R22" s="159"/>
      <c r="S22" s="159" t="s">
        <v>125</v>
      </c>
      <c r="T22" s="159" t="s">
        <v>125</v>
      </c>
      <c r="U22" s="159">
        <v>1.3666700000000001</v>
      </c>
      <c r="V22" s="159">
        <f t="shared" si="6"/>
        <v>1.37</v>
      </c>
      <c r="W22" s="159"/>
      <c r="X22" s="159" t="s">
        <v>126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494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ht="33.75" outlineLevel="1" x14ac:dyDescent="0.2">
      <c r="A23" s="156"/>
      <c r="B23" s="157"/>
      <c r="C23" s="270" t="s">
        <v>521</v>
      </c>
      <c r="D23" s="271"/>
      <c r="E23" s="271"/>
      <c r="F23" s="271"/>
      <c r="G23" s="271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49"/>
      <c r="Z23" s="149"/>
      <c r="AA23" s="149"/>
      <c r="AB23" s="149"/>
      <c r="AC23" s="149"/>
      <c r="AD23" s="149"/>
      <c r="AE23" s="149"/>
      <c r="AF23" s="149"/>
      <c r="AG23" s="149" t="s">
        <v>220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92" t="str">
        <f>C23</f>
        <v>Montáž stožárové rozvodnice, montáže kabelu mezi rozvodnicí a vlastním svítidlem včetně jeho ukončení a zapojení v rozvodnici. U stožárů typu Ž je v položce zakalkulováno i zapojení dotykové spojky.</v>
      </c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76">
        <v>15</v>
      </c>
      <c r="B24" s="177" t="s">
        <v>522</v>
      </c>
      <c r="C24" s="187" t="s">
        <v>523</v>
      </c>
      <c r="D24" s="178" t="s">
        <v>524</v>
      </c>
      <c r="E24" s="179">
        <v>1</v>
      </c>
      <c r="F24" s="180"/>
      <c r="G24" s="181">
        <f>ROUND(E24*F24,2)</f>
        <v>0</v>
      </c>
      <c r="H24" s="160"/>
      <c r="I24" s="159">
        <f>ROUND(E24*H24,2)</f>
        <v>0</v>
      </c>
      <c r="J24" s="160"/>
      <c r="K24" s="159">
        <f>ROUND(E24*J24,2)</f>
        <v>0</v>
      </c>
      <c r="L24" s="159">
        <v>21</v>
      </c>
      <c r="M24" s="159">
        <f>G24*(1+L24/100)</f>
        <v>0</v>
      </c>
      <c r="N24" s="159">
        <v>0</v>
      </c>
      <c r="O24" s="159">
        <f>ROUND(E24*N24,2)</f>
        <v>0</v>
      </c>
      <c r="P24" s="159">
        <v>0</v>
      </c>
      <c r="Q24" s="159">
        <f>ROUND(E24*P24,2)</f>
        <v>0</v>
      </c>
      <c r="R24" s="159"/>
      <c r="S24" s="159" t="s">
        <v>436</v>
      </c>
      <c r="T24" s="159" t="s">
        <v>437</v>
      </c>
      <c r="U24" s="159">
        <v>0</v>
      </c>
      <c r="V24" s="159">
        <f>ROUND(E24*U24,2)</f>
        <v>0</v>
      </c>
      <c r="W24" s="159"/>
      <c r="X24" s="159" t="s">
        <v>203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204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70">
        <v>16</v>
      </c>
      <c r="B25" s="171" t="s">
        <v>525</v>
      </c>
      <c r="C25" s="185" t="s">
        <v>526</v>
      </c>
      <c r="D25" s="172" t="s">
        <v>133</v>
      </c>
      <c r="E25" s="173">
        <v>2</v>
      </c>
      <c r="F25" s="174"/>
      <c r="G25" s="175">
        <f>ROUND(E25*F25,2)</f>
        <v>0</v>
      </c>
      <c r="H25" s="160"/>
      <c r="I25" s="159">
        <f>ROUND(E25*H25,2)</f>
        <v>0</v>
      </c>
      <c r="J25" s="160"/>
      <c r="K25" s="159">
        <f>ROUND(E25*J25,2)</f>
        <v>0</v>
      </c>
      <c r="L25" s="159">
        <v>21</v>
      </c>
      <c r="M25" s="159">
        <f>G25*(1+L25/100)</f>
        <v>0</v>
      </c>
      <c r="N25" s="159">
        <v>0</v>
      </c>
      <c r="O25" s="159">
        <f>ROUND(E25*N25,2)</f>
        <v>0</v>
      </c>
      <c r="P25" s="159">
        <v>0</v>
      </c>
      <c r="Q25" s="159">
        <f>ROUND(E25*P25,2)</f>
        <v>0</v>
      </c>
      <c r="R25" s="159"/>
      <c r="S25" s="159" t="s">
        <v>125</v>
      </c>
      <c r="T25" s="159" t="s">
        <v>125</v>
      </c>
      <c r="U25" s="159">
        <v>1.4166700000000001</v>
      </c>
      <c r="V25" s="159">
        <f>ROUND(E25*U25,2)</f>
        <v>2.83</v>
      </c>
      <c r="W25" s="159"/>
      <c r="X25" s="159" t="s">
        <v>126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494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ht="33.75" outlineLevel="1" x14ac:dyDescent="0.2">
      <c r="A26" s="156"/>
      <c r="B26" s="157"/>
      <c r="C26" s="270" t="s">
        <v>521</v>
      </c>
      <c r="D26" s="271"/>
      <c r="E26" s="271"/>
      <c r="F26" s="271"/>
      <c r="G26" s="271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49"/>
      <c r="Z26" s="149"/>
      <c r="AA26" s="149"/>
      <c r="AB26" s="149"/>
      <c r="AC26" s="149"/>
      <c r="AD26" s="149"/>
      <c r="AE26" s="149"/>
      <c r="AF26" s="149"/>
      <c r="AG26" s="149" t="s">
        <v>220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92" t="str">
        <f>C26</f>
        <v>Montáž stožárové rozvodnice, montáže kabelu mezi rozvodnicí a vlastním svítidlem včetně jeho ukončení a zapojení v rozvodnici. U stožárů typu Ž je v položce zakalkulováno i zapojení dotykové spojky.</v>
      </c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76">
        <v>17</v>
      </c>
      <c r="B27" s="177" t="s">
        <v>527</v>
      </c>
      <c r="C27" s="187" t="s">
        <v>528</v>
      </c>
      <c r="D27" s="178" t="s">
        <v>524</v>
      </c>
      <c r="E27" s="179">
        <v>2</v>
      </c>
      <c r="F27" s="180"/>
      <c r="G27" s="181">
        <f>ROUND(E27*F27,2)</f>
        <v>0</v>
      </c>
      <c r="H27" s="160"/>
      <c r="I27" s="159">
        <f>ROUND(E27*H27,2)</f>
        <v>0</v>
      </c>
      <c r="J27" s="160"/>
      <c r="K27" s="159">
        <f>ROUND(E27*J27,2)</f>
        <v>0</v>
      </c>
      <c r="L27" s="159">
        <v>21</v>
      </c>
      <c r="M27" s="159">
        <f>G27*(1+L27/100)</f>
        <v>0</v>
      </c>
      <c r="N27" s="159">
        <v>0</v>
      </c>
      <c r="O27" s="159">
        <f>ROUND(E27*N27,2)</f>
        <v>0</v>
      </c>
      <c r="P27" s="159">
        <v>0</v>
      </c>
      <c r="Q27" s="159">
        <f>ROUND(E27*P27,2)</f>
        <v>0</v>
      </c>
      <c r="R27" s="159"/>
      <c r="S27" s="159" t="s">
        <v>436</v>
      </c>
      <c r="T27" s="159" t="s">
        <v>437</v>
      </c>
      <c r="U27" s="159">
        <v>0</v>
      </c>
      <c r="V27" s="159">
        <f>ROUND(E27*U27,2)</f>
        <v>0</v>
      </c>
      <c r="W27" s="159"/>
      <c r="X27" s="159" t="s">
        <v>203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204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76">
        <v>18</v>
      </c>
      <c r="B28" s="177" t="s">
        <v>529</v>
      </c>
      <c r="C28" s="187" t="s">
        <v>530</v>
      </c>
      <c r="D28" s="178" t="s">
        <v>133</v>
      </c>
      <c r="E28" s="179">
        <v>5</v>
      </c>
      <c r="F28" s="180"/>
      <c r="G28" s="181">
        <f>ROUND(E28*F28,2)</f>
        <v>0</v>
      </c>
      <c r="H28" s="160"/>
      <c r="I28" s="159">
        <f>ROUND(E28*H28,2)</f>
        <v>0</v>
      </c>
      <c r="J28" s="160"/>
      <c r="K28" s="159">
        <f>ROUND(E28*J28,2)</f>
        <v>0</v>
      </c>
      <c r="L28" s="159">
        <v>21</v>
      </c>
      <c r="M28" s="159">
        <f>G28*(1+L28/100)</f>
        <v>0</v>
      </c>
      <c r="N28" s="159">
        <v>0</v>
      </c>
      <c r="O28" s="159">
        <f>ROUND(E28*N28,2)</f>
        <v>0</v>
      </c>
      <c r="P28" s="159">
        <v>0</v>
      </c>
      <c r="Q28" s="159">
        <f>ROUND(E28*P28,2)</f>
        <v>0</v>
      </c>
      <c r="R28" s="159"/>
      <c r="S28" s="159" t="s">
        <v>125</v>
      </c>
      <c r="T28" s="159" t="s">
        <v>125</v>
      </c>
      <c r="U28" s="159">
        <v>0.24232999999999999</v>
      </c>
      <c r="V28" s="159">
        <f>ROUND(E28*U28,2)</f>
        <v>1.21</v>
      </c>
      <c r="W28" s="159"/>
      <c r="X28" s="159" t="s">
        <v>126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494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76">
        <v>19</v>
      </c>
      <c r="B29" s="177" t="s">
        <v>531</v>
      </c>
      <c r="C29" s="187" t="s">
        <v>532</v>
      </c>
      <c r="D29" s="178" t="s">
        <v>133</v>
      </c>
      <c r="E29" s="179">
        <v>5</v>
      </c>
      <c r="F29" s="180"/>
      <c r="G29" s="181">
        <f>ROUND(E29*F29,2)</f>
        <v>0</v>
      </c>
      <c r="H29" s="160"/>
      <c r="I29" s="159">
        <f>ROUND(E29*H29,2)</f>
        <v>0</v>
      </c>
      <c r="J29" s="160"/>
      <c r="K29" s="159">
        <f>ROUND(E29*J29,2)</f>
        <v>0</v>
      </c>
      <c r="L29" s="159">
        <v>21</v>
      </c>
      <c r="M29" s="159">
        <f>G29*(1+L29/100)</f>
        <v>0</v>
      </c>
      <c r="N29" s="159">
        <v>0</v>
      </c>
      <c r="O29" s="159">
        <f>ROUND(E29*N29,2)</f>
        <v>0</v>
      </c>
      <c r="P29" s="159">
        <v>0</v>
      </c>
      <c r="Q29" s="159">
        <f>ROUND(E29*P29,2)</f>
        <v>0</v>
      </c>
      <c r="R29" s="159" t="s">
        <v>202</v>
      </c>
      <c r="S29" s="159" t="s">
        <v>125</v>
      </c>
      <c r="T29" s="159" t="s">
        <v>125</v>
      </c>
      <c r="U29" s="159">
        <v>0</v>
      </c>
      <c r="V29" s="159">
        <f>ROUND(E29*U29,2)</f>
        <v>0</v>
      </c>
      <c r="W29" s="159"/>
      <c r="X29" s="159" t="s">
        <v>203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204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76">
        <v>20</v>
      </c>
      <c r="B30" s="177" t="s">
        <v>533</v>
      </c>
      <c r="C30" s="187" t="s">
        <v>534</v>
      </c>
      <c r="D30" s="178" t="s">
        <v>133</v>
      </c>
      <c r="E30" s="179">
        <v>5</v>
      </c>
      <c r="F30" s="180"/>
      <c r="G30" s="181">
        <f>ROUND(E30*F30,2)</f>
        <v>0</v>
      </c>
      <c r="H30" s="160"/>
      <c r="I30" s="159">
        <f>ROUND(E30*H30,2)</f>
        <v>0</v>
      </c>
      <c r="J30" s="160"/>
      <c r="K30" s="159">
        <f>ROUND(E30*J30,2)</f>
        <v>0</v>
      </c>
      <c r="L30" s="159">
        <v>21</v>
      </c>
      <c r="M30" s="159">
        <f>G30*(1+L30/100)</f>
        <v>0</v>
      </c>
      <c r="N30" s="159">
        <v>4.0000000000000003E-5</v>
      </c>
      <c r="O30" s="159">
        <f>ROUND(E30*N30,2)</f>
        <v>0</v>
      </c>
      <c r="P30" s="159">
        <v>0</v>
      </c>
      <c r="Q30" s="159">
        <f>ROUND(E30*P30,2)</f>
        <v>0</v>
      </c>
      <c r="R30" s="159" t="s">
        <v>202</v>
      </c>
      <c r="S30" s="159" t="s">
        <v>125</v>
      </c>
      <c r="T30" s="159" t="s">
        <v>125</v>
      </c>
      <c r="U30" s="159">
        <v>0</v>
      </c>
      <c r="V30" s="159">
        <f>ROUND(E30*U30,2)</f>
        <v>0</v>
      </c>
      <c r="W30" s="159"/>
      <c r="X30" s="159" t="s">
        <v>203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204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70">
        <v>21</v>
      </c>
      <c r="B31" s="171" t="s">
        <v>535</v>
      </c>
      <c r="C31" s="185" t="s">
        <v>536</v>
      </c>
      <c r="D31" s="172" t="s">
        <v>133</v>
      </c>
      <c r="E31" s="173">
        <v>3</v>
      </c>
      <c r="F31" s="174"/>
      <c r="G31" s="175">
        <f>ROUND(E31*F31,2)</f>
        <v>0</v>
      </c>
      <c r="H31" s="160"/>
      <c r="I31" s="159">
        <f>ROUND(E31*H31,2)</f>
        <v>0</v>
      </c>
      <c r="J31" s="160"/>
      <c r="K31" s="159">
        <f>ROUND(E31*J31,2)</f>
        <v>0</v>
      </c>
      <c r="L31" s="159">
        <v>21</v>
      </c>
      <c r="M31" s="159">
        <f>G31*(1+L31/100)</f>
        <v>0</v>
      </c>
      <c r="N31" s="159">
        <v>0</v>
      </c>
      <c r="O31" s="159">
        <f>ROUND(E31*N31,2)</f>
        <v>0</v>
      </c>
      <c r="P31" s="159">
        <v>0</v>
      </c>
      <c r="Q31" s="159">
        <f>ROUND(E31*P31,2)</f>
        <v>0</v>
      </c>
      <c r="R31" s="159"/>
      <c r="S31" s="159" t="s">
        <v>125</v>
      </c>
      <c r="T31" s="159" t="s">
        <v>125</v>
      </c>
      <c r="U31" s="159">
        <v>1.68333</v>
      </c>
      <c r="V31" s="159">
        <f>ROUND(E31*U31,2)</f>
        <v>5.05</v>
      </c>
      <c r="W31" s="159"/>
      <c r="X31" s="159" t="s">
        <v>126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494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56"/>
      <c r="B32" s="157"/>
      <c r="C32" s="270" t="s">
        <v>537</v>
      </c>
      <c r="D32" s="271"/>
      <c r="E32" s="271"/>
      <c r="F32" s="271"/>
      <c r="G32" s="271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49"/>
      <c r="Z32" s="149"/>
      <c r="AA32" s="149"/>
      <c r="AB32" s="149"/>
      <c r="AC32" s="149"/>
      <c r="AD32" s="149"/>
      <c r="AE32" s="149"/>
      <c r="AF32" s="149"/>
      <c r="AG32" s="149" t="s">
        <v>220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ht="22.5" outlineLevel="1" x14ac:dyDescent="0.2">
      <c r="A33" s="176">
        <v>22</v>
      </c>
      <c r="B33" s="177" t="s">
        <v>538</v>
      </c>
      <c r="C33" s="187" t="s">
        <v>539</v>
      </c>
      <c r="D33" s="178" t="s">
        <v>524</v>
      </c>
      <c r="E33" s="179">
        <v>3</v>
      </c>
      <c r="F33" s="180"/>
      <c r="G33" s="181">
        <f>ROUND(E33*F33,2)</f>
        <v>0</v>
      </c>
      <c r="H33" s="160"/>
      <c r="I33" s="159">
        <f>ROUND(E33*H33,2)</f>
        <v>0</v>
      </c>
      <c r="J33" s="160"/>
      <c r="K33" s="159">
        <f>ROUND(E33*J33,2)</f>
        <v>0</v>
      </c>
      <c r="L33" s="159">
        <v>21</v>
      </c>
      <c r="M33" s="159">
        <f>G33*(1+L33/100)</f>
        <v>0</v>
      </c>
      <c r="N33" s="159">
        <v>0</v>
      </c>
      <c r="O33" s="159">
        <f>ROUND(E33*N33,2)</f>
        <v>0</v>
      </c>
      <c r="P33" s="159">
        <v>0</v>
      </c>
      <c r="Q33" s="159">
        <f>ROUND(E33*P33,2)</f>
        <v>0</v>
      </c>
      <c r="R33" s="159"/>
      <c r="S33" s="159" t="s">
        <v>436</v>
      </c>
      <c r="T33" s="159" t="s">
        <v>437</v>
      </c>
      <c r="U33" s="159">
        <v>0</v>
      </c>
      <c r="V33" s="159">
        <f>ROUND(E33*U33,2)</f>
        <v>0</v>
      </c>
      <c r="W33" s="159"/>
      <c r="X33" s="159" t="s">
        <v>203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204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ht="22.5" outlineLevel="1" x14ac:dyDescent="0.2">
      <c r="A34" s="170">
        <v>23</v>
      </c>
      <c r="B34" s="171" t="s">
        <v>540</v>
      </c>
      <c r="C34" s="185" t="s">
        <v>541</v>
      </c>
      <c r="D34" s="172" t="s">
        <v>133</v>
      </c>
      <c r="E34" s="173">
        <v>2</v>
      </c>
      <c r="F34" s="174"/>
      <c r="G34" s="175">
        <f>ROUND(E34*F34,2)</f>
        <v>0</v>
      </c>
      <c r="H34" s="160"/>
      <c r="I34" s="159">
        <f>ROUND(E34*H34,2)</f>
        <v>0</v>
      </c>
      <c r="J34" s="160"/>
      <c r="K34" s="159">
        <f>ROUND(E34*J34,2)</f>
        <v>0</v>
      </c>
      <c r="L34" s="159">
        <v>21</v>
      </c>
      <c r="M34" s="159">
        <f>G34*(1+L34/100)</f>
        <v>0</v>
      </c>
      <c r="N34" s="159">
        <v>0</v>
      </c>
      <c r="O34" s="159">
        <f>ROUND(E34*N34,2)</f>
        <v>0</v>
      </c>
      <c r="P34" s="159">
        <v>0</v>
      </c>
      <c r="Q34" s="159">
        <f>ROUND(E34*P34,2)</f>
        <v>0</v>
      </c>
      <c r="R34" s="159"/>
      <c r="S34" s="159" t="s">
        <v>125</v>
      </c>
      <c r="T34" s="159" t="s">
        <v>125</v>
      </c>
      <c r="U34" s="159">
        <v>2.1333299999999999</v>
      </c>
      <c r="V34" s="159">
        <f>ROUND(E34*U34,2)</f>
        <v>4.2699999999999996</v>
      </c>
      <c r="W34" s="159"/>
      <c r="X34" s="159" t="s">
        <v>126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494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56"/>
      <c r="B35" s="157"/>
      <c r="C35" s="270" t="s">
        <v>542</v>
      </c>
      <c r="D35" s="271"/>
      <c r="E35" s="271"/>
      <c r="F35" s="271"/>
      <c r="G35" s="271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49"/>
      <c r="Z35" s="149"/>
      <c r="AA35" s="149"/>
      <c r="AB35" s="149"/>
      <c r="AC35" s="149"/>
      <c r="AD35" s="149"/>
      <c r="AE35" s="149"/>
      <c r="AF35" s="149"/>
      <c r="AG35" s="149" t="s">
        <v>220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76">
        <v>24</v>
      </c>
      <c r="B36" s="177" t="s">
        <v>543</v>
      </c>
      <c r="C36" s="187" t="s">
        <v>544</v>
      </c>
      <c r="D36" s="178" t="s">
        <v>524</v>
      </c>
      <c r="E36" s="179">
        <v>2</v>
      </c>
      <c r="F36" s="180"/>
      <c r="G36" s="181">
        <f>ROUND(E36*F36,2)</f>
        <v>0</v>
      </c>
      <c r="H36" s="160"/>
      <c r="I36" s="159">
        <f>ROUND(E36*H36,2)</f>
        <v>0</v>
      </c>
      <c r="J36" s="160"/>
      <c r="K36" s="159">
        <f>ROUND(E36*J36,2)</f>
        <v>0</v>
      </c>
      <c r="L36" s="159">
        <v>21</v>
      </c>
      <c r="M36" s="159">
        <f>G36*(1+L36/100)</f>
        <v>0</v>
      </c>
      <c r="N36" s="159">
        <v>0</v>
      </c>
      <c r="O36" s="159">
        <f>ROUND(E36*N36,2)</f>
        <v>0</v>
      </c>
      <c r="P36" s="159">
        <v>0</v>
      </c>
      <c r="Q36" s="159">
        <f>ROUND(E36*P36,2)</f>
        <v>0</v>
      </c>
      <c r="R36" s="159"/>
      <c r="S36" s="159" t="s">
        <v>436</v>
      </c>
      <c r="T36" s="159" t="s">
        <v>437</v>
      </c>
      <c r="U36" s="159">
        <v>0</v>
      </c>
      <c r="V36" s="159">
        <f>ROUND(E36*U36,2)</f>
        <v>0</v>
      </c>
      <c r="W36" s="159"/>
      <c r="X36" s="159" t="s">
        <v>203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204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76">
        <v>25</v>
      </c>
      <c r="B37" s="177" t="s">
        <v>545</v>
      </c>
      <c r="C37" s="187" t="s">
        <v>546</v>
      </c>
      <c r="D37" s="178" t="s">
        <v>124</v>
      </c>
      <c r="E37" s="179">
        <v>3</v>
      </c>
      <c r="F37" s="180"/>
      <c r="G37" s="181">
        <f>ROUND(E37*F37,2)</f>
        <v>0</v>
      </c>
      <c r="H37" s="160"/>
      <c r="I37" s="159">
        <f>ROUND(E37*H37,2)</f>
        <v>0</v>
      </c>
      <c r="J37" s="160"/>
      <c r="K37" s="159">
        <f>ROUND(E37*J37,2)</f>
        <v>0</v>
      </c>
      <c r="L37" s="159">
        <v>21</v>
      </c>
      <c r="M37" s="159">
        <f>G37*(1+L37/100)</f>
        <v>0</v>
      </c>
      <c r="N37" s="159">
        <v>5.0000000000000002E-5</v>
      </c>
      <c r="O37" s="159">
        <f>ROUND(E37*N37,2)</f>
        <v>0</v>
      </c>
      <c r="P37" s="159">
        <v>0</v>
      </c>
      <c r="Q37" s="159">
        <f>ROUND(E37*P37,2)</f>
        <v>0</v>
      </c>
      <c r="R37" s="159"/>
      <c r="S37" s="159" t="s">
        <v>125</v>
      </c>
      <c r="T37" s="159" t="s">
        <v>125</v>
      </c>
      <c r="U37" s="159">
        <v>6.3E-2</v>
      </c>
      <c r="V37" s="159">
        <f>ROUND(E37*U37,2)</f>
        <v>0.19</v>
      </c>
      <c r="W37" s="159"/>
      <c r="X37" s="159" t="s">
        <v>126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494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76">
        <v>26</v>
      </c>
      <c r="B38" s="177" t="s">
        <v>547</v>
      </c>
      <c r="C38" s="187" t="s">
        <v>548</v>
      </c>
      <c r="D38" s="178" t="s">
        <v>133</v>
      </c>
      <c r="E38" s="179">
        <v>40</v>
      </c>
      <c r="F38" s="180"/>
      <c r="G38" s="181">
        <f>ROUND(E38*F38,2)</f>
        <v>0</v>
      </c>
      <c r="H38" s="160"/>
      <c r="I38" s="159">
        <f>ROUND(E38*H38,2)</f>
        <v>0</v>
      </c>
      <c r="J38" s="160"/>
      <c r="K38" s="159">
        <f>ROUND(E38*J38,2)</f>
        <v>0</v>
      </c>
      <c r="L38" s="159">
        <v>21</v>
      </c>
      <c r="M38" s="159">
        <f>G38*(1+L38/100)</f>
        <v>0</v>
      </c>
      <c r="N38" s="159">
        <v>2.0000000000000002E-5</v>
      </c>
      <c r="O38" s="159">
        <f>ROUND(E38*N38,2)</f>
        <v>0</v>
      </c>
      <c r="P38" s="159">
        <v>0</v>
      </c>
      <c r="Q38" s="159">
        <f>ROUND(E38*P38,2)</f>
        <v>0</v>
      </c>
      <c r="R38" s="159"/>
      <c r="S38" s="159" t="s">
        <v>125</v>
      </c>
      <c r="T38" s="159" t="s">
        <v>125</v>
      </c>
      <c r="U38" s="159">
        <v>0.06</v>
      </c>
      <c r="V38" s="159">
        <f>ROUND(E38*U38,2)</f>
        <v>2.4</v>
      </c>
      <c r="W38" s="159"/>
      <c r="X38" s="159" t="s">
        <v>126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494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70">
        <v>27</v>
      </c>
      <c r="B39" s="171" t="s">
        <v>549</v>
      </c>
      <c r="C39" s="185" t="s">
        <v>550</v>
      </c>
      <c r="D39" s="172" t="s">
        <v>124</v>
      </c>
      <c r="E39" s="173">
        <v>4.5</v>
      </c>
      <c r="F39" s="174"/>
      <c r="G39" s="175">
        <f>ROUND(E39*F39,2)</f>
        <v>0</v>
      </c>
      <c r="H39" s="160"/>
      <c r="I39" s="159">
        <f>ROUND(E39*H39,2)</f>
        <v>0</v>
      </c>
      <c r="J39" s="160"/>
      <c r="K39" s="159">
        <f>ROUND(E39*J39,2)</f>
        <v>0</v>
      </c>
      <c r="L39" s="159">
        <v>21</v>
      </c>
      <c r="M39" s="159">
        <f>G39*(1+L39/100)</f>
        <v>0</v>
      </c>
      <c r="N39" s="159">
        <v>4.2000000000000002E-4</v>
      </c>
      <c r="O39" s="159">
        <f>ROUND(E39*N39,2)</f>
        <v>0</v>
      </c>
      <c r="P39" s="159">
        <v>0</v>
      </c>
      <c r="Q39" s="159">
        <f>ROUND(E39*P39,2)</f>
        <v>0</v>
      </c>
      <c r="R39" s="159"/>
      <c r="S39" s="159" t="s">
        <v>125</v>
      </c>
      <c r="T39" s="159" t="s">
        <v>125</v>
      </c>
      <c r="U39" s="159">
        <v>0.28699999999999998</v>
      </c>
      <c r="V39" s="159">
        <f>ROUND(E39*U39,2)</f>
        <v>1.29</v>
      </c>
      <c r="W39" s="159"/>
      <c r="X39" s="159" t="s">
        <v>126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494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56"/>
      <c r="B40" s="157"/>
      <c r="C40" s="270" t="s">
        <v>551</v>
      </c>
      <c r="D40" s="271"/>
      <c r="E40" s="271"/>
      <c r="F40" s="271"/>
      <c r="G40" s="271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49"/>
      <c r="Z40" s="149"/>
      <c r="AA40" s="149"/>
      <c r="AB40" s="149"/>
      <c r="AC40" s="149"/>
      <c r="AD40" s="149"/>
      <c r="AE40" s="149"/>
      <c r="AF40" s="149"/>
      <c r="AG40" s="149" t="s">
        <v>220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76">
        <v>28</v>
      </c>
      <c r="B41" s="177" t="s">
        <v>552</v>
      </c>
      <c r="C41" s="187" t="s">
        <v>553</v>
      </c>
      <c r="D41" s="178" t="s">
        <v>201</v>
      </c>
      <c r="E41" s="179">
        <v>12.3</v>
      </c>
      <c r="F41" s="180"/>
      <c r="G41" s="181">
        <f t="shared" ref="G41:G48" si="7">ROUND(E41*F41,2)</f>
        <v>0</v>
      </c>
      <c r="H41" s="160"/>
      <c r="I41" s="159">
        <f t="shared" ref="I41:I48" si="8">ROUND(E41*H41,2)</f>
        <v>0</v>
      </c>
      <c r="J41" s="160"/>
      <c r="K41" s="159">
        <f t="shared" ref="K41:K48" si="9">ROUND(E41*J41,2)</f>
        <v>0</v>
      </c>
      <c r="L41" s="159">
        <v>21</v>
      </c>
      <c r="M41" s="159">
        <f t="shared" ref="M41:M48" si="10">G41*(1+L41/100)</f>
        <v>0</v>
      </c>
      <c r="N41" s="159">
        <v>1E-3</v>
      </c>
      <c r="O41" s="159">
        <f t="shared" ref="O41:O48" si="11">ROUND(E41*N41,2)</f>
        <v>0.01</v>
      </c>
      <c r="P41" s="159">
        <v>0</v>
      </c>
      <c r="Q41" s="159">
        <f t="shared" ref="Q41:Q48" si="12">ROUND(E41*P41,2)</f>
        <v>0</v>
      </c>
      <c r="R41" s="159" t="s">
        <v>202</v>
      </c>
      <c r="S41" s="159" t="s">
        <v>125</v>
      </c>
      <c r="T41" s="159" t="s">
        <v>125</v>
      </c>
      <c r="U41" s="159">
        <v>0</v>
      </c>
      <c r="V41" s="159">
        <f t="shared" ref="V41:V48" si="13">ROUND(E41*U41,2)</f>
        <v>0</v>
      </c>
      <c r="W41" s="159"/>
      <c r="X41" s="159" t="s">
        <v>203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204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76">
        <v>29</v>
      </c>
      <c r="B42" s="177" t="s">
        <v>554</v>
      </c>
      <c r="C42" s="187" t="s">
        <v>555</v>
      </c>
      <c r="D42" s="178" t="s">
        <v>201</v>
      </c>
      <c r="E42" s="179">
        <v>13.5</v>
      </c>
      <c r="F42" s="180"/>
      <c r="G42" s="181">
        <f t="shared" si="7"/>
        <v>0</v>
      </c>
      <c r="H42" s="160"/>
      <c r="I42" s="159">
        <f t="shared" si="8"/>
        <v>0</v>
      </c>
      <c r="J42" s="160"/>
      <c r="K42" s="159">
        <f t="shared" si="9"/>
        <v>0</v>
      </c>
      <c r="L42" s="159">
        <v>21</v>
      </c>
      <c r="M42" s="159">
        <f t="shared" si="10"/>
        <v>0</v>
      </c>
      <c r="N42" s="159">
        <v>1E-3</v>
      </c>
      <c r="O42" s="159">
        <f t="shared" si="11"/>
        <v>0.01</v>
      </c>
      <c r="P42" s="159">
        <v>0</v>
      </c>
      <c r="Q42" s="159">
        <f t="shared" si="12"/>
        <v>0</v>
      </c>
      <c r="R42" s="159" t="s">
        <v>202</v>
      </c>
      <c r="S42" s="159" t="s">
        <v>125</v>
      </c>
      <c r="T42" s="159" t="s">
        <v>125</v>
      </c>
      <c r="U42" s="159">
        <v>0</v>
      </c>
      <c r="V42" s="159">
        <f t="shared" si="13"/>
        <v>0</v>
      </c>
      <c r="W42" s="159"/>
      <c r="X42" s="159" t="s">
        <v>203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204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76">
        <v>30</v>
      </c>
      <c r="B43" s="177" t="s">
        <v>556</v>
      </c>
      <c r="C43" s="187" t="s">
        <v>557</v>
      </c>
      <c r="D43" s="178" t="s">
        <v>201</v>
      </c>
      <c r="E43" s="179">
        <v>8.1</v>
      </c>
      <c r="F43" s="180"/>
      <c r="G43" s="181">
        <f t="shared" si="7"/>
        <v>0</v>
      </c>
      <c r="H43" s="160"/>
      <c r="I43" s="159">
        <f t="shared" si="8"/>
        <v>0</v>
      </c>
      <c r="J43" s="160"/>
      <c r="K43" s="159">
        <f t="shared" si="9"/>
        <v>0</v>
      </c>
      <c r="L43" s="159">
        <v>21</v>
      </c>
      <c r="M43" s="159">
        <f t="shared" si="10"/>
        <v>0</v>
      </c>
      <c r="N43" s="159">
        <v>1E-3</v>
      </c>
      <c r="O43" s="159">
        <f t="shared" si="11"/>
        <v>0.01</v>
      </c>
      <c r="P43" s="159">
        <v>0</v>
      </c>
      <c r="Q43" s="159">
        <f t="shared" si="12"/>
        <v>0</v>
      </c>
      <c r="R43" s="159" t="s">
        <v>202</v>
      </c>
      <c r="S43" s="159" t="s">
        <v>125</v>
      </c>
      <c r="T43" s="159" t="s">
        <v>125</v>
      </c>
      <c r="U43" s="159">
        <v>0</v>
      </c>
      <c r="V43" s="159">
        <f t="shared" si="13"/>
        <v>0</v>
      </c>
      <c r="W43" s="159"/>
      <c r="X43" s="159" t="s">
        <v>203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204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76">
        <v>31</v>
      </c>
      <c r="B44" s="177" t="s">
        <v>558</v>
      </c>
      <c r="C44" s="187" t="s">
        <v>559</v>
      </c>
      <c r="D44" s="178" t="s">
        <v>133</v>
      </c>
      <c r="E44" s="179">
        <v>3</v>
      </c>
      <c r="F44" s="180"/>
      <c r="G44" s="181">
        <f t="shared" si="7"/>
        <v>0</v>
      </c>
      <c r="H44" s="160"/>
      <c r="I44" s="159">
        <f t="shared" si="8"/>
        <v>0</v>
      </c>
      <c r="J44" s="160"/>
      <c r="K44" s="159">
        <f t="shared" si="9"/>
        <v>0</v>
      </c>
      <c r="L44" s="159">
        <v>21</v>
      </c>
      <c r="M44" s="159">
        <f t="shared" si="10"/>
        <v>0</v>
      </c>
      <c r="N44" s="159">
        <v>0</v>
      </c>
      <c r="O44" s="159">
        <f t="shared" si="11"/>
        <v>0</v>
      </c>
      <c r="P44" s="159">
        <v>0</v>
      </c>
      <c r="Q44" s="159">
        <f t="shared" si="12"/>
        <v>0</v>
      </c>
      <c r="R44" s="159"/>
      <c r="S44" s="159" t="s">
        <v>125</v>
      </c>
      <c r="T44" s="159" t="s">
        <v>125</v>
      </c>
      <c r="U44" s="159">
        <v>0.3795</v>
      </c>
      <c r="V44" s="159">
        <f t="shared" si="13"/>
        <v>1.1399999999999999</v>
      </c>
      <c r="W44" s="159"/>
      <c r="X44" s="159" t="s">
        <v>126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494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76">
        <v>32</v>
      </c>
      <c r="B45" s="177" t="s">
        <v>560</v>
      </c>
      <c r="C45" s="187" t="s">
        <v>561</v>
      </c>
      <c r="D45" s="178" t="s">
        <v>133</v>
      </c>
      <c r="E45" s="179">
        <v>3</v>
      </c>
      <c r="F45" s="180"/>
      <c r="G45" s="181">
        <f t="shared" si="7"/>
        <v>0</v>
      </c>
      <c r="H45" s="160"/>
      <c r="I45" s="159">
        <f t="shared" si="8"/>
        <v>0</v>
      </c>
      <c r="J45" s="160"/>
      <c r="K45" s="159">
        <f t="shared" si="9"/>
        <v>0</v>
      </c>
      <c r="L45" s="159">
        <v>21</v>
      </c>
      <c r="M45" s="159">
        <f t="shared" si="10"/>
        <v>0</v>
      </c>
      <c r="N45" s="159">
        <v>0</v>
      </c>
      <c r="O45" s="159">
        <f t="shared" si="11"/>
        <v>0</v>
      </c>
      <c r="P45" s="159">
        <v>0</v>
      </c>
      <c r="Q45" s="159">
        <f t="shared" si="12"/>
        <v>0</v>
      </c>
      <c r="R45" s="159"/>
      <c r="S45" s="159" t="s">
        <v>125</v>
      </c>
      <c r="T45" s="159" t="s">
        <v>125</v>
      </c>
      <c r="U45" s="159">
        <v>0.45067000000000002</v>
      </c>
      <c r="V45" s="159">
        <f t="shared" si="13"/>
        <v>1.35</v>
      </c>
      <c r="W45" s="159"/>
      <c r="X45" s="159" t="s">
        <v>126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494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ht="22.5" outlineLevel="1" x14ac:dyDescent="0.2">
      <c r="A46" s="176">
        <v>33</v>
      </c>
      <c r="B46" s="177" t="s">
        <v>562</v>
      </c>
      <c r="C46" s="187" t="s">
        <v>563</v>
      </c>
      <c r="D46" s="178" t="s">
        <v>194</v>
      </c>
      <c r="E46" s="179">
        <v>0.03</v>
      </c>
      <c r="F46" s="180"/>
      <c r="G46" s="181">
        <f t="shared" si="7"/>
        <v>0</v>
      </c>
      <c r="H46" s="160"/>
      <c r="I46" s="159">
        <f t="shared" si="8"/>
        <v>0</v>
      </c>
      <c r="J46" s="160"/>
      <c r="K46" s="159">
        <f t="shared" si="9"/>
        <v>0</v>
      </c>
      <c r="L46" s="159">
        <v>21</v>
      </c>
      <c r="M46" s="159">
        <f t="shared" si="10"/>
        <v>0</v>
      </c>
      <c r="N46" s="159">
        <v>1</v>
      </c>
      <c r="O46" s="159">
        <f t="shared" si="11"/>
        <v>0.03</v>
      </c>
      <c r="P46" s="159">
        <v>0</v>
      </c>
      <c r="Q46" s="159">
        <f t="shared" si="12"/>
        <v>0</v>
      </c>
      <c r="R46" s="159" t="s">
        <v>202</v>
      </c>
      <c r="S46" s="159" t="s">
        <v>125</v>
      </c>
      <c r="T46" s="159" t="s">
        <v>125</v>
      </c>
      <c r="U46" s="159">
        <v>0</v>
      </c>
      <c r="V46" s="159">
        <f t="shared" si="13"/>
        <v>0</v>
      </c>
      <c r="W46" s="159"/>
      <c r="X46" s="159" t="s">
        <v>203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204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76">
        <v>34</v>
      </c>
      <c r="B47" s="177" t="s">
        <v>564</v>
      </c>
      <c r="C47" s="187" t="s">
        <v>565</v>
      </c>
      <c r="D47" s="178" t="s">
        <v>566</v>
      </c>
      <c r="E47" s="179">
        <v>1</v>
      </c>
      <c r="F47" s="180"/>
      <c r="G47" s="181">
        <f t="shared" si="7"/>
        <v>0</v>
      </c>
      <c r="H47" s="160"/>
      <c r="I47" s="159">
        <f t="shared" si="8"/>
        <v>0</v>
      </c>
      <c r="J47" s="160"/>
      <c r="K47" s="159">
        <f t="shared" si="9"/>
        <v>0</v>
      </c>
      <c r="L47" s="159">
        <v>21</v>
      </c>
      <c r="M47" s="159">
        <f t="shared" si="10"/>
        <v>0</v>
      </c>
      <c r="N47" s="159">
        <v>0</v>
      </c>
      <c r="O47" s="159">
        <f t="shared" si="11"/>
        <v>0</v>
      </c>
      <c r="P47" s="159">
        <v>0</v>
      </c>
      <c r="Q47" s="159">
        <f t="shared" si="12"/>
        <v>0</v>
      </c>
      <c r="R47" s="159"/>
      <c r="S47" s="159" t="s">
        <v>436</v>
      </c>
      <c r="T47" s="159" t="s">
        <v>437</v>
      </c>
      <c r="U47" s="159">
        <v>0</v>
      </c>
      <c r="V47" s="159">
        <f t="shared" si="13"/>
        <v>0</v>
      </c>
      <c r="W47" s="159"/>
      <c r="X47" s="159" t="s">
        <v>126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494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ht="22.5" outlineLevel="1" x14ac:dyDescent="0.2">
      <c r="A48" s="170">
        <v>35</v>
      </c>
      <c r="B48" s="171" t="s">
        <v>567</v>
      </c>
      <c r="C48" s="185" t="s">
        <v>568</v>
      </c>
      <c r="D48" s="172" t="s">
        <v>148</v>
      </c>
      <c r="E48" s="173">
        <v>15</v>
      </c>
      <c r="F48" s="174"/>
      <c r="G48" s="175">
        <f t="shared" si="7"/>
        <v>0</v>
      </c>
      <c r="H48" s="160"/>
      <c r="I48" s="159">
        <f t="shared" si="8"/>
        <v>0</v>
      </c>
      <c r="J48" s="160"/>
      <c r="K48" s="159">
        <f t="shared" si="9"/>
        <v>0</v>
      </c>
      <c r="L48" s="159">
        <v>21</v>
      </c>
      <c r="M48" s="159">
        <f t="shared" si="10"/>
        <v>0</v>
      </c>
      <c r="N48" s="159">
        <v>1.0499999999999999E-3</v>
      </c>
      <c r="O48" s="159">
        <f t="shared" si="11"/>
        <v>0.02</v>
      </c>
      <c r="P48" s="159">
        <v>0</v>
      </c>
      <c r="Q48" s="159">
        <f t="shared" si="12"/>
        <v>0</v>
      </c>
      <c r="R48" s="159"/>
      <c r="S48" s="159" t="s">
        <v>125</v>
      </c>
      <c r="T48" s="159" t="s">
        <v>125</v>
      </c>
      <c r="U48" s="159">
        <v>0.16</v>
      </c>
      <c r="V48" s="159">
        <f t="shared" si="13"/>
        <v>2.4</v>
      </c>
      <c r="W48" s="159"/>
      <c r="X48" s="159" t="s">
        <v>126</v>
      </c>
      <c r="Y48" s="149"/>
      <c r="Z48" s="149"/>
      <c r="AA48" s="149"/>
      <c r="AB48" s="149"/>
      <c r="AC48" s="149"/>
      <c r="AD48" s="149"/>
      <c r="AE48" s="149"/>
      <c r="AF48" s="149"/>
      <c r="AG48" s="149" t="s">
        <v>494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56"/>
      <c r="B49" s="157"/>
      <c r="C49" s="270" t="s">
        <v>569</v>
      </c>
      <c r="D49" s="271"/>
      <c r="E49" s="271"/>
      <c r="F49" s="271"/>
      <c r="G49" s="271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49"/>
      <c r="Z49" s="149"/>
      <c r="AA49" s="149"/>
      <c r="AB49" s="149"/>
      <c r="AC49" s="149"/>
      <c r="AD49" s="149"/>
      <c r="AE49" s="149"/>
      <c r="AF49" s="149"/>
      <c r="AG49" s="149" t="s">
        <v>220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76">
        <v>36</v>
      </c>
      <c r="B50" s="177" t="s">
        <v>570</v>
      </c>
      <c r="C50" s="187" t="s">
        <v>571</v>
      </c>
      <c r="D50" s="178" t="s">
        <v>133</v>
      </c>
      <c r="E50" s="179">
        <v>6</v>
      </c>
      <c r="F50" s="180"/>
      <c r="G50" s="181">
        <f>ROUND(E50*F50,2)</f>
        <v>0</v>
      </c>
      <c r="H50" s="160"/>
      <c r="I50" s="159">
        <f>ROUND(E50*H50,2)</f>
        <v>0</v>
      </c>
      <c r="J50" s="160"/>
      <c r="K50" s="159">
        <f>ROUND(E50*J50,2)</f>
        <v>0</v>
      </c>
      <c r="L50" s="159">
        <v>21</v>
      </c>
      <c r="M50" s="159">
        <f>G50*(1+L50/100)</f>
        <v>0</v>
      </c>
      <c r="N50" s="159">
        <v>0</v>
      </c>
      <c r="O50" s="159">
        <f>ROUND(E50*N50,2)</f>
        <v>0</v>
      </c>
      <c r="P50" s="159">
        <v>0</v>
      </c>
      <c r="Q50" s="159">
        <f>ROUND(E50*P50,2)</f>
        <v>0</v>
      </c>
      <c r="R50" s="159" t="s">
        <v>202</v>
      </c>
      <c r="S50" s="159" t="s">
        <v>125</v>
      </c>
      <c r="T50" s="159" t="s">
        <v>125</v>
      </c>
      <c r="U50" s="159">
        <v>0</v>
      </c>
      <c r="V50" s="159">
        <f>ROUND(E50*U50,2)</f>
        <v>0</v>
      </c>
      <c r="W50" s="159"/>
      <c r="X50" s="159" t="s">
        <v>203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204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ht="22.5" outlineLevel="1" x14ac:dyDescent="0.2">
      <c r="A51" s="170">
        <v>37</v>
      </c>
      <c r="B51" s="171" t="s">
        <v>572</v>
      </c>
      <c r="C51" s="185" t="s">
        <v>573</v>
      </c>
      <c r="D51" s="172" t="s">
        <v>148</v>
      </c>
      <c r="E51" s="173">
        <v>80</v>
      </c>
      <c r="F51" s="174"/>
      <c r="G51" s="175">
        <f>ROUND(E51*F51,2)</f>
        <v>0</v>
      </c>
      <c r="H51" s="160"/>
      <c r="I51" s="159">
        <f>ROUND(E51*H51,2)</f>
        <v>0</v>
      </c>
      <c r="J51" s="160"/>
      <c r="K51" s="159">
        <f>ROUND(E51*J51,2)</f>
        <v>0</v>
      </c>
      <c r="L51" s="159">
        <v>21</v>
      </c>
      <c r="M51" s="159">
        <f>G51*(1+L51/100)</f>
        <v>0</v>
      </c>
      <c r="N51" s="159">
        <v>9.8999999999999999E-4</v>
      </c>
      <c r="O51" s="159">
        <f>ROUND(E51*N51,2)</f>
        <v>0.08</v>
      </c>
      <c r="P51" s="159">
        <v>0</v>
      </c>
      <c r="Q51" s="159">
        <f>ROUND(E51*P51,2)</f>
        <v>0</v>
      </c>
      <c r="R51" s="159"/>
      <c r="S51" s="159" t="s">
        <v>125</v>
      </c>
      <c r="T51" s="159" t="s">
        <v>125</v>
      </c>
      <c r="U51" s="159">
        <v>0.30567</v>
      </c>
      <c r="V51" s="159">
        <f>ROUND(E51*U51,2)</f>
        <v>24.45</v>
      </c>
      <c r="W51" s="159"/>
      <c r="X51" s="159" t="s">
        <v>126</v>
      </c>
      <c r="Y51" s="149"/>
      <c r="Z51" s="149"/>
      <c r="AA51" s="149"/>
      <c r="AB51" s="149"/>
      <c r="AC51" s="149"/>
      <c r="AD51" s="149"/>
      <c r="AE51" s="149"/>
      <c r="AF51" s="149"/>
      <c r="AG51" s="149" t="s">
        <v>494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56"/>
      <c r="B52" s="157"/>
      <c r="C52" s="270" t="s">
        <v>569</v>
      </c>
      <c r="D52" s="271"/>
      <c r="E52" s="271"/>
      <c r="F52" s="271"/>
      <c r="G52" s="271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49"/>
      <c r="Z52" s="149"/>
      <c r="AA52" s="149"/>
      <c r="AB52" s="149"/>
      <c r="AC52" s="149"/>
      <c r="AD52" s="149"/>
      <c r="AE52" s="149"/>
      <c r="AF52" s="149"/>
      <c r="AG52" s="149" t="s">
        <v>220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76">
        <v>38</v>
      </c>
      <c r="B53" s="177" t="s">
        <v>574</v>
      </c>
      <c r="C53" s="187" t="s">
        <v>575</v>
      </c>
      <c r="D53" s="178" t="s">
        <v>133</v>
      </c>
      <c r="E53" s="179">
        <v>9</v>
      </c>
      <c r="F53" s="180"/>
      <c r="G53" s="181">
        <f t="shared" ref="G53:G58" si="14">ROUND(E53*F53,2)</f>
        <v>0</v>
      </c>
      <c r="H53" s="160"/>
      <c r="I53" s="159">
        <f t="shared" ref="I53:I58" si="15">ROUND(E53*H53,2)</f>
        <v>0</v>
      </c>
      <c r="J53" s="160"/>
      <c r="K53" s="159">
        <f t="shared" ref="K53:K58" si="16">ROUND(E53*J53,2)</f>
        <v>0</v>
      </c>
      <c r="L53" s="159">
        <v>21</v>
      </c>
      <c r="M53" s="159">
        <f t="shared" ref="M53:M58" si="17">G53*(1+L53/100)</f>
        <v>0</v>
      </c>
      <c r="N53" s="159">
        <v>0</v>
      </c>
      <c r="O53" s="159">
        <f t="shared" ref="O53:O58" si="18">ROUND(E53*N53,2)</f>
        <v>0</v>
      </c>
      <c r="P53" s="159">
        <v>0</v>
      </c>
      <c r="Q53" s="159">
        <f t="shared" ref="Q53:Q58" si="19">ROUND(E53*P53,2)</f>
        <v>0</v>
      </c>
      <c r="R53" s="159"/>
      <c r="S53" s="159" t="s">
        <v>125</v>
      </c>
      <c r="T53" s="159" t="s">
        <v>125</v>
      </c>
      <c r="U53" s="159">
        <v>0.24399999999999999</v>
      </c>
      <c r="V53" s="159">
        <f t="shared" ref="V53:V58" si="20">ROUND(E53*U53,2)</f>
        <v>2.2000000000000002</v>
      </c>
      <c r="W53" s="159"/>
      <c r="X53" s="159" t="s">
        <v>126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494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76">
        <v>39</v>
      </c>
      <c r="B54" s="177" t="s">
        <v>576</v>
      </c>
      <c r="C54" s="187" t="s">
        <v>577</v>
      </c>
      <c r="D54" s="178" t="s">
        <v>133</v>
      </c>
      <c r="E54" s="179">
        <v>3</v>
      </c>
      <c r="F54" s="180"/>
      <c r="G54" s="181">
        <f t="shared" si="14"/>
        <v>0</v>
      </c>
      <c r="H54" s="160"/>
      <c r="I54" s="159">
        <f t="shared" si="15"/>
        <v>0</v>
      </c>
      <c r="J54" s="160"/>
      <c r="K54" s="159">
        <f t="shared" si="16"/>
        <v>0</v>
      </c>
      <c r="L54" s="159">
        <v>21</v>
      </c>
      <c r="M54" s="159">
        <f t="shared" si="17"/>
        <v>0</v>
      </c>
      <c r="N54" s="159">
        <v>1.2999999999999999E-4</v>
      </c>
      <c r="O54" s="159">
        <f t="shared" si="18"/>
        <v>0</v>
      </c>
      <c r="P54" s="159">
        <v>0</v>
      </c>
      <c r="Q54" s="159">
        <f t="shared" si="19"/>
        <v>0</v>
      </c>
      <c r="R54" s="159" t="s">
        <v>202</v>
      </c>
      <c r="S54" s="159" t="s">
        <v>125</v>
      </c>
      <c r="T54" s="159" t="s">
        <v>125</v>
      </c>
      <c r="U54" s="159">
        <v>0</v>
      </c>
      <c r="V54" s="159">
        <f t="shared" si="20"/>
        <v>0</v>
      </c>
      <c r="W54" s="159"/>
      <c r="X54" s="159" t="s">
        <v>203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204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76">
        <v>40</v>
      </c>
      <c r="B55" s="177" t="s">
        <v>578</v>
      </c>
      <c r="C55" s="187" t="s">
        <v>579</v>
      </c>
      <c r="D55" s="178" t="s">
        <v>133</v>
      </c>
      <c r="E55" s="179">
        <v>3</v>
      </c>
      <c r="F55" s="180"/>
      <c r="G55" s="181">
        <f t="shared" si="14"/>
        <v>0</v>
      </c>
      <c r="H55" s="160"/>
      <c r="I55" s="159">
        <f t="shared" si="15"/>
        <v>0</v>
      </c>
      <c r="J55" s="160"/>
      <c r="K55" s="159">
        <f t="shared" si="16"/>
        <v>0</v>
      </c>
      <c r="L55" s="159">
        <v>21</v>
      </c>
      <c r="M55" s="159">
        <f t="shared" si="17"/>
        <v>0</v>
      </c>
      <c r="N55" s="159">
        <v>2.2000000000000001E-4</v>
      </c>
      <c r="O55" s="159">
        <f t="shared" si="18"/>
        <v>0</v>
      </c>
      <c r="P55" s="159">
        <v>0</v>
      </c>
      <c r="Q55" s="159">
        <f t="shared" si="19"/>
        <v>0</v>
      </c>
      <c r="R55" s="159" t="s">
        <v>202</v>
      </c>
      <c r="S55" s="159" t="s">
        <v>125</v>
      </c>
      <c r="T55" s="159" t="s">
        <v>125</v>
      </c>
      <c r="U55" s="159">
        <v>0</v>
      </c>
      <c r="V55" s="159">
        <f t="shared" si="20"/>
        <v>0</v>
      </c>
      <c r="W55" s="159"/>
      <c r="X55" s="159" t="s">
        <v>203</v>
      </c>
      <c r="Y55" s="149"/>
      <c r="Z55" s="149"/>
      <c r="AA55" s="149"/>
      <c r="AB55" s="149"/>
      <c r="AC55" s="149"/>
      <c r="AD55" s="149"/>
      <c r="AE55" s="149"/>
      <c r="AF55" s="149"/>
      <c r="AG55" s="149" t="s">
        <v>204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76">
        <v>41</v>
      </c>
      <c r="B56" s="177" t="s">
        <v>580</v>
      </c>
      <c r="C56" s="187" t="s">
        <v>581</v>
      </c>
      <c r="D56" s="178" t="s">
        <v>133</v>
      </c>
      <c r="E56" s="179">
        <v>3</v>
      </c>
      <c r="F56" s="180"/>
      <c r="G56" s="181">
        <f t="shared" si="14"/>
        <v>0</v>
      </c>
      <c r="H56" s="160"/>
      <c r="I56" s="159">
        <f t="shared" si="15"/>
        <v>0</v>
      </c>
      <c r="J56" s="160"/>
      <c r="K56" s="159">
        <f t="shared" si="16"/>
        <v>0</v>
      </c>
      <c r="L56" s="159">
        <v>21</v>
      </c>
      <c r="M56" s="159">
        <f t="shared" si="17"/>
        <v>0</v>
      </c>
      <c r="N56" s="159">
        <v>2.1000000000000001E-4</v>
      </c>
      <c r="O56" s="159">
        <f t="shared" si="18"/>
        <v>0</v>
      </c>
      <c r="P56" s="159">
        <v>0</v>
      </c>
      <c r="Q56" s="159">
        <f t="shared" si="19"/>
        <v>0</v>
      </c>
      <c r="R56" s="159" t="s">
        <v>202</v>
      </c>
      <c r="S56" s="159" t="s">
        <v>125</v>
      </c>
      <c r="T56" s="159" t="s">
        <v>125</v>
      </c>
      <c r="U56" s="159">
        <v>0</v>
      </c>
      <c r="V56" s="159">
        <f t="shared" si="20"/>
        <v>0</v>
      </c>
      <c r="W56" s="159"/>
      <c r="X56" s="159" t="s">
        <v>203</v>
      </c>
      <c r="Y56" s="149"/>
      <c r="Z56" s="149"/>
      <c r="AA56" s="149"/>
      <c r="AB56" s="149"/>
      <c r="AC56" s="149"/>
      <c r="AD56" s="149"/>
      <c r="AE56" s="149"/>
      <c r="AF56" s="149"/>
      <c r="AG56" s="149" t="s">
        <v>204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76">
        <v>42</v>
      </c>
      <c r="B57" s="177" t="s">
        <v>582</v>
      </c>
      <c r="C57" s="187" t="s">
        <v>583</v>
      </c>
      <c r="D57" s="178" t="s">
        <v>133</v>
      </c>
      <c r="E57" s="179">
        <v>5</v>
      </c>
      <c r="F57" s="180"/>
      <c r="G57" s="181">
        <f t="shared" si="14"/>
        <v>0</v>
      </c>
      <c r="H57" s="160"/>
      <c r="I57" s="159">
        <f t="shared" si="15"/>
        <v>0</v>
      </c>
      <c r="J57" s="160"/>
      <c r="K57" s="159">
        <f t="shared" si="16"/>
        <v>0</v>
      </c>
      <c r="L57" s="159">
        <v>21</v>
      </c>
      <c r="M57" s="159">
        <f t="shared" si="17"/>
        <v>0</v>
      </c>
      <c r="N57" s="159">
        <v>0</v>
      </c>
      <c r="O57" s="159">
        <f t="shared" si="18"/>
        <v>0</v>
      </c>
      <c r="P57" s="159">
        <v>0</v>
      </c>
      <c r="Q57" s="159">
        <f t="shared" si="19"/>
        <v>0</v>
      </c>
      <c r="R57" s="159"/>
      <c r="S57" s="159" t="s">
        <v>125</v>
      </c>
      <c r="T57" s="159" t="s">
        <v>125</v>
      </c>
      <c r="U57" s="159">
        <v>1.17</v>
      </c>
      <c r="V57" s="159">
        <f t="shared" si="20"/>
        <v>5.85</v>
      </c>
      <c r="W57" s="159"/>
      <c r="X57" s="159" t="s">
        <v>126</v>
      </c>
      <c r="Y57" s="149"/>
      <c r="Z57" s="149"/>
      <c r="AA57" s="149"/>
      <c r="AB57" s="149"/>
      <c r="AC57" s="149"/>
      <c r="AD57" s="149"/>
      <c r="AE57" s="149"/>
      <c r="AF57" s="149"/>
      <c r="AG57" s="149" t="s">
        <v>494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ht="22.5" outlineLevel="1" x14ac:dyDescent="0.2">
      <c r="A58" s="176">
        <v>43</v>
      </c>
      <c r="B58" s="177" t="s">
        <v>584</v>
      </c>
      <c r="C58" s="187" t="s">
        <v>585</v>
      </c>
      <c r="D58" s="178" t="s">
        <v>524</v>
      </c>
      <c r="E58" s="179">
        <v>5</v>
      </c>
      <c r="F58" s="180"/>
      <c r="G58" s="181">
        <f t="shared" si="14"/>
        <v>0</v>
      </c>
      <c r="H58" s="160"/>
      <c r="I58" s="159">
        <f t="shared" si="15"/>
        <v>0</v>
      </c>
      <c r="J58" s="160"/>
      <c r="K58" s="159">
        <f t="shared" si="16"/>
        <v>0</v>
      </c>
      <c r="L58" s="159">
        <v>21</v>
      </c>
      <c r="M58" s="159">
        <f t="shared" si="17"/>
        <v>0</v>
      </c>
      <c r="N58" s="159">
        <v>0</v>
      </c>
      <c r="O58" s="159">
        <f t="shared" si="18"/>
        <v>0</v>
      </c>
      <c r="P58" s="159">
        <v>0</v>
      </c>
      <c r="Q58" s="159">
        <f t="shared" si="19"/>
        <v>0</v>
      </c>
      <c r="R58" s="159"/>
      <c r="S58" s="159" t="s">
        <v>436</v>
      </c>
      <c r="T58" s="159" t="s">
        <v>437</v>
      </c>
      <c r="U58" s="159">
        <v>0</v>
      </c>
      <c r="V58" s="159">
        <f t="shared" si="20"/>
        <v>0</v>
      </c>
      <c r="W58" s="159"/>
      <c r="X58" s="159" t="s">
        <v>203</v>
      </c>
      <c r="Y58" s="149"/>
      <c r="Z58" s="149"/>
      <c r="AA58" s="149"/>
      <c r="AB58" s="149"/>
      <c r="AC58" s="149"/>
      <c r="AD58" s="149"/>
      <c r="AE58" s="149"/>
      <c r="AF58" s="149"/>
      <c r="AG58" s="149" t="s">
        <v>204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x14ac:dyDescent="0.2">
      <c r="A59" s="164" t="s">
        <v>120</v>
      </c>
      <c r="B59" s="165" t="s">
        <v>88</v>
      </c>
      <c r="C59" s="184" t="s">
        <v>89</v>
      </c>
      <c r="D59" s="166"/>
      <c r="E59" s="167"/>
      <c r="F59" s="168"/>
      <c r="G59" s="169">
        <f>SUMIF(AG60:AG81,"&lt;&gt;NOR",G60:G81)</f>
        <v>0</v>
      </c>
      <c r="H59" s="163"/>
      <c r="I59" s="163">
        <f>SUM(I60:I81)</f>
        <v>0</v>
      </c>
      <c r="J59" s="163"/>
      <c r="K59" s="163">
        <f>SUM(K60:K81)</f>
        <v>0</v>
      </c>
      <c r="L59" s="163"/>
      <c r="M59" s="163">
        <f>SUM(M60:M81)</f>
        <v>0</v>
      </c>
      <c r="N59" s="163"/>
      <c r="O59" s="163">
        <f>SUM(O60:O81)</f>
        <v>4.79</v>
      </c>
      <c r="P59" s="163"/>
      <c r="Q59" s="163">
        <f>SUM(Q60:Q81)</f>
        <v>0</v>
      </c>
      <c r="R59" s="163"/>
      <c r="S59" s="163"/>
      <c r="T59" s="163"/>
      <c r="U59" s="163"/>
      <c r="V59" s="163">
        <f>SUM(V60:V81)</f>
        <v>235.13000000000002</v>
      </c>
      <c r="W59" s="163"/>
      <c r="X59" s="163"/>
      <c r="AG59" t="s">
        <v>121</v>
      </c>
    </row>
    <row r="60" spans="1:60" ht="22.5" outlineLevel="1" x14ac:dyDescent="0.2">
      <c r="A60" s="176">
        <v>44</v>
      </c>
      <c r="B60" s="177" t="s">
        <v>586</v>
      </c>
      <c r="C60" s="187" t="s">
        <v>587</v>
      </c>
      <c r="D60" s="178" t="s">
        <v>588</v>
      </c>
      <c r="E60" s="179">
        <v>0.1</v>
      </c>
      <c r="F60" s="180"/>
      <c r="G60" s="181">
        <f t="shared" ref="G60:G71" si="21">ROUND(E60*F60,2)</f>
        <v>0</v>
      </c>
      <c r="H60" s="160"/>
      <c r="I60" s="159">
        <f t="shared" ref="I60:I71" si="22">ROUND(E60*H60,2)</f>
        <v>0</v>
      </c>
      <c r="J60" s="160"/>
      <c r="K60" s="159">
        <f t="shared" ref="K60:K71" si="23">ROUND(E60*J60,2)</f>
        <v>0</v>
      </c>
      <c r="L60" s="159">
        <v>21</v>
      </c>
      <c r="M60" s="159">
        <f t="shared" ref="M60:M71" si="24">G60*(1+L60/100)</f>
        <v>0</v>
      </c>
      <c r="N60" s="159">
        <v>3.4209999999999997E-2</v>
      </c>
      <c r="O60" s="159">
        <f t="shared" ref="O60:O71" si="25">ROUND(E60*N60,2)</f>
        <v>0</v>
      </c>
      <c r="P60" s="159">
        <v>0</v>
      </c>
      <c r="Q60" s="159">
        <f t="shared" ref="Q60:Q71" si="26">ROUND(E60*P60,2)</f>
        <v>0</v>
      </c>
      <c r="R60" s="159"/>
      <c r="S60" s="159" t="s">
        <v>125</v>
      </c>
      <c r="T60" s="159" t="s">
        <v>125</v>
      </c>
      <c r="U60" s="159">
        <v>4.9800000000000004</v>
      </c>
      <c r="V60" s="159">
        <f t="shared" ref="V60:V71" si="27">ROUND(E60*U60,2)</f>
        <v>0.5</v>
      </c>
      <c r="W60" s="159"/>
      <c r="X60" s="159" t="s">
        <v>126</v>
      </c>
      <c r="Y60" s="149"/>
      <c r="Z60" s="149"/>
      <c r="AA60" s="149"/>
      <c r="AB60" s="149"/>
      <c r="AC60" s="149"/>
      <c r="AD60" s="149"/>
      <c r="AE60" s="149"/>
      <c r="AF60" s="149"/>
      <c r="AG60" s="149" t="s">
        <v>494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ht="22.5" outlineLevel="1" x14ac:dyDescent="0.2">
      <c r="A61" s="176">
        <v>45</v>
      </c>
      <c r="B61" s="177" t="s">
        <v>589</v>
      </c>
      <c r="C61" s="187" t="s">
        <v>590</v>
      </c>
      <c r="D61" s="178" t="s">
        <v>155</v>
      </c>
      <c r="E61" s="179">
        <v>3</v>
      </c>
      <c r="F61" s="180"/>
      <c r="G61" s="181">
        <f t="shared" si="21"/>
        <v>0</v>
      </c>
      <c r="H61" s="160"/>
      <c r="I61" s="159">
        <f t="shared" si="22"/>
        <v>0</v>
      </c>
      <c r="J61" s="160"/>
      <c r="K61" s="159">
        <f t="shared" si="23"/>
        <v>0</v>
      </c>
      <c r="L61" s="159">
        <v>21</v>
      </c>
      <c r="M61" s="159">
        <f t="shared" si="24"/>
        <v>0</v>
      </c>
      <c r="N61" s="159">
        <v>0</v>
      </c>
      <c r="O61" s="159">
        <f t="shared" si="25"/>
        <v>0</v>
      </c>
      <c r="P61" s="159">
        <v>0</v>
      </c>
      <c r="Q61" s="159">
        <f t="shared" si="26"/>
        <v>0</v>
      </c>
      <c r="R61" s="159"/>
      <c r="S61" s="159" t="s">
        <v>125</v>
      </c>
      <c r="T61" s="159" t="s">
        <v>125</v>
      </c>
      <c r="U61" s="159">
        <v>4.54</v>
      </c>
      <c r="V61" s="159">
        <f t="shared" si="27"/>
        <v>13.62</v>
      </c>
      <c r="W61" s="159"/>
      <c r="X61" s="159" t="s">
        <v>126</v>
      </c>
      <c r="Y61" s="149"/>
      <c r="Z61" s="149"/>
      <c r="AA61" s="149"/>
      <c r="AB61" s="149"/>
      <c r="AC61" s="149"/>
      <c r="AD61" s="149"/>
      <c r="AE61" s="149"/>
      <c r="AF61" s="149"/>
      <c r="AG61" s="149" t="s">
        <v>494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ht="22.5" outlineLevel="1" x14ac:dyDescent="0.2">
      <c r="A62" s="176">
        <v>46</v>
      </c>
      <c r="B62" s="177" t="s">
        <v>591</v>
      </c>
      <c r="C62" s="187" t="s">
        <v>592</v>
      </c>
      <c r="D62" s="178" t="s">
        <v>155</v>
      </c>
      <c r="E62" s="179">
        <v>0.9</v>
      </c>
      <c r="F62" s="180"/>
      <c r="G62" s="181">
        <f t="shared" si="21"/>
        <v>0</v>
      </c>
      <c r="H62" s="160"/>
      <c r="I62" s="159">
        <f t="shared" si="22"/>
        <v>0</v>
      </c>
      <c r="J62" s="160"/>
      <c r="K62" s="159">
        <f t="shared" si="23"/>
        <v>0</v>
      </c>
      <c r="L62" s="159">
        <v>21</v>
      </c>
      <c r="M62" s="159">
        <f t="shared" si="24"/>
        <v>0</v>
      </c>
      <c r="N62" s="159">
        <v>2.5589200000000001</v>
      </c>
      <c r="O62" s="159">
        <f t="shared" si="25"/>
        <v>2.2999999999999998</v>
      </c>
      <c r="P62" s="159">
        <v>0</v>
      </c>
      <c r="Q62" s="159">
        <f t="shared" si="26"/>
        <v>0</v>
      </c>
      <c r="R62" s="159"/>
      <c r="S62" s="159" t="s">
        <v>125</v>
      </c>
      <c r="T62" s="159" t="s">
        <v>125</v>
      </c>
      <c r="U62" s="159">
        <v>4</v>
      </c>
      <c r="V62" s="159">
        <f t="shared" si="27"/>
        <v>3.6</v>
      </c>
      <c r="W62" s="159"/>
      <c r="X62" s="159" t="s">
        <v>126</v>
      </c>
      <c r="Y62" s="149"/>
      <c r="Z62" s="149"/>
      <c r="AA62" s="149"/>
      <c r="AB62" s="149"/>
      <c r="AC62" s="149"/>
      <c r="AD62" s="149"/>
      <c r="AE62" s="149"/>
      <c r="AF62" s="149"/>
      <c r="AG62" s="149" t="s">
        <v>494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ht="22.5" outlineLevel="1" x14ac:dyDescent="0.2">
      <c r="A63" s="176">
        <v>47</v>
      </c>
      <c r="B63" s="177" t="s">
        <v>593</v>
      </c>
      <c r="C63" s="187" t="s">
        <v>594</v>
      </c>
      <c r="D63" s="178" t="s">
        <v>133</v>
      </c>
      <c r="E63" s="179">
        <v>3</v>
      </c>
      <c r="F63" s="180"/>
      <c r="G63" s="181">
        <f t="shared" si="21"/>
        <v>0</v>
      </c>
      <c r="H63" s="160"/>
      <c r="I63" s="159">
        <f t="shared" si="22"/>
        <v>0</v>
      </c>
      <c r="J63" s="160"/>
      <c r="K63" s="159">
        <f t="shared" si="23"/>
        <v>0</v>
      </c>
      <c r="L63" s="159">
        <v>21</v>
      </c>
      <c r="M63" s="159">
        <f t="shared" si="24"/>
        <v>0</v>
      </c>
      <c r="N63" s="159">
        <v>0.13682</v>
      </c>
      <c r="O63" s="159">
        <f t="shared" si="25"/>
        <v>0.41</v>
      </c>
      <c r="P63" s="159">
        <v>0</v>
      </c>
      <c r="Q63" s="159">
        <f t="shared" si="26"/>
        <v>0</v>
      </c>
      <c r="R63" s="159"/>
      <c r="S63" s="159" t="s">
        <v>125</v>
      </c>
      <c r="T63" s="159" t="s">
        <v>125</v>
      </c>
      <c r="U63" s="159">
        <v>2.827</v>
      </c>
      <c r="V63" s="159">
        <f t="shared" si="27"/>
        <v>8.48</v>
      </c>
      <c r="W63" s="159"/>
      <c r="X63" s="159" t="s">
        <v>126</v>
      </c>
      <c r="Y63" s="149"/>
      <c r="Z63" s="149"/>
      <c r="AA63" s="149"/>
      <c r="AB63" s="149"/>
      <c r="AC63" s="149"/>
      <c r="AD63" s="149"/>
      <c r="AE63" s="149"/>
      <c r="AF63" s="149"/>
      <c r="AG63" s="149" t="s">
        <v>494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ht="22.5" outlineLevel="1" x14ac:dyDescent="0.2">
      <c r="A64" s="176">
        <v>48</v>
      </c>
      <c r="B64" s="177" t="s">
        <v>595</v>
      </c>
      <c r="C64" s="187" t="s">
        <v>596</v>
      </c>
      <c r="D64" s="178" t="s">
        <v>133</v>
      </c>
      <c r="E64" s="179">
        <v>3</v>
      </c>
      <c r="F64" s="180"/>
      <c r="G64" s="181">
        <f t="shared" si="21"/>
        <v>0</v>
      </c>
      <c r="H64" s="160"/>
      <c r="I64" s="159">
        <f t="shared" si="22"/>
        <v>0</v>
      </c>
      <c r="J64" s="160"/>
      <c r="K64" s="159">
        <f t="shared" si="23"/>
        <v>0</v>
      </c>
      <c r="L64" s="159">
        <v>21</v>
      </c>
      <c r="M64" s="159">
        <f t="shared" si="24"/>
        <v>0</v>
      </c>
      <c r="N64" s="159">
        <v>0</v>
      </c>
      <c r="O64" s="159">
        <f t="shared" si="25"/>
        <v>0</v>
      </c>
      <c r="P64" s="159">
        <v>0</v>
      </c>
      <c r="Q64" s="159">
        <f t="shared" si="26"/>
        <v>0</v>
      </c>
      <c r="R64" s="159"/>
      <c r="S64" s="159" t="s">
        <v>125</v>
      </c>
      <c r="T64" s="159" t="s">
        <v>125</v>
      </c>
      <c r="U64" s="159">
        <v>0.63700000000000001</v>
      </c>
      <c r="V64" s="159">
        <f t="shared" si="27"/>
        <v>1.91</v>
      </c>
      <c r="W64" s="159"/>
      <c r="X64" s="159" t="s">
        <v>126</v>
      </c>
      <c r="Y64" s="149"/>
      <c r="Z64" s="149"/>
      <c r="AA64" s="149"/>
      <c r="AB64" s="149"/>
      <c r="AC64" s="149"/>
      <c r="AD64" s="149"/>
      <c r="AE64" s="149"/>
      <c r="AF64" s="149"/>
      <c r="AG64" s="149" t="s">
        <v>494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">
      <c r="A65" s="176">
        <v>49</v>
      </c>
      <c r="B65" s="177" t="s">
        <v>597</v>
      </c>
      <c r="C65" s="187" t="s">
        <v>598</v>
      </c>
      <c r="D65" s="178" t="s">
        <v>155</v>
      </c>
      <c r="E65" s="179">
        <v>3.8</v>
      </c>
      <c r="F65" s="180"/>
      <c r="G65" s="181">
        <f t="shared" si="21"/>
        <v>0</v>
      </c>
      <c r="H65" s="160"/>
      <c r="I65" s="159">
        <f t="shared" si="22"/>
        <v>0</v>
      </c>
      <c r="J65" s="160"/>
      <c r="K65" s="159">
        <f t="shared" si="23"/>
        <v>0</v>
      </c>
      <c r="L65" s="159">
        <v>21</v>
      </c>
      <c r="M65" s="159">
        <f t="shared" si="24"/>
        <v>0</v>
      </c>
      <c r="N65" s="159">
        <v>0</v>
      </c>
      <c r="O65" s="159">
        <f t="shared" si="25"/>
        <v>0</v>
      </c>
      <c r="P65" s="159">
        <v>0</v>
      </c>
      <c r="Q65" s="159">
        <f t="shared" si="26"/>
        <v>0</v>
      </c>
      <c r="R65" s="159"/>
      <c r="S65" s="159" t="s">
        <v>125</v>
      </c>
      <c r="T65" s="159" t="s">
        <v>125</v>
      </c>
      <c r="U65" s="159">
        <v>0.253</v>
      </c>
      <c r="V65" s="159">
        <f t="shared" si="27"/>
        <v>0.96</v>
      </c>
      <c r="W65" s="159"/>
      <c r="X65" s="159" t="s">
        <v>126</v>
      </c>
      <c r="Y65" s="149"/>
      <c r="Z65" s="149"/>
      <c r="AA65" s="149"/>
      <c r="AB65" s="149"/>
      <c r="AC65" s="149"/>
      <c r="AD65" s="149"/>
      <c r="AE65" s="149"/>
      <c r="AF65" s="149"/>
      <c r="AG65" s="149" t="s">
        <v>494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">
      <c r="A66" s="176">
        <v>50</v>
      </c>
      <c r="B66" s="177" t="s">
        <v>269</v>
      </c>
      <c r="C66" s="187" t="s">
        <v>270</v>
      </c>
      <c r="D66" s="178" t="s">
        <v>155</v>
      </c>
      <c r="E66" s="179">
        <v>3.8</v>
      </c>
      <c r="F66" s="180"/>
      <c r="G66" s="181">
        <f t="shared" si="21"/>
        <v>0</v>
      </c>
      <c r="H66" s="160"/>
      <c r="I66" s="159">
        <f t="shared" si="22"/>
        <v>0</v>
      </c>
      <c r="J66" s="160"/>
      <c r="K66" s="159">
        <f t="shared" si="23"/>
        <v>0</v>
      </c>
      <c r="L66" s="159">
        <v>21</v>
      </c>
      <c r="M66" s="159">
        <f t="shared" si="24"/>
        <v>0</v>
      </c>
      <c r="N66" s="159">
        <v>0</v>
      </c>
      <c r="O66" s="159">
        <f t="shared" si="25"/>
        <v>0</v>
      </c>
      <c r="P66" s="159">
        <v>0</v>
      </c>
      <c r="Q66" s="159">
        <f t="shared" si="26"/>
        <v>0</v>
      </c>
      <c r="R66" s="159"/>
      <c r="S66" s="159" t="s">
        <v>125</v>
      </c>
      <c r="T66" s="159" t="s">
        <v>125</v>
      </c>
      <c r="U66" s="159">
        <v>0</v>
      </c>
      <c r="V66" s="159">
        <f t="shared" si="27"/>
        <v>0</v>
      </c>
      <c r="W66" s="159"/>
      <c r="X66" s="159" t="s">
        <v>126</v>
      </c>
      <c r="Y66" s="149"/>
      <c r="Z66" s="149"/>
      <c r="AA66" s="149"/>
      <c r="AB66" s="149"/>
      <c r="AC66" s="149"/>
      <c r="AD66" s="149"/>
      <c r="AE66" s="149"/>
      <c r="AF66" s="149"/>
      <c r="AG66" s="149" t="s">
        <v>227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ht="22.5" outlineLevel="1" x14ac:dyDescent="0.2">
      <c r="A67" s="176">
        <v>51</v>
      </c>
      <c r="B67" s="177" t="s">
        <v>599</v>
      </c>
      <c r="C67" s="187" t="s">
        <v>600</v>
      </c>
      <c r="D67" s="178" t="s">
        <v>148</v>
      </c>
      <c r="E67" s="179">
        <v>45</v>
      </c>
      <c r="F67" s="180"/>
      <c r="G67" s="181">
        <f t="shared" si="21"/>
        <v>0</v>
      </c>
      <c r="H67" s="160"/>
      <c r="I67" s="159">
        <f t="shared" si="22"/>
        <v>0</v>
      </c>
      <c r="J67" s="160"/>
      <c r="K67" s="159">
        <f t="shared" si="23"/>
        <v>0</v>
      </c>
      <c r="L67" s="159">
        <v>21</v>
      </c>
      <c r="M67" s="159">
        <f t="shared" si="24"/>
        <v>0</v>
      </c>
      <c r="N67" s="159">
        <v>0</v>
      </c>
      <c r="O67" s="159">
        <f t="shared" si="25"/>
        <v>0</v>
      </c>
      <c r="P67" s="159">
        <v>0</v>
      </c>
      <c r="Q67" s="159">
        <f t="shared" si="26"/>
        <v>0</v>
      </c>
      <c r="R67" s="159"/>
      <c r="S67" s="159" t="s">
        <v>125</v>
      </c>
      <c r="T67" s="159" t="s">
        <v>125</v>
      </c>
      <c r="U67" s="159">
        <v>2.8494000000000002</v>
      </c>
      <c r="V67" s="159">
        <f t="shared" si="27"/>
        <v>128.22</v>
      </c>
      <c r="W67" s="159"/>
      <c r="X67" s="159" t="s">
        <v>126</v>
      </c>
      <c r="Y67" s="149"/>
      <c r="Z67" s="149"/>
      <c r="AA67" s="149"/>
      <c r="AB67" s="149"/>
      <c r="AC67" s="149"/>
      <c r="AD67" s="149"/>
      <c r="AE67" s="149"/>
      <c r="AF67" s="149"/>
      <c r="AG67" s="149" t="s">
        <v>494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ht="22.5" outlineLevel="1" x14ac:dyDescent="0.2">
      <c r="A68" s="176">
        <v>52</v>
      </c>
      <c r="B68" s="177" t="s">
        <v>601</v>
      </c>
      <c r="C68" s="187" t="s">
        <v>602</v>
      </c>
      <c r="D68" s="178" t="s">
        <v>148</v>
      </c>
      <c r="E68" s="179">
        <v>10</v>
      </c>
      <c r="F68" s="180"/>
      <c r="G68" s="181">
        <f t="shared" si="21"/>
        <v>0</v>
      </c>
      <c r="H68" s="160"/>
      <c r="I68" s="159">
        <f t="shared" si="22"/>
        <v>0</v>
      </c>
      <c r="J68" s="160"/>
      <c r="K68" s="159">
        <f t="shared" si="23"/>
        <v>0</v>
      </c>
      <c r="L68" s="159">
        <v>21</v>
      </c>
      <c r="M68" s="159">
        <f t="shared" si="24"/>
        <v>0</v>
      </c>
      <c r="N68" s="159">
        <v>4.3159999999999997E-2</v>
      </c>
      <c r="O68" s="159">
        <f t="shared" si="25"/>
        <v>0.43</v>
      </c>
      <c r="P68" s="159">
        <v>0</v>
      </c>
      <c r="Q68" s="159">
        <f t="shared" si="26"/>
        <v>0</v>
      </c>
      <c r="R68" s="159"/>
      <c r="S68" s="159" t="s">
        <v>125</v>
      </c>
      <c r="T68" s="159" t="s">
        <v>125</v>
      </c>
      <c r="U68" s="159">
        <v>0.18</v>
      </c>
      <c r="V68" s="159">
        <f t="shared" si="27"/>
        <v>1.8</v>
      </c>
      <c r="W68" s="159"/>
      <c r="X68" s="159" t="s">
        <v>126</v>
      </c>
      <c r="Y68" s="149"/>
      <c r="Z68" s="149"/>
      <c r="AA68" s="149"/>
      <c r="AB68" s="149"/>
      <c r="AC68" s="149"/>
      <c r="AD68" s="149"/>
      <c r="AE68" s="149"/>
      <c r="AF68" s="149"/>
      <c r="AG68" s="149" t="s">
        <v>494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ht="22.5" outlineLevel="1" x14ac:dyDescent="0.2">
      <c r="A69" s="176">
        <v>53</v>
      </c>
      <c r="B69" s="177" t="s">
        <v>603</v>
      </c>
      <c r="C69" s="187" t="s">
        <v>604</v>
      </c>
      <c r="D69" s="178" t="s">
        <v>133</v>
      </c>
      <c r="E69" s="179">
        <v>4</v>
      </c>
      <c r="F69" s="180"/>
      <c r="G69" s="181">
        <f t="shared" si="21"/>
        <v>0</v>
      </c>
      <c r="H69" s="160"/>
      <c r="I69" s="159">
        <f t="shared" si="22"/>
        <v>0</v>
      </c>
      <c r="J69" s="160"/>
      <c r="K69" s="159">
        <f t="shared" si="23"/>
        <v>0</v>
      </c>
      <c r="L69" s="159">
        <v>21</v>
      </c>
      <c r="M69" s="159">
        <f t="shared" si="24"/>
        <v>0</v>
      </c>
      <c r="N69" s="159">
        <v>1E-4</v>
      </c>
      <c r="O69" s="159">
        <f t="shared" si="25"/>
        <v>0</v>
      </c>
      <c r="P69" s="159">
        <v>0</v>
      </c>
      <c r="Q69" s="159">
        <f t="shared" si="26"/>
        <v>0</v>
      </c>
      <c r="R69" s="159"/>
      <c r="S69" s="159" t="s">
        <v>125</v>
      </c>
      <c r="T69" s="159" t="s">
        <v>125</v>
      </c>
      <c r="U69" s="159">
        <v>0.45400000000000001</v>
      </c>
      <c r="V69" s="159">
        <f t="shared" si="27"/>
        <v>1.82</v>
      </c>
      <c r="W69" s="159"/>
      <c r="X69" s="159" t="s">
        <v>126</v>
      </c>
      <c r="Y69" s="149"/>
      <c r="Z69" s="149"/>
      <c r="AA69" s="149"/>
      <c r="AB69" s="149"/>
      <c r="AC69" s="149"/>
      <c r="AD69" s="149"/>
      <c r="AE69" s="149"/>
      <c r="AF69" s="149"/>
      <c r="AG69" s="149" t="s">
        <v>494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">
      <c r="A70" s="176">
        <v>54</v>
      </c>
      <c r="B70" s="177" t="s">
        <v>605</v>
      </c>
      <c r="C70" s="187" t="s">
        <v>606</v>
      </c>
      <c r="D70" s="178" t="s">
        <v>148</v>
      </c>
      <c r="E70" s="179">
        <v>45</v>
      </c>
      <c r="F70" s="180"/>
      <c r="G70" s="181">
        <f t="shared" si="21"/>
        <v>0</v>
      </c>
      <c r="H70" s="160"/>
      <c r="I70" s="159">
        <f t="shared" si="22"/>
        <v>0</v>
      </c>
      <c r="J70" s="160"/>
      <c r="K70" s="159">
        <f t="shared" si="23"/>
        <v>0</v>
      </c>
      <c r="L70" s="159">
        <v>21</v>
      </c>
      <c r="M70" s="159">
        <f t="shared" si="24"/>
        <v>0</v>
      </c>
      <c r="N70" s="159">
        <v>0</v>
      </c>
      <c r="O70" s="159">
        <f t="shared" si="25"/>
        <v>0</v>
      </c>
      <c r="P70" s="159">
        <v>0</v>
      </c>
      <c r="Q70" s="159">
        <f t="shared" si="26"/>
        <v>0</v>
      </c>
      <c r="R70" s="159"/>
      <c r="S70" s="159" t="s">
        <v>125</v>
      </c>
      <c r="T70" s="159" t="s">
        <v>125</v>
      </c>
      <c r="U70" s="159">
        <v>0.503</v>
      </c>
      <c r="V70" s="159">
        <f t="shared" si="27"/>
        <v>22.64</v>
      </c>
      <c r="W70" s="159"/>
      <c r="X70" s="159" t="s">
        <v>126</v>
      </c>
      <c r="Y70" s="149"/>
      <c r="Z70" s="149"/>
      <c r="AA70" s="149"/>
      <c r="AB70" s="149"/>
      <c r="AC70" s="149"/>
      <c r="AD70" s="149"/>
      <c r="AE70" s="149"/>
      <c r="AF70" s="149"/>
      <c r="AG70" s="149" t="s">
        <v>494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ht="22.5" outlineLevel="1" x14ac:dyDescent="0.2">
      <c r="A71" s="170">
        <v>55</v>
      </c>
      <c r="B71" s="171" t="s">
        <v>607</v>
      </c>
      <c r="C71" s="185" t="s">
        <v>608</v>
      </c>
      <c r="D71" s="172" t="s">
        <v>148</v>
      </c>
      <c r="E71" s="173">
        <v>40</v>
      </c>
      <c r="F71" s="174"/>
      <c r="G71" s="175">
        <f t="shared" si="21"/>
        <v>0</v>
      </c>
      <c r="H71" s="160"/>
      <c r="I71" s="159">
        <f t="shared" si="22"/>
        <v>0</v>
      </c>
      <c r="J71" s="160"/>
      <c r="K71" s="159">
        <f t="shared" si="23"/>
        <v>0</v>
      </c>
      <c r="L71" s="159">
        <v>21</v>
      </c>
      <c r="M71" s="159">
        <f t="shared" si="24"/>
        <v>0</v>
      </c>
      <c r="N71" s="159">
        <v>0</v>
      </c>
      <c r="O71" s="159">
        <f t="shared" si="25"/>
        <v>0</v>
      </c>
      <c r="P71" s="159">
        <v>0</v>
      </c>
      <c r="Q71" s="159">
        <f t="shared" si="26"/>
        <v>0</v>
      </c>
      <c r="R71" s="159"/>
      <c r="S71" s="159" t="s">
        <v>436</v>
      </c>
      <c r="T71" s="159" t="s">
        <v>437</v>
      </c>
      <c r="U71" s="159">
        <v>0</v>
      </c>
      <c r="V71" s="159">
        <f t="shared" si="27"/>
        <v>0</v>
      </c>
      <c r="W71" s="159"/>
      <c r="X71" s="159" t="s">
        <v>126</v>
      </c>
      <c r="Y71" s="149"/>
      <c r="Z71" s="149"/>
      <c r="AA71" s="149"/>
      <c r="AB71" s="149"/>
      <c r="AC71" s="149"/>
      <c r="AD71" s="149"/>
      <c r="AE71" s="149"/>
      <c r="AF71" s="149"/>
      <c r="AG71" s="149" t="s">
        <v>494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">
      <c r="A72" s="156"/>
      <c r="B72" s="157"/>
      <c r="C72" s="270" t="s">
        <v>609</v>
      </c>
      <c r="D72" s="271"/>
      <c r="E72" s="271"/>
      <c r="F72" s="271"/>
      <c r="G72" s="271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49"/>
      <c r="Z72" s="149"/>
      <c r="AA72" s="149"/>
      <c r="AB72" s="149"/>
      <c r="AC72" s="149"/>
      <c r="AD72" s="149"/>
      <c r="AE72" s="149"/>
      <c r="AF72" s="149"/>
      <c r="AG72" s="149" t="s">
        <v>220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ht="22.5" outlineLevel="1" x14ac:dyDescent="0.2">
      <c r="A73" s="176">
        <v>56</v>
      </c>
      <c r="B73" s="177" t="s">
        <v>610</v>
      </c>
      <c r="C73" s="187" t="s">
        <v>611</v>
      </c>
      <c r="D73" s="178" t="s">
        <v>133</v>
      </c>
      <c r="E73" s="179">
        <v>2</v>
      </c>
      <c r="F73" s="180"/>
      <c r="G73" s="181">
        <f t="shared" ref="G73:G78" si="28">ROUND(E73*F73,2)</f>
        <v>0</v>
      </c>
      <c r="H73" s="160"/>
      <c r="I73" s="159">
        <f t="shared" ref="I73:I78" si="29">ROUND(E73*H73,2)</f>
        <v>0</v>
      </c>
      <c r="J73" s="160"/>
      <c r="K73" s="159">
        <f t="shared" ref="K73:K78" si="30">ROUND(E73*J73,2)</f>
        <v>0</v>
      </c>
      <c r="L73" s="159">
        <v>21</v>
      </c>
      <c r="M73" s="159">
        <f t="shared" ref="M73:M78" si="31">G73*(1+L73/100)</f>
        <v>0</v>
      </c>
      <c r="N73" s="159">
        <v>6.4200000000000004E-3</v>
      </c>
      <c r="O73" s="159">
        <f t="shared" ref="O73:O78" si="32">ROUND(E73*N73,2)</f>
        <v>0.01</v>
      </c>
      <c r="P73" s="159">
        <v>0</v>
      </c>
      <c r="Q73" s="159">
        <f t="shared" ref="Q73:Q78" si="33">ROUND(E73*P73,2)</f>
        <v>0</v>
      </c>
      <c r="R73" s="159"/>
      <c r="S73" s="159" t="s">
        <v>125</v>
      </c>
      <c r="T73" s="159" t="s">
        <v>125</v>
      </c>
      <c r="U73" s="159">
        <v>4.4790000000000001</v>
      </c>
      <c r="V73" s="159">
        <f t="shared" ref="V73:V78" si="34">ROUND(E73*U73,2)</f>
        <v>8.9600000000000009</v>
      </c>
      <c r="W73" s="159"/>
      <c r="X73" s="159" t="s">
        <v>126</v>
      </c>
      <c r="Y73" s="149"/>
      <c r="Z73" s="149"/>
      <c r="AA73" s="149"/>
      <c r="AB73" s="149"/>
      <c r="AC73" s="149"/>
      <c r="AD73" s="149"/>
      <c r="AE73" s="149"/>
      <c r="AF73" s="149"/>
      <c r="AG73" s="149" t="s">
        <v>494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">
      <c r="A74" s="176">
        <v>57</v>
      </c>
      <c r="B74" s="177" t="s">
        <v>612</v>
      </c>
      <c r="C74" s="187" t="s">
        <v>613</v>
      </c>
      <c r="D74" s="178" t="s">
        <v>124</v>
      </c>
      <c r="E74" s="179">
        <v>40</v>
      </c>
      <c r="F74" s="180"/>
      <c r="G74" s="181">
        <f t="shared" si="28"/>
        <v>0</v>
      </c>
      <c r="H74" s="160"/>
      <c r="I74" s="159">
        <f t="shared" si="29"/>
        <v>0</v>
      </c>
      <c r="J74" s="160"/>
      <c r="K74" s="159">
        <f t="shared" si="30"/>
        <v>0</v>
      </c>
      <c r="L74" s="159">
        <v>21</v>
      </c>
      <c r="M74" s="159">
        <f t="shared" si="31"/>
        <v>0</v>
      </c>
      <c r="N74" s="159">
        <v>2.0000000000000002E-5</v>
      </c>
      <c r="O74" s="159">
        <f t="shared" si="32"/>
        <v>0</v>
      </c>
      <c r="P74" s="159">
        <v>0</v>
      </c>
      <c r="Q74" s="159">
        <f t="shared" si="33"/>
        <v>0</v>
      </c>
      <c r="R74" s="159"/>
      <c r="S74" s="159" t="s">
        <v>125</v>
      </c>
      <c r="T74" s="159" t="s">
        <v>125</v>
      </c>
      <c r="U74" s="159">
        <v>0.05</v>
      </c>
      <c r="V74" s="159">
        <f t="shared" si="34"/>
        <v>2</v>
      </c>
      <c r="W74" s="159"/>
      <c r="X74" s="159" t="s">
        <v>126</v>
      </c>
      <c r="Y74" s="149"/>
      <c r="Z74" s="149"/>
      <c r="AA74" s="149"/>
      <c r="AB74" s="149"/>
      <c r="AC74" s="149"/>
      <c r="AD74" s="149"/>
      <c r="AE74" s="149"/>
      <c r="AF74" s="149"/>
      <c r="AG74" s="149" t="s">
        <v>494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ht="22.5" outlineLevel="1" x14ac:dyDescent="0.2">
      <c r="A75" s="176">
        <v>58</v>
      </c>
      <c r="B75" s="177" t="s">
        <v>614</v>
      </c>
      <c r="C75" s="187" t="s">
        <v>615</v>
      </c>
      <c r="D75" s="178" t="s">
        <v>124</v>
      </c>
      <c r="E75" s="179">
        <v>50</v>
      </c>
      <c r="F75" s="180"/>
      <c r="G75" s="181">
        <f t="shared" si="28"/>
        <v>0</v>
      </c>
      <c r="H75" s="160"/>
      <c r="I75" s="159">
        <f t="shared" si="29"/>
        <v>0</v>
      </c>
      <c r="J75" s="160"/>
      <c r="K75" s="159">
        <f t="shared" si="30"/>
        <v>0</v>
      </c>
      <c r="L75" s="159">
        <v>21</v>
      </c>
      <c r="M75" s="159">
        <f t="shared" si="31"/>
        <v>0</v>
      </c>
      <c r="N75" s="159">
        <v>0</v>
      </c>
      <c r="O75" s="159">
        <f t="shared" si="32"/>
        <v>0</v>
      </c>
      <c r="P75" s="159">
        <v>0</v>
      </c>
      <c r="Q75" s="159">
        <f t="shared" si="33"/>
        <v>0</v>
      </c>
      <c r="R75" s="159"/>
      <c r="S75" s="159" t="s">
        <v>125</v>
      </c>
      <c r="T75" s="159" t="s">
        <v>125</v>
      </c>
      <c r="U75" s="159">
        <v>0.129</v>
      </c>
      <c r="V75" s="159">
        <f t="shared" si="34"/>
        <v>6.45</v>
      </c>
      <c r="W75" s="159"/>
      <c r="X75" s="159" t="s">
        <v>126</v>
      </c>
      <c r="Y75" s="149"/>
      <c r="Z75" s="149"/>
      <c r="AA75" s="149"/>
      <c r="AB75" s="149"/>
      <c r="AC75" s="149"/>
      <c r="AD75" s="149"/>
      <c r="AE75" s="149"/>
      <c r="AF75" s="149"/>
      <c r="AG75" s="149" t="s">
        <v>494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ht="22.5" outlineLevel="1" x14ac:dyDescent="0.2">
      <c r="A76" s="176">
        <v>59</v>
      </c>
      <c r="B76" s="177" t="s">
        <v>616</v>
      </c>
      <c r="C76" s="187" t="s">
        <v>617</v>
      </c>
      <c r="D76" s="178" t="s">
        <v>148</v>
      </c>
      <c r="E76" s="179">
        <v>40</v>
      </c>
      <c r="F76" s="180"/>
      <c r="G76" s="181">
        <f t="shared" si="28"/>
        <v>0</v>
      </c>
      <c r="H76" s="160"/>
      <c r="I76" s="159">
        <f t="shared" si="29"/>
        <v>0</v>
      </c>
      <c r="J76" s="160"/>
      <c r="K76" s="159">
        <f t="shared" si="30"/>
        <v>0</v>
      </c>
      <c r="L76" s="159">
        <v>21</v>
      </c>
      <c r="M76" s="159">
        <f t="shared" si="31"/>
        <v>0</v>
      </c>
      <c r="N76" s="159">
        <v>6.9999999999999994E-5</v>
      </c>
      <c r="O76" s="159">
        <f t="shared" si="32"/>
        <v>0</v>
      </c>
      <c r="P76" s="159">
        <v>0</v>
      </c>
      <c r="Q76" s="159">
        <f t="shared" si="33"/>
        <v>0</v>
      </c>
      <c r="R76" s="159"/>
      <c r="S76" s="159" t="s">
        <v>125</v>
      </c>
      <c r="T76" s="159" t="s">
        <v>125</v>
      </c>
      <c r="U76" s="159">
        <v>0.36599999999999999</v>
      </c>
      <c r="V76" s="159">
        <f t="shared" si="34"/>
        <v>14.64</v>
      </c>
      <c r="W76" s="159"/>
      <c r="X76" s="159" t="s">
        <v>126</v>
      </c>
      <c r="Y76" s="149"/>
      <c r="Z76" s="149"/>
      <c r="AA76" s="149"/>
      <c r="AB76" s="149"/>
      <c r="AC76" s="149"/>
      <c r="AD76" s="149"/>
      <c r="AE76" s="149"/>
      <c r="AF76" s="149"/>
      <c r="AG76" s="149" t="s">
        <v>494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">
      <c r="A77" s="176">
        <v>60</v>
      </c>
      <c r="B77" s="177" t="s">
        <v>612</v>
      </c>
      <c r="C77" s="187" t="s">
        <v>613</v>
      </c>
      <c r="D77" s="178" t="s">
        <v>124</v>
      </c>
      <c r="E77" s="179">
        <v>330</v>
      </c>
      <c r="F77" s="180"/>
      <c r="G77" s="181">
        <f t="shared" si="28"/>
        <v>0</v>
      </c>
      <c r="H77" s="160"/>
      <c r="I77" s="159">
        <f t="shared" si="29"/>
        <v>0</v>
      </c>
      <c r="J77" s="160"/>
      <c r="K77" s="159">
        <f t="shared" si="30"/>
        <v>0</v>
      </c>
      <c r="L77" s="159">
        <v>21</v>
      </c>
      <c r="M77" s="159">
        <f t="shared" si="31"/>
        <v>0</v>
      </c>
      <c r="N77" s="159">
        <v>2.0000000000000002E-5</v>
      </c>
      <c r="O77" s="159">
        <f t="shared" si="32"/>
        <v>0.01</v>
      </c>
      <c r="P77" s="159">
        <v>0</v>
      </c>
      <c r="Q77" s="159">
        <f t="shared" si="33"/>
        <v>0</v>
      </c>
      <c r="R77" s="159"/>
      <c r="S77" s="159" t="s">
        <v>125</v>
      </c>
      <c r="T77" s="159" t="s">
        <v>125</v>
      </c>
      <c r="U77" s="159">
        <v>0.05</v>
      </c>
      <c r="V77" s="159">
        <f t="shared" si="34"/>
        <v>16.5</v>
      </c>
      <c r="W77" s="159"/>
      <c r="X77" s="159" t="s">
        <v>126</v>
      </c>
      <c r="Y77" s="149"/>
      <c r="Z77" s="149"/>
      <c r="AA77" s="149"/>
      <c r="AB77" s="149"/>
      <c r="AC77" s="149"/>
      <c r="AD77" s="149"/>
      <c r="AE77" s="149"/>
      <c r="AF77" s="149"/>
      <c r="AG77" s="149" t="s">
        <v>494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ht="22.5" outlineLevel="1" x14ac:dyDescent="0.2">
      <c r="A78" s="170">
        <v>61</v>
      </c>
      <c r="B78" s="171" t="s">
        <v>618</v>
      </c>
      <c r="C78" s="185" t="s">
        <v>619</v>
      </c>
      <c r="D78" s="172" t="s">
        <v>155</v>
      </c>
      <c r="E78" s="173">
        <v>0.5</v>
      </c>
      <c r="F78" s="174"/>
      <c r="G78" s="175">
        <f t="shared" si="28"/>
        <v>0</v>
      </c>
      <c r="H78" s="160"/>
      <c r="I78" s="159">
        <f t="shared" si="29"/>
        <v>0</v>
      </c>
      <c r="J78" s="160"/>
      <c r="K78" s="159">
        <f t="shared" si="30"/>
        <v>0</v>
      </c>
      <c r="L78" s="159">
        <v>21</v>
      </c>
      <c r="M78" s="159">
        <f t="shared" si="31"/>
        <v>0</v>
      </c>
      <c r="N78" s="159">
        <v>2.5249999999999999</v>
      </c>
      <c r="O78" s="159">
        <f t="shared" si="32"/>
        <v>1.26</v>
      </c>
      <c r="P78" s="159">
        <v>0</v>
      </c>
      <c r="Q78" s="159">
        <f t="shared" si="33"/>
        <v>0</v>
      </c>
      <c r="R78" s="159"/>
      <c r="S78" s="159" t="s">
        <v>125</v>
      </c>
      <c r="T78" s="159" t="s">
        <v>125</v>
      </c>
      <c r="U78" s="159">
        <v>0.66500000000000004</v>
      </c>
      <c r="V78" s="159">
        <f t="shared" si="34"/>
        <v>0.33</v>
      </c>
      <c r="W78" s="159"/>
      <c r="X78" s="159" t="s">
        <v>126</v>
      </c>
      <c r="Y78" s="149"/>
      <c r="Z78" s="149"/>
      <c r="AA78" s="149"/>
      <c r="AB78" s="149"/>
      <c r="AC78" s="149"/>
      <c r="AD78" s="149"/>
      <c r="AE78" s="149"/>
      <c r="AF78" s="149"/>
      <c r="AG78" s="149" t="s">
        <v>494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">
      <c r="A79" s="156"/>
      <c r="B79" s="157"/>
      <c r="C79" s="186" t="s">
        <v>620</v>
      </c>
      <c r="D79" s="161"/>
      <c r="E79" s="162">
        <v>0.5</v>
      </c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49"/>
      <c r="Z79" s="149"/>
      <c r="AA79" s="149"/>
      <c r="AB79" s="149"/>
      <c r="AC79" s="149"/>
      <c r="AD79" s="149"/>
      <c r="AE79" s="149"/>
      <c r="AF79" s="149"/>
      <c r="AG79" s="149" t="s">
        <v>129</v>
      </c>
      <c r="AH79" s="149">
        <v>0</v>
      </c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">
      <c r="A80" s="176">
        <v>62</v>
      </c>
      <c r="B80" s="177" t="s">
        <v>328</v>
      </c>
      <c r="C80" s="187" t="s">
        <v>329</v>
      </c>
      <c r="D80" s="178" t="s">
        <v>124</v>
      </c>
      <c r="E80" s="179">
        <v>5</v>
      </c>
      <c r="F80" s="180"/>
      <c r="G80" s="181">
        <f>ROUND(E80*F80,2)</f>
        <v>0</v>
      </c>
      <c r="H80" s="160"/>
      <c r="I80" s="159">
        <f>ROUND(E80*H80,2)</f>
        <v>0</v>
      </c>
      <c r="J80" s="160"/>
      <c r="K80" s="159">
        <f>ROUND(E80*J80,2)</f>
        <v>0</v>
      </c>
      <c r="L80" s="159">
        <v>21</v>
      </c>
      <c r="M80" s="159">
        <f>G80*(1+L80/100)</f>
        <v>0</v>
      </c>
      <c r="N80" s="159">
        <v>7.3899999999999993E-2</v>
      </c>
      <c r="O80" s="159">
        <f>ROUND(E80*N80,2)</f>
        <v>0.37</v>
      </c>
      <c r="P80" s="159">
        <v>0</v>
      </c>
      <c r="Q80" s="159">
        <f>ROUND(E80*P80,2)</f>
        <v>0</v>
      </c>
      <c r="R80" s="159"/>
      <c r="S80" s="159" t="s">
        <v>125</v>
      </c>
      <c r="T80" s="159" t="s">
        <v>125</v>
      </c>
      <c r="U80" s="159">
        <v>0.45200000000000001</v>
      </c>
      <c r="V80" s="159">
        <f>ROUND(E80*U80,2)</f>
        <v>2.2599999999999998</v>
      </c>
      <c r="W80" s="159"/>
      <c r="X80" s="159" t="s">
        <v>126</v>
      </c>
      <c r="Y80" s="149"/>
      <c r="Z80" s="149"/>
      <c r="AA80" s="149"/>
      <c r="AB80" s="149"/>
      <c r="AC80" s="149"/>
      <c r="AD80" s="149"/>
      <c r="AE80" s="149"/>
      <c r="AF80" s="149"/>
      <c r="AG80" s="149" t="s">
        <v>494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">
      <c r="A81" s="176">
        <v>63</v>
      </c>
      <c r="B81" s="177" t="s">
        <v>621</v>
      </c>
      <c r="C81" s="187" t="s">
        <v>622</v>
      </c>
      <c r="D81" s="178" t="s">
        <v>148</v>
      </c>
      <c r="E81" s="179">
        <v>8</v>
      </c>
      <c r="F81" s="180"/>
      <c r="G81" s="181">
        <f>ROUND(E81*F81,2)</f>
        <v>0</v>
      </c>
      <c r="H81" s="160"/>
      <c r="I81" s="159">
        <f>ROUND(E81*H81,2)</f>
        <v>0</v>
      </c>
      <c r="J81" s="160"/>
      <c r="K81" s="159">
        <f>ROUND(E81*J81,2)</f>
        <v>0</v>
      </c>
      <c r="L81" s="159">
        <v>21</v>
      </c>
      <c r="M81" s="159">
        <f>G81*(1+L81/100)</f>
        <v>0</v>
      </c>
      <c r="N81" s="159">
        <v>0</v>
      </c>
      <c r="O81" s="159">
        <f>ROUND(E81*N81,2)</f>
        <v>0</v>
      </c>
      <c r="P81" s="159">
        <v>0</v>
      </c>
      <c r="Q81" s="159">
        <f>ROUND(E81*P81,2)</f>
        <v>0</v>
      </c>
      <c r="R81" s="159"/>
      <c r="S81" s="159" t="s">
        <v>125</v>
      </c>
      <c r="T81" s="159" t="s">
        <v>125</v>
      </c>
      <c r="U81" s="159">
        <v>5.5E-2</v>
      </c>
      <c r="V81" s="159">
        <f>ROUND(E81*U81,2)</f>
        <v>0.44</v>
      </c>
      <c r="W81" s="159"/>
      <c r="X81" s="159" t="s">
        <v>126</v>
      </c>
      <c r="Y81" s="149"/>
      <c r="Z81" s="149"/>
      <c r="AA81" s="149"/>
      <c r="AB81" s="149"/>
      <c r="AC81" s="149"/>
      <c r="AD81" s="149"/>
      <c r="AE81" s="149"/>
      <c r="AF81" s="149"/>
      <c r="AG81" s="149" t="s">
        <v>494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x14ac:dyDescent="0.2">
      <c r="A82" s="164" t="s">
        <v>120</v>
      </c>
      <c r="B82" s="165" t="s">
        <v>94</v>
      </c>
      <c r="C82" s="184" t="s">
        <v>30</v>
      </c>
      <c r="D82" s="166"/>
      <c r="E82" s="167"/>
      <c r="F82" s="168"/>
      <c r="G82" s="169">
        <f>SUMIF(AG83:AG87,"&lt;&gt;NOR",G83:G87)</f>
        <v>0</v>
      </c>
      <c r="H82" s="163"/>
      <c r="I82" s="163">
        <f>SUM(I83:I87)</f>
        <v>0</v>
      </c>
      <c r="J82" s="163"/>
      <c r="K82" s="163">
        <f>SUM(K83:K87)</f>
        <v>0</v>
      </c>
      <c r="L82" s="163"/>
      <c r="M82" s="163">
        <f>SUM(M83:M87)</f>
        <v>0</v>
      </c>
      <c r="N82" s="163"/>
      <c r="O82" s="163">
        <f>SUM(O83:O87)</f>
        <v>0</v>
      </c>
      <c r="P82" s="163"/>
      <c r="Q82" s="163">
        <f>SUM(Q83:Q87)</f>
        <v>0</v>
      </c>
      <c r="R82" s="163"/>
      <c r="S82" s="163"/>
      <c r="T82" s="163"/>
      <c r="U82" s="163"/>
      <c r="V82" s="163">
        <f>SUM(V83:V87)</f>
        <v>0</v>
      </c>
      <c r="W82" s="163"/>
      <c r="X82" s="163"/>
      <c r="AG82" t="s">
        <v>121</v>
      </c>
    </row>
    <row r="83" spans="1:60" outlineLevel="1" x14ac:dyDescent="0.2">
      <c r="A83" s="176">
        <v>64</v>
      </c>
      <c r="B83" s="177" t="s">
        <v>623</v>
      </c>
      <c r="C83" s="187" t="s">
        <v>624</v>
      </c>
      <c r="D83" s="178" t="s">
        <v>588</v>
      </c>
      <c r="E83" s="179">
        <v>0.1</v>
      </c>
      <c r="F83" s="180"/>
      <c r="G83" s="181">
        <f>ROUND(E83*F83,2)</f>
        <v>0</v>
      </c>
      <c r="H83" s="160"/>
      <c r="I83" s="159">
        <f>ROUND(E83*H83,2)</f>
        <v>0</v>
      </c>
      <c r="J83" s="160"/>
      <c r="K83" s="159">
        <f>ROUND(E83*J83,2)</f>
        <v>0</v>
      </c>
      <c r="L83" s="159">
        <v>21</v>
      </c>
      <c r="M83" s="159">
        <f>G83*(1+L83/100)</f>
        <v>0</v>
      </c>
      <c r="N83" s="159">
        <v>0</v>
      </c>
      <c r="O83" s="159">
        <f>ROUND(E83*N83,2)</f>
        <v>0</v>
      </c>
      <c r="P83" s="159">
        <v>0</v>
      </c>
      <c r="Q83" s="159">
        <f>ROUND(E83*P83,2)</f>
        <v>0</v>
      </c>
      <c r="R83" s="159"/>
      <c r="S83" s="159" t="s">
        <v>436</v>
      </c>
      <c r="T83" s="159" t="s">
        <v>437</v>
      </c>
      <c r="U83" s="159">
        <v>0</v>
      </c>
      <c r="V83" s="159">
        <f>ROUND(E83*U83,2)</f>
        <v>0</v>
      </c>
      <c r="W83" s="159"/>
      <c r="X83" s="159" t="s">
        <v>126</v>
      </c>
      <c r="Y83" s="149"/>
      <c r="Z83" s="149"/>
      <c r="AA83" s="149"/>
      <c r="AB83" s="149"/>
      <c r="AC83" s="149"/>
      <c r="AD83" s="149"/>
      <c r="AE83" s="149"/>
      <c r="AF83" s="149"/>
      <c r="AG83" s="149" t="s">
        <v>127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1" x14ac:dyDescent="0.2">
      <c r="A84" s="176">
        <v>65</v>
      </c>
      <c r="B84" s="177" t="s">
        <v>625</v>
      </c>
      <c r="C84" s="187" t="s">
        <v>626</v>
      </c>
      <c r="D84" s="178" t="s">
        <v>133</v>
      </c>
      <c r="E84" s="179">
        <v>1</v>
      </c>
      <c r="F84" s="180"/>
      <c r="G84" s="181">
        <f>ROUND(E84*F84,2)</f>
        <v>0</v>
      </c>
      <c r="H84" s="160"/>
      <c r="I84" s="159">
        <f>ROUND(E84*H84,2)</f>
        <v>0</v>
      </c>
      <c r="J84" s="160"/>
      <c r="K84" s="159">
        <f>ROUND(E84*J84,2)</f>
        <v>0</v>
      </c>
      <c r="L84" s="159">
        <v>21</v>
      </c>
      <c r="M84" s="159">
        <f>G84*(1+L84/100)</f>
        <v>0</v>
      </c>
      <c r="N84" s="159">
        <v>0</v>
      </c>
      <c r="O84" s="159">
        <f>ROUND(E84*N84,2)</f>
        <v>0</v>
      </c>
      <c r="P84" s="159">
        <v>0</v>
      </c>
      <c r="Q84" s="159">
        <f>ROUND(E84*P84,2)</f>
        <v>0</v>
      </c>
      <c r="R84" s="159"/>
      <c r="S84" s="159" t="s">
        <v>627</v>
      </c>
      <c r="T84" s="159" t="s">
        <v>437</v>
      </c>
      <c r="U84" s="159">
        <v>0</v>
      </c>
      <c r="V84" s="159">
        <f>ROUND(E84*U84,2)</f>
        <v>0</v>
      </c>
      <c r="W84" s="159"/>
      <c r="X84" s="159" t="s">
        <v>126</v>
      </c>
      <c r="Y84" s="149"/>
      <c r="Z84" s="149"/>
      <c r="AA84" s="149"/>
      <c r="AB84" s="149"/>
      <c r="AC84" s="149"/>
      <c r="AD84" s="149"/>
      <c r="AE84" s="149"/>
      <c r="AF84" s="149"/>
      <c r="AG84" s="149" t="s">
        <v>494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">
      <c r="A85" s="176">
        <v>66</v>
      </c>
      <c r="B85" s="177" t="s">
        <v>628</v>
      </c>
      <c r="C85" s="187" t="s">
        <v>629</v>
      </c>
      <c r="D85" s="178" t="s">
        <v>133</v>
      </c>
      <c r="E85" s="179">
        <v>3</v>
      </c>
      <c r="F85" s="180"/>
      <c r="G85" s="181">
        <f>ROUND(E85*F85,2)</f>
        <v>0</v>
      </c>
      <c r="H85" s="160"/>
      <c r="I85" s="159">
        <f>ROUND(E85*H85,2)</f>
        <v>0</v>
      </c>
      <c r="J85" s="160"/>
      <c r="K85" s="159">
        <f>ROUND(E85*J85,2)</f>
        <v>0</v>
      </c>
      <c r="L85" s="159">
        <v>21</v>
      </c>
      <c r="M85" s="159">
        <f>G85*(1+L85/100)</f>
        <v>0</v>
      </c>
      <c r="N85" s="159">
        <v>0</v>
      </c>
      <c r="O85" s="159">
        <f>ROUND(E85*N85,2)</f>
        <v>0</v>
      </c>
      <c r="P85" s="159">
        <v>0</v>
      </c>
      <c r="Q85" s="159">
        <f>ROUND(E85*P85,2)</f>
        <v>0</v>
      </c>
      <c r="R85" s="159"/>
      <c r="S85" s="159" t="s">
        <v>627</v>
      </c>
      <c r="T85" s="159" t="s">
        <v>437</v>
      </c>
      <c r="U85" s="159">
        <v>0</v>
      </c>
      <c r="V85" s="159">
        <f>ROUND(E85*U85,2)</f>
        <v>0</v>
      </c>
      <c r="W85" s="159"/>
      <c r="X85" s="159" t="s">
        <v>126</v>
      </c>
      <c r="Y85" s="149"/>
      <c r="Z85" s="149"/>
      <c r="AA85" s="149"/>
      <c r="AB85" s="149"/>
      <c r="AC85" s="149"/>
      <c r="AD85" s="149"/>
      <c r="AE85" s="149"/>
      <c r="AF85" s="149"/>
      <c r="AG85" s="149" t="s">
        <v>494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 x14ac:dyDescent="0.2">
      <c r="A86" s="176">
        <v>67</v>
      </c>
      <c r="B86" s="177" t="s">
        <v>630</v>
      </c>
      <c r="C86" s="187" t="s">
        <v>631</v>
      </c>
      <c r="D86" s="178" t="s">
        <v>133</v>
      </c>
      <c r="E86" s="179">
        <v>1</v>
      </c>
      <c r="F86" s="180"/>
      <c r="G86" s="181">
        <f>ROUND(E86*F86,2)</f>
        <v>0</v>
      </c>
      <c r="H86" s="160"/>
      <c r="I86" s="159">
        <f>ROUND(E86*H86,2)</f>
        <v>0</v>
      </c>
      <c r="J86" s="160"/>
      <c r="K86" s="159">
        <f>ROUND(E86*J86,2)</f>
        <v>0</v>
      </c>
      <c r="L86" s="159">
        <v>21</v>
      </c>
      <c r="M86" s="159">
        <f>G86*(1+L86/100)</f>
        <v>0</v>
      </c>
      <c r="N86" s="159">
        <v>0</v>
      </c>
      <c r="O86" s="159">
        <f>ROUND(E86*N86,2)</f>
        <v>0</v>
      </c>
      <c r="P86" s="159">
        <v>0</v>
      </c>
      <c r="Q86" s="159">
        <f>ROUND(E86*P86,2)</f>
        <v>0</v>
      </c>
      <c r="R86" s="159"/>
      <c r="S86" s="159" t="s">
        <v>627</v>
      </c>
      <c r="T86" s="159" t="s">
        <v>437</v>
      </c>
      <c r="U86" s="159">
        <v>0</v>
      </c>
      <c r="V86" s="159">
        <f>ROUND(E86*U86,2)</f>
        <v>0</v>
      </c>
      <c r="W86" s="159"/>
      <c r="X86" s="159" t="s">
        <v>126</v>
      </c>
      <c r="Y86" s="149"/>
      <c r="Z86" s="149"/>
      <c r="AA86" s="149"/>
      <c r="AB86" s="149"/>
      <c r="AC86" s="149"/>
      <c r="AD86" s="149"/>
      <c r="AE86" s="149"/>
      <c r="AF86" s="149"/>
      <c r="AG86" s="149" t="s">
        <v>494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 x14ac:dyDescent="0.2">
      <c r="A87" s="176">
        <v>68</v>
      </c>
      <c r="B87" s="177" t="s">
        <v>632</v>
      </c>
      <c r="C87" s="187" t="s">
        <v>633</v>
      </c>
      <c r="D87" s="178" t="s">
        <v>133</v>
      </c>
      <c r="E87" s="179">
        <v>3</v>
      </c>
      <c r="F87" s="180"/>
      <c r="G87" s="181">
        <f>ROUND(E87*F87,2)</f>
        <v>0</v>
      </c>
      <c r="H87" s="160"/>
      <c r="I87" s="159">
        <f>ROUND(E87*H87,2)</f>
        <v>0</v>
      </c>
      <c r="J87" s="160"/>
      <c r="K87" s="159">
        <f>ROUND(E87*J87,2)</f>
        <v>0</v>
      </c>
      <c r="L87" s="159">
        <v>21</v>
      </c>
      <c r="M87" s="159">
        <f>G87*(1+L87/100)</f>
        <v>0</v>
      </c>
      <c r="N87" s="159">
        <v>0</v>
      </c>
      <c r="O87" s="159">
        <f>ROUND(E87*N87,2)</f>
        <v>0</v>
      </c>
      <c r="P87" s="159">
        <v>0</v>
      </c>
      <c r="Q87" s="159">
        <f>ROUND(E87*P87,2)</f>
        <v>0</v>
      </c>
      <c r="R87" s="159"/>
      <c r="S87" s="159" t="s">
        <v>627</v>
      </c>
      <c r="T87" s="159" t="s">
        <v>437</v>
      </c>
      <c r="U87" s="159">
        <v>0</v>
      </c>
      <c r="V87" s="159">
        <f>ROUND(E87*U87,2)</f>
        <v>0</v>
      </c>
      <c r="W87" s="159"/>
      <c r="X87" s="159" t="s">
        <v>126</v>
      </c>
      <c r="Y87" s="149"/>
      <c r="Z87" s="149"/>
      <c r="AA87" s="149"/>
      <c r="AB87" s="149"/>
      <c r="AC87" s="149"/>
      <c r="AD87" s="149"/>
      <c r="AE87" s="149"/>
      <c r="AF87" s="149"/>
      <c r="AG87" s="149" t="s">
        <v>494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x14ac:dyDescent="0.2">
      <c r="A88" s="164" t="s">
        <v>120</v>
      </c>
      <c r="B88" s="165" t="s">
        <v>93</v>
      </c>
      <c r="C88" s="184" t="s">
        <v>29</v>
      </c>
      <c r="D88" s="166"/>
      <c r="E88" s="167"/>
      <c r="F88" s="168"/>
      <c r="G88" s="169">
        <f>SUMIF(AG89:AG91,"&lt;&gt;NOR",G89:G91)</f>
        <v>0</v>
      </c>
      <c r="H88" s="163"/>
      <c r="I88" s="163">
        <f>SUM(I89:I91)</f>
        <v>0</v>
      </c>
      <c r="J88" s="163"/>
      <c r="K88" s="163">
        <f>SUM(K89:K91)</f>
        <v>0</v>
      </c>
      <c r="L88" s="163"/>
      <c r="M88" s="163">
        <f>SUM(M89:M91)</f>
        <v>0</v>
      </c>
      <c r="N88" s="163"/>
      <c r="O88" s="163">
        <f>SUM(O89:O91)</f>
        <v>0</v>
      </c>
      <c r="P88" s="163"/>
      <c r="Q88" s="163">
        <f>SUM(Q89:Q91)</f>
        <v>0</v>
      </c>
      <c r="R88" s="163"/>
      <c r="S88" s="163"/>
      <c r="T88" s="163"/>
      <c r="U88" s="163"/>
      <c r="V88" s="163">
        <f>SUM(V89:V91)</f>
        <v>0</v>
      </c>
      <c r="W88" s="163"/>
      <c r="X88" s="163"/>
      <c r="AG88" t="s">
        <v>121</v>
      </c>
    </row>
    <row r="89" spans="1:60" outlineLevel="1" x14ac:dyDescent="0.2">
      <c r="A89" s="176">
        <v>69</v>
      </c>
      <c r="B89" s="177" t="s">
        <v>634</v>
      </c>
      <c r="C89" s="187" t="s">
        <v>635</v>
      </c>
      <c r="D89" s="178" t="s">
        <v>636</v>
      </c>
      <c r="E89" s="179">
        <v>24</v>
      </c>
      <c r="F89" s="180"/>
      <c r="G89" s="181">
        <f>ROUND(E89*F89,2)</f>
        <v>0</v>
      </c>
      <c r="H89" s="160"/>
      <c r="I89" s="159">
        <f>ROUND(E89*H89,2)</f>
        <v>0</v>
      </c>
      <c r="J89" s="160"/>
      <c r="K89" s="159">
        <f>ROUND(E89*J89,2)</f>
        <v>0</v>
      </c>
      <c r="L89" s="159">
        <v>21</v>
      </c>
      <c r="M89" s="159">
        <f>G89*(1+L89/100)</f>
        <v>0</v>
      </c>
      <c r="N89" s="159">
        <v>0</v>
      </c>
      <c r="O89" s="159">
        <f>ROUND(E89*N89,2)</f>
        <v>0</v>
      </c>
      <c r="P89" s="159">
        <v>0</v>
      </c>
      <c r="Q89" s="159">
        <f>ROUND(E89*P89,2)</f>
        <v>0</v>
      </c>
      <c r="R89" s="159"/>
      <c r="S89" s="159" t="s">
        <v>436</v>
      </c>
      <c r="T89" s="159" t="s">
        <v>437</v>
      </c>
      <c r="U89" s="159">
        <v>0</v>
      </c>
      <c r="V89" s="159">
        <f>ROUND(E89*U89,2)</f>
        <v>0</v>
      </c>
      <c r="W89" s="159"/>
      <c r="X89" s="159" t="s">
        <v>637</v>
      </c>
      <c r="Y89" s="149"/>
      <c r="Z89" s="149"/>
      <c r="AA89" s="149"/>
      <c r="AB89" s="149"/>
      <c r="AC89" s="149"/>
      <c r="AD89" s="149"/>
      <c r="AE89" s="149"/>
      <c r="AF89" s="149"/>
      <c r="AG89" s="149" t="s">
        <v>638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1" x14ac:dyDescent="0.2">
      <c r="A90" s="176">
        <v>70</v>
      </c>
      <c r="B90" s="177" t="s">
        <v>639</v>
      </c>
      <c r="C90" s="187" t="s">
        <v>640</v>
      </c>
      <c r="D90" s="178" t="s">
        <v>636</v>
      </c>
      <c r="E90" s="179">
        <v>8</v>
      </c>
      <c r="F90" s="180"/>
      <c r="G90" s="181">
        <f>ROUND(E90*F90,2)</f>
        <v>0</v>
      </c>
      <c r="H90" s="160"/>
      <c r="I90" s="159">
        <f>ROUND(E90*H90,2)</f>
        <v>0</v>
      </c>
      <c r="J90" s="160"/>
      <c r="K90" s="159">
        <f>ROUND(E90*J90,2)</f>
        <v>0</v>
      </c>
      <c r="L90" s="159">
        <v>21</v>
      </c>
      <c r="M90" s="159">
        <f>G90*(1+L90/100)</f>
        <v>0</v>
      </c>
      <c r="N90" s="159">
        <v>0</v>
      </c>
      <c r="O90" s="159">
        <f>ROUND(E90*N90,2)</f>
        <v>0</v>
      </c>
      <c r="P90" s="159">
        <v>0</v>
      </c>
      <c r="Q90" s="159">
        <f>ROUND(E90*P90,2)</f>
        <v>0</v>
      </c>
      <c r="R90" s="159"/>
      <c r="S90" s="159" t="s">
        <v>436</v>
      </c>
      <c r="T90" s="159" t="s">
        <v>437</v>
      </c>
      <c r="U90" s="159">
        <v>0</v>
      </c>
      <c r="V90" s="159">
        <f>ROUND(E90*U90,2)</f>
        <v>0</v>
      </c>
      <c r="W90" s="159"/>
      <c r="X90" s="159" t="s">
        <v>637</v>
      </c>
      <c r="Y90" s="149"/>
      <c r="Z90" s="149"/>
      <c r="AA90" s="149"/>
      <c r="AB90" s="149"/>
      <c r="AC90" s="149"/>
      <c r="AD90" s="149"/>
      <c r="AE90" s="149"/>
      <c r="AF90" s="149"/>
      <c r="AG90" s="149" t="s">
        <v>638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ht="22.5" outlineLevel="1" x14ac:dyDescent="0.2">
      <c r="A91" s="170">
        <v>71</v>
      </c>
      <c r="B91" s="171" t="s">
        <v>641</v>
      </c>
      <c r="C91" s="185" t="s">
        <v>642</v>
      </c>
      <c r="D91" s="172" t="s">
        <v>636</v>
      </c>
      <c r="E91" s="173">
        <v>8</v>
      </c>
      <c r="F91" s="174"/>
      <c r="G91" s="175">
        <f>ROUND(E91*F91,2)</f>
        <v>0</v>
      </c>
      <c r="H91" s="160"/>
      <c r="I91" s="159">
        <f>ROUND(E91*H91,2)</f>
        <v>0</v>
      </c>
      <c r="J91" s="160"/>
      <c r="K91" s="159">
        <f>ROUND(E91*J91,2)</f>
        <v>0</v>
      </c>
      <c r="L91" s="159">
        <v>21</v>
      </c>
      <c r="M91" s="159">
        <f>G91*(1+L91/100)</f>
        <v>0</v>
      </c>
      <c r="N91" s="159">
        <v>0</v>
      </c>
      <c r="O91" s="159">
        <f>ROUND(E91*N91,2)</f>
        <v>0</v>
      </c>
      <c r="P91" s="159">
        <v>0</v>
      </c>
      <c r="Q91" s="159">
        <f>ROUND(E91*P91,2)</f>
        <v>0</v>
      </c>
      <c r="R91" s="159"/>
      <c r="S91" s="159" t="s">
        <v>436</v>
      </c>
      <c r="T91" s="159" t="s">
        <v>437</v>
      </c>
      <c r="U91" s="159">
        <v>0</v>
      </c>
      <c r="V91" s="159">
        <f>ROUND(E91*U91,2)</f>
        <v>0</v>
      </c>
      <c r="W91" s="159"/>
      <c r="X91" s="159" t="s">
        <v>637</v>
      </c>
      <c r="Y91" s="149"/>
      <c r="Z91" s="149"/>
      <c r="AA91" s="149"/>
      <c r="AB91" s="149"/>
      <c r="AC91" s="149"/>
      <c r="AD91" s="149"/>
      <c r="AE91" s="149"/>
      <c r="AF91" s="149"/>
      <c r="AG91" s="149" t="s">
        <v>638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x14ac:dyDescent="0.2">
      <c r="A92" s="3"/>
      <c r="B92" s="4"/>
      <c r="C92" s="189"/>
      <c r="D92" s="6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AE92">
        <v>15</v>
      </c>
      <c r="AF92">
        <v>21</v>
      </c>
      <c r="AG92" t="s">
        <v>107</v>
      </c>
    </row>
    <row r="93" spans="1:60" x14ac:dyDescent="0.2">
      <c r="A93" s="152"/>
      <c r="B93" s="153" t="s">
        <v>31</v>
      </c>
      <c r="C93" s="190"/>
      <c r="D93" s="154"/>
      <c r="E93" s="155"/>
      <c r="F93" s="155"/>
      <c r="G93" s="183">
        <f>G8+G59+G82+G88</f>
        <v>0</v>
      </c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AE93">
        <f>SUMIF(L7:L91,AE92,G7:G91)</f>
        <v>0</v>
      </c>
      <c r="AF93">
        <f>SUMIF(L7:L91,AF92,G7:G91)</f>
        <v>0</v>
      </c>
      <c r="AG93" t="s">
        <v>488</v>
      </c>
    </row>
    <row r="94" spans="1:60" x14ac:dyDescent="0.2">
      <c r="A94" s="3"/>
      <c r="B94" s="4"/>
      <c r="C94" s="189"/>
      <c r="D94" s="6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60" x14ac:dyDescent="0.2">
      <c r="A95" s="3"/>
      <c r="B95" s="4"/>
      <c r="C95" s="189"/>
      <c r="D95" s="6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60" x14ac:dyDescent="0.2">
      <c r="A96" s="256" t="s">
        <v>489</v>
      </c>
      <c r="B96" s="256"/>
      <c r="C96" s="257"/>
      <c r="D96" s="6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33" x14ac:dyDescent="0.2">
      <c r="A97" s="258"/>
      <c r="B97" s="259"/>
      <c r="C97" s="260"/>
      <c r="D97" s="259"/>
      <c r="E97" s="259"/>
      <c r="F97" s="259"/>
      <c r="G97" s="261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AG97" t="s">
        <v>490</v>
      </c>
    </row>
    <row r="98" spans="1:33" x14ac:dyDescent="0.2">
      <c r="A98" s="262"/>
      <c r="B98" s="263"/>
      <c r="C98" s="264"/>
      <c r="D98" s="263"/>
      <c r="E98" s="263"/>
      <c r="F98" s="263"/>
      <c r="G98" s="265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33" x14ac:dyDescent="0.2">
      <c r="A99" s="262"/>
      <c r="B99" s="263"/>
      <c r="C99" s="264"/>
      <c r="D99" s="263"/>
      <c r="E99" s="263"/>
      <c r="F99" s="263"/>
      <c r="G99" s="265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33" x14ac:dyDescent="0.2">
      <c r="A100" s="262"/>
      <c r="B100" s="263"/>
      <c r="C100" s="264"/>
      <c r="D100" s="263"/>
      <c r="E100" s="263"/>
      <c r="F100" s="263"/>
      <c r="G100" s="265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33" x14ac:dyDescent="0.2">
      <c r="A101" s="266"/>
      <c r="B101" s="267"/>
      <c r="C101" s="268"/>
      <c r="D101" s="267"/>
      <c r="E101" s="267"/>
      <c r="F101" s="267"/>
      <c r="G101" s="269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33" x14ac:dyDescent="0.2">
      <c r="A102" s="3"/>
      <c r="B102" s="4"/>
      <c r="C102" s="189"/>
      <c r="D102" s="6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33" x14ac:dyDescent="0.2">
      <c r="C103" s="191"/>
      <c r="D103" s="10"/>
      <c r="AG103" t="s">
        <v>491</v>
      </c>
    </row>
    <row r="104" spans="1:33" x14ac:dyDescent="0.2">
      <c r="D104" s="10"/>
    </row>
    <row r="105" spans="1:33" x14ac:dyDescent="0.2">
      <c r="D105" s="10"/>
    </row>
    <row r="106" spans="1:33" x14ac:dyDescent="0.2">
      <c r="D106" s="10"/>
    </row>
    <row r="107" spans="1:33" x14ac:dyDescent="0.2">
      <c r="D107" s="10"/>
    </row>
    <row r="108" spans="1:33" x14ac:dyDescent="0.2">
      <c r="D108" s="10"/>
    </row>
    <row r="109" spans="1:33" x14ac:dyDescent="0.2">
      <c r="D109" s="10"/>
    </row>
    <row r="110" spans="1:33" x14ac:dyDescent="0.2">
      <c r="D110" s="10"/>
    </row>
    <row r="111" spans="1:33" x14ac:dyDescent="0.2">
      <c r="D111" s="10"/>
    </row>
    <row r="112" spans="1:33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4">
    <mergeCell ref="A96:C96"/>
    <mergeCell ref="A97:G101"/>
    <mergeCell ref="C23:G23"/>
    <mergeCell ref="C26:G26"/>
    <mergeCell ref="C32:G32"/>
    <mergeCell ref="C35:G35"/>
    <mergeCell ref="C40:G40"/>
    <mergeCell ref="C49:G49"/>
    <mergeCell ref="C52:G52"/>
    <mergeCell ref="C72:G72"/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SO 01 1 Pol</vt:lpstr>
      <vt:lpstr>SO 02 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1 Pol'!Názvy_tisku</vt:lpstr>
      <vt:lpstr>'SO 02 2 Pol'!Názvy_tisku</vt:lpstr>
      <vt:lpstr>oadresa</vt:lpstr>
      <vt:lpstr>Stavba!Objednatel</vt:lpstr>
      <vt:lpstr>Stavba!Objekt</vt:lpstr>
      <vt:lpstr>'SO 01 1 Pol'!Oblast_tisku</vt:lpstr>
      <vt:lpstr>'SO 02 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Klus</dc:creator>
  <cp:lastModifiedBy>Jochimová Lenka</cp:lastModifiedBy>
  <cp:lastPrinted>2019-03-19T12:27:02Z</cp:lastPrinted>
  <dcterms:created xsi:type="dcterms:W3CDTF">2009-04-08T07:15:50Z</dcterms:created>
  <dcterms:modified xsi:type="dcterms:W3CDTF">2020-06-01T08:07:09Z</dcterms:modified>
</cp:coreProperties>
</file>