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3, 5 a 6\"/>
    </mc:Choice>
  </mc:AlternateContent>
  <bookViews>
    <workbookView xWindow="0" yWindow="0" windowWidth="28800" windowHeight="12480"/>
  </bookViews>
  <sheets>
    <sheet name="SO 101.1.a - Zpevněné plo..." sheetId="2" r:id="rId1"/>
  </sheets>
  <definedNames>
    <definedName name="_xlnm._FilterDatabase" localSheetId="0" hidden="1">'SO 101.1.a - Zpevněné plo...'!$C$101:$K$616</definedName>
    <definedName name="_xlnm.Print_Titles" localSheetId="0">'SO 101.1.a - Zpevněné plo...'!$101:$101</definedName>
    <definedName name="_xlnm.Print_Area" localSheetId="0">'SO 101.1.a - Zpevněné plo...'!$C$47:$J$81,'SO 101.1.a - Zpevněné plo...'!$C$87:$K$616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J37" i="2"/>
  <c r="BI615" i="2"/>
  <c r="BH615" i="2"/>
  <c r="BG615" i="2"/>
  <c r="BF615" i="2"/>
  <c r="T615" i="2"/>
  <c r="T614" i="2"/>
  <c r="T613" i="2" s="1"/>
  <c r="R615" i="2"/>
  <c r="R614" i="2" s="1"/>
  <c r="R613" i="2" s="1"/>
  <c r="P615" i="2"/>
  <c r="P614" i="2"/>
  <c r="P613" i="2" s="1"/>
  <c r="BI610" i="2"/>
  <c r="BH610" i="2"/>
  <c r="BG610" i="2"/>
  <c r="BF610" i="2"/>
  <c r="T610" i="2"/>
  <c r="T609" i="2" s="1"/>
  <c r="T608" i="2" s="1"/>
  <c r="R610" i="2"/>
  <c r="R609" i="2"/>
  <c r="R608" i="2" s="1"/>
  <c r="P610" i="2"/>
  <c r="P609" i="2" s="1"/>
  <c r="P608" i="2" s="1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T586" i="2" s="1"/>
  <c r="R587" i="2"/>
  <c r="R586" i="2" s="1"/>
  <c r="P587" i="2"/>
  <c r="P586" i="2" s="1"/>
  <c r="BI584" i="2"/>
  <c r="BH584" i="2"/>
  <c r="BG584" i="2"/>
  <c r="BF584" i="2"/>
  <c r="T584" i="2"/>
  <c r="T583" i="2" s="1"/>
  <c r="R584" i="2"/>
  <c r="R583" i="2" s="1"/>
  <c r="P584" i="2"/>
  <c r="P583" i="2" s="1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299" i="2"/>
  <c r="BH299" i="2"/>
  <c r="BG299" i="2"/>
  <c r="BF299" i="2"/>
  <c r="T299" i="2"/>
  <c r="R299" i="2"/>
  <c r="P299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59" i="2"/>
  <c r="J58" i="2"/>
  <c r="F58" i="2"/>
  <c r="F56" i="2"/>
  <c r="E54" i="2"/>
  <c r="J20" i="2"/>
  <c r="E20" i="2"/>
  <c r="F99" i="2"/>
  <c r="J19" i="2"/>
  <c r="J14" i="2"/>
  <c r="J96" i="2" s="1"/>
  <c r="E7" i="2"/>
  <c r="E90" i="2" s="1"/>
  <c r="J615" i="2"/>
  <c r="J610" i="2"/>
  <c r="BK598" i="2"/>
  <c r="BK597" i="2"/>
  <c r="J596" i="2"/>
  <c r="J594" i="2"/>
  <c r="J593" i="2"/>
  <c r="BK587" i="2"/>
  <c r="J581" i="2"/>
  <c r="J579" i="2"/>
  <c r="J577" i="2"/>
  <c r="BK575" i="2"/>
  <c r="J572" i="2"/>
  <c r="BK571" i="2"/>
  <c r="BK570" i="2"/>
  <c r="BK567" i="2"/>
  <c r="BK565" i="2"/>
  <c r="J564" i="2"/>
  <c r="BK563" i="2"/>
  <c r="BK553" i="2"/>
  <c r="J552" i="2"/>
  <c r="J549" i="2"/>
  <c r="J547" i="2"/>
  <c r="BK546" i="2"/>
  <c r="J538" i="2"/>
  <c r="J537" i="2"/>
  <c r="J531" i="2"/>
  <c r="BK530" i="2"/>
  <c r="BK527" i="2"/>
  <c r="BK526" i="2"/>
  <c r="BK525" i="2"/>
  <c r="BK516" i="2"/>
  <c r="J514" i="2"/>
  <c r="J513" i="2"/>
  <c r="BK510" i="2"/>
  <c r="BK509" i="2"/>
  <c r="J508" i="2"/>
  <c r="J496" i="2"/>
  <c r="J492" i="2"/>
  <c r="BK490" i="2"/>
  <c r="BK486" i="2"/>
  <c r="J482" i="2"/>
  <c r="J474" i="2"/>
  <c r="BK473" i="2"/>
  <c r="BK464" i="2"/>
  <c r="BK457" i="2"/>
  <c r="J449" i="2"/>
  <c r="J445" i="2"/>
  <c r="J431" i="2"/>
  <c r="J429" i="2"/>
  <c r="BK423" i="2"/>
  <c r="BK419" i="2"/>
  <c r="J409" i="2"/>
  <c r="J393" i="2"/>
  <c r="J390" i="2"/>
  <c r="BK361" i="2"/>
  <c r="BK352" i="2"/>
  <c r="BK350" i="2"/>
  <c r="J347" i="2"/>
  <c r="J335" i="2"/>
  <c r="J326" i="2"/>
  <c r="BK299" i="2"/>
  <c r="J276" i="2"/>
  <c r="J269" i="2"/>
  <c r="BK262" i="2"/>
  <c r="BK259" i="2"/>
  <c r="J247" i="2"/>
  <c r="J244" i="2"/>
  <c r="J241" i="2"/>
  <c r="BK236" i="2"/>
  <c r="J235" i="2"/>
  <c r="J229" i="2"/>
  <c r="BK221" i="2"/>
  <c r="BK218" i="2"/>
  <c r="J211" i="2"/>
  <c r="BK209" i="2"/>
  <c r="BK207" i="2"/>
  <c r="BK202" i="2"/>
  <c r="J201" i="2"/>
  <c r="J194" i="2"/>
  <c r="J193" i="2"/>
  <c r="BK184" i="2"/>
  <c r="BK173" i="2"/>
  <c r="BK166" i="2"/>
  <c r="J158" i="2"/>
  <c r="BK149" i="2"/>
  <c r="BK147" i="2"/>
  <c r="BK146" i="2"/>
  <c r="J144" i="2"/>
  <c r="J142" i="2"/>
  <c r="J139" i="2"/>
  <c r="BK136" i="2"/>
  <c r="J127" i="2"/>
  <c r="BK121" i="2"/>
  <c r="J109" i="2"/>
  <c r="BK105" i="2"/>
  <c r="BK615" i="2"/>
  <c r="BK610" i="2"/>
  <c r="J598" i="2"/>
  <c r="J597" i="2"/>
  <c r="BK596" i="2"/>
  <c r="BK594" i="2"/>
  <c r="BK591" i="2"/>
  <c r="BK590" i="2"/>
  <c r="J584" i="2"/>
  <c r="BK581" i="2"/>
  <c r="BK579" i="2"/>
  <c r="BK577" i="2"/>
  <c r="J575" i="2"/>
  <c r="BK572" i="2"/>
  <c r="J571" i="2"/>
  <c r="J570" i="2"/>
  <c r="J567" i="2"/>
  <c r="J565" i="2"/>
  <c r="BK564" i="2"/>
  <c r="J563" i="2"/>
  <c r="BK549" i="2"/>
  <c r="BK545" i="2"/>
  <c r="BK544" i="2"/>
  <c r="J539" i="2"/>
  <c r="BK538" i="2"/>
  <c r="BK531" i="2"/>
  <c r="J530" i="2"/>
  <c r="J526" i="2"/>
  <c r="J524" i="2"/>
  <c r="BK518" i="2"/>
  <c r="J515" i="2"/>
  <c r="BK514" i="2"/>
  <c r="J510" i="2"/>
  <c r="J509" i="2"/>
  <c r="J502" i="2"/>
  <c r="J501" i="2"/>
  <c r="J498" i="2"/>
  <c r="BK494" i="2"/>
  <c r="J490" i="2"/>
  <c r="J488" i="2"/>
  <c r="J484" i="2"/>
  <c r="BK480" i="2"/>
  <c r="J477" i="2"/>
  <c r="BK476" i="2"/>
  <c r="BK474" i="2"/>
  <c r="J473" i="2"/>
  <c r="BK471" i="2"/>
  <c r="J469" i="2"/>
  <c r="J464" i="2"/>
  <c r="BK445" i="2"/>
  <c r="BK415" i="2"/>
  <c r="BK401" i="2"/>
  <c r="BK393" i="2"/>
  <c r="BK383" i="2"/>
  <c r="J379" i="2"/>
  <c r="BK370" i="2"/>
  <c r="J361" i="2"/>
  <c r="J350" i="2"/>
  <c r="BK344" i="2"/>
  <c r="BK276" i="2"/>
  <c r="J262" i="2"/>
  <c r="J261" i="2"/>
  <c r="J259" i="2"/>
  <c r="BK257" i="2"/>
  <c r="J255" i="2"/>
  <c r="J254" i="2"/>
  <c r="BK247" i="2"/>
  <c r="BK244" i="2"/>
  <c r="J242" i="2"/>
  <c r="BK239" i="2"/>
  <c r="BK237" i="2"/>
  <c r="J236" i="2"/>
  <c r="J232" i="2"/>
  <c r="J221" i="2"/>
  <c r="J218" i="2"/>
  <c r="BK208" i="2"/>
  <c r="J207" i="2"/>
  <c r="BK204" i="2"/>
  <c r="J202" i="2"/>
  <c r="BK193" i="2"/>
  <c r="J187" i="2"/>
  <c r="J184" i="2"/>
  <c r="BK170" i="2"/>
  <c r="J166" i="2"/>
  <c r="BK163" i="2"/>
  <c r="BK158" i="2"/>
  <c r="J153" i="2"/>
  <c r="BK151" i="2"/>
  <c r="J146" i="2"/>
  <c r="BK144" i="2"/>
  <c r="BK139" i="2"/>
  <c r="J133" i="2"/>
  <c r="BK127" i="2"/>
  <c r="J112" i="2"/>
  <c r="BK593" i="2"/>
  <c r="J591" i="2"/>
  <c r="J590" i="2"/>
  <c r="J587" i="2"/>
  <c r="BK584" i="2"/>
  <c r="J553" i="2"/>
  <c r="BK552" i="2"/>
  <c r="BK547" i="2"/>
  <c r="J546" i="2"/>
  <c r="J545" i="2"/>
  <c r="J544" i="2"/>
  <c r="BK539" i="2"/>
  <c r="BK537" i="2"/>
  <c r="J527" i="2"/>
  <c r="J525" i="2"/>
  <c r="BK524" i="2"/>
  <c r="J518" i="2"/>
  <c r="J516" i="2"/>
  <c r="BK515" i="2"/>
  <c r="BK513" i="2"/>
  <c r="BK508" i="2"/>
  <c r="BK502" i="2"/>
  <c r="BK501" i="2"/>
  <c r="BK498" i="2"/>
  <c r="BK496" i="2"/>
  <c r="J494" i="2"/>
  <c r="BK492" i="2"/>
  <c r="BK488" i="2"/>
  <c r="J486" i="2"/>
  <c r="BK484" i="2"/>
  <c r="BK482" i="2"/>
  <c r="J480" i="2"/>
  <c r="BK477" i="2"/>
  <c r="J476" i="2"/>
  <c r="J471" i="2"/>
  <c r="BK469" i="2"/>
  <c r="J457" i="2"/>
  <c r="BK449" i="2"/>
  <c r="BK431" i="2"/>
  <c r="BK429" i="2"/>
  <c r="J423" i="2"/>
  <c r="J419" i="2"/>
  <c r="J415" i="2"/>
  <c r="BK409" i="2"/>
  <c r="J401" i="2"/>
  <c r="BK390" i="2"/>
  <c r="J383" i="2"/>
  <c r="BK379" i="2"/>
  <c r="J370" i="2"/>
  <c r="J352" i="2"/>
  <c r="BK347" i="2"/>
  <c r="J344" i="2"/>
  <c r="BK335" i="2"/>
  <c r="BK326" i="2"/>
  <c r="J299" i="2"/>
  <c r="BK269" i="2"/>
  <c r="BK261" i="2"/>
  <c r="J257" i="2"/>
  <c r="BK255" i="2"/>
  <c r="BK254" i="2"/>
  <c r="BK242" i="2"/>
  <c r="BK241" i="2"/>
  <c r="J239" i="2"/>
  <c r="J237" i="2"/>
  <c r="BK235" i="2"/>
  <c r="BK232" i="2"/>
  <c r="BK229" i="2"/>
  <c r="BK211" i="2"/>
  <c r="J209" i="2"/>
  <c r="J208" i="2"/>
  <c r="J204" i="2"/>
  <c r="BK201" i="2"/>
  <c r="BK194" i="2"/>
  <c r="BK187" i="2"/>
  <c r="J173" i="2"/>
  <c r="J170" i="2"/>
  <c r="J163" i="2"/>
  <c r="BK153" i="2"/>
  <c r="J151" i="2"/>
  <c r="J149" i="2"/>
  <c r="J147" i="2"/>
  <c r="BK142" i="2"/>
  <c r="J136" i="2"/>
  <c r="BK133" i="2"/>
  <c r="J121" i="2"/>
  <c r="BK112" i="2"/>
  <c r="BK109" i="2"/>
  <c r="J105" i="2"/>
  <c r="R104" i="2" l="1"/>
  <c r="BK243" i="2"/>
  <c r="J243" i="2" s="1"/>
  <c r="J66" i="2" s="1"/>
  <c r="R243" i="2"/>
  <c r="BK253" i="2"/>
  <c r="J253" i="2" s="1"/>
  <c r="J67" i="2" s="1"/>
  <c r="P253" i="2"/>
  <c r="BK256" i="2"/>
  <c r="J256" i="2" s="1"/>
  <c r="J68" i="2" s="1"/>
  <c r="R256" i="2"/>
  <c r="R275" i="2"/>
  <c r="P468" i="2"/>
  <c r="BK517" i="2"/>
  <c r="J517" i="2" s="1"/>
  <c r="J71" i="2" s="1"/>
  <c r="T517" i="2"/>
  <c r="P569" i="2"/>
  <c r="BK589" i="2"/>
  <c r="J589" i="2"/>
  <c r="J76" i="2" s="1"/>
  <c r="T589" i="2"/>
  <c r="T585" i="2" s="1"/>
  <c r="P104" i="2"/>
  <c r="BK275" i="2"/>
  <c r="J275" i="2"/>
  <c r="J69" i="2" s="1"/>
  <c r="T275" i="2"/>
  <c r="R468" i="2"/>
  <c r="R517" i="2"/>
  <c r="T569" i="2"/>
  <c r="R589" i="2"/>
  <c r="R585" i="2"/>
  <c r="BK104" i="2"/>
  <c r="J104" i="2" s="1"/>
  <c r="J65" i="2" s="1"/>
  <c r="T104" i="2"/>
  <c r="P243" i="2"/>
  <c r="T243" i="2"/>
  <c r="R253" i="2"/>
  <c r="T253" i="2"/>
  <c r="P256" i="2"/>
  <c r="T256" i="2"/>
  <c r="P275" i="2"/>
  <c r="BK468" i="2"/>
  <c r="J468" i="2"/>
  <c r="J70" i="2" s="1"/>
  <c r="T468" i="2"/>
  <c r="P517" i="2"/>
  <c r="BK569" i="2"/>
  <c r="J569" i="2" s="1"/>
  <c r="J72" i="2" s="1"/>
  <c r="R569" i="2"/>
  <c r="P589" i="2"/>
  <c r="P585" i="2" s="1"/>
  <c r="E50" i="2"/>
  <c r="J56" i="2"/>
  <c r="BE105" i="2"/>
  <c r="BE121" i="2"/>
  <c r="BE127" i="2"/>
  <c r="BE133" i="2"/>
  <c r="BE139" i="2"/>
  <c r="BE147" i="2"/>
  <c r="BE151" i="2"/>
  <c r="BE158" i="2"/>
  <c r="BE166" i="2"/>
  <c r="BE184" i="2"/>
  <c r="BE193" i="2"/>
  <c r="BE204" i="2"/>
  <c r="BE209" i="2"/>
  <c r="BE229" i="2"/>
  <c r="BE236" i="2"/>
  <c r="BE241" i="2"/>
  <c r="BE254" i="2"/>
  <c r="BE259" i="2"/>
  <c r="BE262" i="2"/>
  <c r="BE299" i="2"/>
  <c r="BE344" i="2"/>
  <c r="BE352" i="2"/>
  <c r="BE383" i="2"/>
  <c r="BE401" i="2"/>
  <c r="BE415" i="2"/>
  <c r="BE423" i="2"/>
  <c r="BE429" i="2"/>
  <c r="BE445" i="2"/>
  <c r="BE476" i="2"/>
  <c r="BE480" i="2"/>
  <c r="BE482" i="2"/>
  <c r="BE486" i="2"/>
  <c r="BE492" i="2"/>
  <c r="BE496" i="2"/>
  <c r="BE501" i="2"/>
  <c r="BE514" i="2"/>
  <c r="BE516" i="2"/>
  <c r="BE524" i="2"/>
  <c r="BE526" i="2"/>
  <c r="BE538" i="2"/>
  <c r="BE549" i="2"/>
  <c r="BK583" i="2"/>
  <c r="J583" i="2"/>
  <c r="J73" i="2" s="1"/>
  <c r="F59" i="2"/>
  <c r="BE142" i="2"/>
  <c r="BE149" i="2"/>
  <c r="BE153" i="2"/>
  <c r="BE194" i="2"/>
  <c r="BE201" i="2"/>
  <c r="BE202" i="2"/>
  <c r="BE207" i="2"/>
  <c r="BE211" i="2"/>
  <c r="BE218" i="2"/>
  <c r="BE232" i="2"/>
  <c r="BE237" i="2"/>
  <c r="BE242" i="2"/>
  <c r="BE244" i="2"/>
  <c r="BE257" i="2"/>
  <c r="BE326" i="2"/>
  <c r="BE335" i="2"/>
  <c r="BE347" i="2"/>
  <c r="BE361" i="2"/>
  <c r="BE379" i="2"/>
  <c r="BE390" i="2"/>
  <c r="BE393" i="2"/>
  <c r="BE431" i="2"/>
  <c r="BE457" i="2"/>
  <c r="BE469" i="2"/>
  <c r="BE473" i="2"/>
  <c r="BE477" i="2"/>
  <c r="BE488" i="2"/>
  <c r="BE513" i="2"/>
  <c r="BE527" i="2"/>
  <c r="BE530" i="2"/>
  <c r="BE537" i="2"/>
  <c r="BE539" i="2"/>
  <c r="BE544" i="2"/>
  <c r="BE546" i="2"/>
  <c r="BE553" i="2"/>
  <c r="BE564" i="2"/>
  <c r="BE567" i="2"/>
  <c r="BE571" i="2"/>
  <c r="BE572" i="2"/>
  <c r="BE575" i="2"/>
  <c r="BE579" i="2"/>
  <c r="BE590" i="2"/>
  <c r="BE593" i="2"/>
  <c r="BE594" i="2"/>
  <c r="BE596" i="2"/>
  <c r="BE615" i="2"/>
  <c r="BK586" i="2"/>
  <c r="J586" i="2"/>
  <c r="J75" i="2" s="1"/>
  <c r="BK614" i="2"/>
  <c r="J614" i="2" s="1"/>
  <c r="J80" i="2" s="1"/>
  <c r="BE109" i="2"/>
  <c r="BE112" i="2"/>
  <c r="BE136" i="2"/>
  <c r="BE144" i="2"/>
  <c r="BE146" i="2"/>
  <c r="BE163" i="2"/>
  <c r="BE170" i="2"/>
  <c r="BE173" i="2"/>
  <c r="BE187" i="2"/>
  <c r="BE208" i="2"/>
  <c r="BE221" i="2"/>
  <c r="BE235" i="2"/>
  <c r="BE239" i="2"/>
  <c r="BE247" i="2"/>
  <c r="BE255" i="2"/>
  <c r="BE261" i="2"/>
  <c r="BE269" i="2"/>
  <c r="BE276" i="2"/>
  <c r="BE350" i="2"/>
  <c r="BE370" i="2"/>
  <c r="BE409" i="2"/>
  <c r="BE419" i="2"/>
  <c r="BE449" i="2"/>
  <c r="BE464" i="2"/>
  <c r="BE471" i="2"/>
  <c r="BE474" i="2"/>
  <c r="BE484" i="2"/>
  <c r="BE490" i="2"/>
  <c r="BE494" i="2"/>
  <c r="BE498" i="2"/>
  <c r="BE502" i="2"/>
  <c r="BE508" i="2"/>
  <c r="BE509" i="2"/>
  <c r="BE510" i="2"/>
  <c r="BE515" i="2"/>
  <c r="BE518" i="2"/>
  <c r="BE525" i="2"/>
  <c r="BE531" i="2"/>
  <c r="BE545" i="2"/>
  <c r="BE547" i="2"/>
  <c r="BE552" i="2"/>
  <c r="BE563" i="2"/>
  <c r="BE565" i="2"/>
  <c r="BE570" i="2"/>
  <c r="BE577" i="2"/>
  <c r="BE581" i="2"/>
  <c r="BE584" i="2"/>
  <c r="BE587" i="2"/>
  <c r="BE591" i="2"/>
  <c r="BE597" i="2"/>
  <c r="BE598" i="2"/>
  <c r="BE610" i="2"/>
  <c r="BK609" i="2"/>
  <c r="BK608" i="2" s="1"/>
  <c r="J608" i="2" s="1"/>
  <c r="J77" i="2" s="1"/>
  <c r="F36" i="2"/>
  <c r="F38" i="2"/>
  <c r="J36" i="2"/>
  <c r="F39" i="2"/>
  <c r="F37" i="2"/>
  <c r="T103" i="2" l="1"/>
  <c r="T102" i="2"/>
  <c r="P103" i="2"/>
  <c r="P102" i="2"/>
  <c r="R103" i="2"/>
  <c r="R102" i="2" s="1"/>
  <c r="J609" i="2"/>
  <c r="J78" i="2"/>
  <c r="BK103" i="2"/>
  <c r="J103" i="2" s="1"/>
  <c r="J64" i="2" s="1"/>
  <c r="BK585" i="2"/>
  <c r="J585" i="2" s="1"/>
  <c r="J74" i="2" s="1"/>
  <c r="BK613" i="2"/>
  <c r="J613" i="2" s="1"/>
  <c r="J79" i="2" s="1"/>
  <c r="F35" i="2"/>
  <c r="J35" i="2"/>
  <c r="BK102" i="2" l="1"/>
  <c r="J102" i="2" s="1"/>
  <c r="J63" i="2" s="1"/>
  <c r="J32" i="2" l="1"/>
  <c r="J41" i="2" l="1"/>
</calcChain>
</file>

<file path=xl/sharedStrings.xml><?xml version="1.0" encoding="utf-8"?>
<sst xmlns="http://schemas.openxmlformats.org/spreadsheetml/2006/main" count="5436" uniqueCount="872">
  <si>
    <t>False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</si>
  <si>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</si>
  <si>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</si>
  <si>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</si>
  <si>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</si>
  <si>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</si>
  <si>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</si>
  <si>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</si>
  <si>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</si>
  <si>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Bohumín</t>
  </si>
  <si>
    <t>Datum:</t>
  </si>
  <si>
    <t>Zadavatel:</t>
  </si>
  <si>
    <t>IČ:</t>
  </si>
  <si>
    <t>Město Bohumín, Masarykova 158, 735 81 Bohumín</t>
  </si>
  <si>
    <t>DIČ:</t>
  </si>
  <si>
    <t>Uchazeč:</t>
  </si>
  <si>
    <t>Projektant:</t>
  </si>
  <si>
    <t>HaskoningDHV Czech Republic, spol. s 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</si>
  <si>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</si>
  <si>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</si>
  <si>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</si>
  <si>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</si>
  <si>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</si>
  <si>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</si>
  <si>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</si>
  <si>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</si>
  <si>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</si>
  <si>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</si>
  <si>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</si>
  <si>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</si>
  <si>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</si>
  <si>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</si>
  <si>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</si>
  <si>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</si>
  <si>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</si>
  <si>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</si>
  <si>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</si>
  <si>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</si>
  <si>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</si>
  <si>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</si>
  <si>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</si>
  <si>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2</t>
  </si>
  <si>
    <t>{c050fd56-6a88-4ba3-bde8-33826296587a}</t>
  </si>
  <si>
    <t>VRN</t>
  </si>
  <si>
    <t>Vedlejší rozpočtové náklady</t>
  </si>
  <si>
    <t>KRYCÍ LIST SOUPISU PRACÍ</t>
  </si>
  <si>
    <t>Objekt:</t>
  </si>
  <si>
    <t>SO 101 - Komunikace</t>
  </si>
  <si>
    <t>Soupis:</t>
  </si>
  <si>
    <t>SO 101.1.a - Zpevněné plochy - způsobilý výdaj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</si>
  <si>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</si>
  <si>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</si>
  <si>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</si>
  <si>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</si>
  <si>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</si>
  <si>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</si>
  <si>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</si>
  <si>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</si>
  <si>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</si>
  <si>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</si>
  <si>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</si>
  <si>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</si>
  <si>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</si>
  <si>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</si>
  <si>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</si>
  <si>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</si>
  <si>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</si>
  <si>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</si>
  <si>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</si>
  <si>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</si>
  <si>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</si>
  <si>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</si>
  <si>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</si>
  <si>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</si>
  <si>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</si>
  <si>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</si>
  <si>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</si>
  <si>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</si>
  <si>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</si>
  <si>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</si>
  <si>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</si>
  <si>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</si>
  <si>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</si>
  <si>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</si>
  <si>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</si>
  <si>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</si>
  <si>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</si>
  <si>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</si>
  <si>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</si>
  <si>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113106511</t>
  </si>
  <si>
    <t>Rozebrání dlažeb a dílců vozovek a ploch s přemístěním hmot na skládku na vzdálenost do 3 m nebo s naložením na dopravní prostředek, s jakoukoliv výplní spár strojně plochy jednotlivě přes 200 m2 z velkých kostek s ložem z kameniva těženého</t>
  </si>
  <si>
    <t>m2</t>
  </si>
  <si>
    <t>CS ÚRS 2019 02</t>
  </si>
  <si>
    <t>4</t>
  </si>
  <si>
    <t>1450734957</t>
  </si>
  <si>
    <t>P</t>
  </si>
  <si>
    <t>Poznámka k položce:_x000D_
Výměry viz Technická zpráva SO 101.</t>
  </si>
  <si>
    <t>VV</t>
  </si>
  <si>
    <t>Dlážděná vozovka:</t>
  </si>
  <si>
    <t>910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</si>
  <si>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</si>
  <si>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</si>
  <si>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491440435</t>
  </si>
  <si>
    <t>Dlážděný chodník:</t>
  </si>
  <si>
    <t>3200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</si>
  <si>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</si>
  <si>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</si>
  <si>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</si>
  <si>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-12091560</t>
  </si>
  <si>
    <t>Asfaltová vozovka:</t>
  </si>
  <si>
    <t>1310+55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</si>
  <si>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</si>
  <si>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</si>
  <si>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</si>
  <si>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-1887072441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</si>
  <si>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</si>
  <si>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</si>
  <si>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</si>
  <si>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1085253206</t>
  </si>
  <si>
    <t>Stávající rampa před nádr. budovou:</t>
  </si>
  <si>
    <t>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</si>
  <si>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</si>
  <si>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</si>
  <si>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1875396104</t>
  </si>
  <si>
    <t>7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</si>
  <si>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</si>
  <si>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</si>
  <si>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-588272687</t>
  </si>
  <si>
    <t>8</t>
  </si>
  <si>
    <t>113154323</t>
  </si>
  <si>
    <t>Frézování živičného podkladu nebo krytu s naložením na dopravní prostředek plochy přes 1 000 do 10 000 m2 bez překážek v trase pruhu šířky do 1 m, tloušťky vrstvy 50 mm</t>
  </si>
  <si>
    <t>1577384983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</si>
  <si>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</si>
  <si>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</si>
  <si>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</si>
  <si>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</si>
  <si>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250389351</t>
  </si>
  <si>
    <t>10</t>
  </si>
  <si>
    <t>115101201</t>
  </si>
  <si>
    <t>Čerpání vody na dopravní výšku do 10 m s uvažovaným průměrným přítokem do 500 l/min</t>
  </si>
  <si>
    <t>hod</t>
  </si>
  <si>
    <t>1302787714</t>
  </si>
  <si>
    <t>8*5</t>
  </si>
  <si>
    <t>11</t>
  </si>
  <si>
    <t>115101301</t>
  </si>
  <si>
    <t>Pohotovost záložní čerpací soupravy pro dopravní výšku do 10 m s uvažovaným průměrným přítokem do 500 l/min</t>
  </si>
  <si>
    <t>den</t>
  </si>
  <si>
    <t>-48501260</t>
  </si>
  <si>
    <t>12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</si>
  <si>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</si>
  <si>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</si>
  <si>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-1011867793</t>
  </si>
  <si>
    <t>2*10</t>
  </si>
  <si>
    <t>13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</si>
  <si>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</si>
  <si>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</si>
  <si>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-1824174756</t>
  </si>
  <si>
    <t>1,6*10</t>
  </si>
  <si>
    <t>14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</si>
  <si>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</si>
  <si>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</si>
  <si>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1918067996</t>
  </si>
  <si>
    <t>11*2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</si>
  <si>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</si>
  <si>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</si>
  <si>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</si>
  <si>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1507312576</t>
  </si>
  <si>
    <t>Poznámka k položce:_x000D_
Tl.:100mm_x000D_
Výměry viz Technická zpráva SO 101.</t>
  </si>
  <si>
    <t>750*0,1</t>
  </si>
  <si>
    <t>110*0,1</t>
  </si>
  <si>
    <t>16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</si>
  <si>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</si>
  <si>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</si>
  <si>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-267092782</t>
  </si>
  <si>
    <t>110*(0,5-0,1)</t>
  </si>
  <si>
    <t>750*(0,5-0,1)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</si>
  <si>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</si>
  <si>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</si>
  <si>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</si>
  <si>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883059033</t>
  </si>
  <si>
    <t>Poznámka k položce:_x000D_
30%.</t>
  </si>
  <si>
    <t>344*0,3 'Přepočtené koeficientem množství</t>
  </si>
  <si>
    <t>18</t>
  </si>
  <si>
    <t>131203101</t>
  </si>
  <si>
    <t>Hloubení zapažených i nezapažených jam ručním nebo pneumatickým nářadím s urovnáním dna do předepsaného profilu a spádu v horninách tř. 3 soudržných</t>
  </si>
  <si>
    <t>581598057</t>
  </si>
  <si>
    <t>Vpusti:</t>
  </si>
  <si>
    <t>2,0*1,25*1,25*(15+1)</t>
  </si>
  <si>
    <t>19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</si>
  <si>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</si>
  <si>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</si>
  <si>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-975859535</t>
  </si>
  <si>
    <t>Poznámka k položce:_x000D_
30%</t>
  </si>
  <si>
    <t>50*0,3 'Přepočtené koeficientem množství</t>
  </si>
  <si>
    <t>20</t>
  </si>
  <si>
    <t>132201101</t>
  </si>
  <si>
    <t>Hloubení zapažených i nezapažených rýh šířky do 600 mm s urovnáním dna do předepsaného profilu a spádu v hornině tř. 3 do 100 m3</t>
  </si>
  <si>
    <t>-1614970934</t>
  </si>
  <si>
    <t>Lože pod obrubníky C20/25nXF3</t>
  </si>
  <si>
    <t>(73+8+350+250+400+435+70)*0,15*0,2</t>
  </si>
  <si>
    <t>Lože pod dvouřádek ze žulových kostek:</t>
  </si>
  <si>
    <t>(60+435)*0,25*0,1</t>
  </si>
  <si>
    <t>Betonová zídka:</t>
  </si>
  <si>
    <t>15*1,2*0,5</t>
  </si>
  <si>
    <t>Odvodňovací plastový žlab:</t>
  </si>
  <si>
    <t>6*0,75*0,75</t>
  </si>
  <si>
    <t>132201109</t>
  </si>
  <si>
    <t>Hloubení zapažených i nezapažených rýh šířky do 600 mm s urovnáním dna do předepsaného profilu a spádu v hornině tř. 3 Příplatek k cenám za lepivost horniny tř. 3</t>
  </si>
  <si>
    <t>424925964</t>
  </si>
  <si>
    <t>68,955*0,3 'Přepočtené koeficientem množství</t>
  </si>
  <si>
    <t>22</t>
  </si>
  <si>
    <t>132201201</t>
  </si>
  <si>
    <t>Hloubení zapažených i nezapažených rýh šířky přes 600 do 2 000 mm s urovnáním dna do předepsaného profilu a spádu v hornině tř. 3 do 100 m3</t>
  </si>
  <si>
    <t>-838837472</t>
  </si>
  <si>
    <t>Potrubí odvodnění:</t>
  </si>
  <si>
    <t>(0,15+1,75)*(0,3+0,6+0,3)*(1,4+1,4+1,4+0,5+6,5+5,4+4,7+6,1+4,5+3,0+10)</t>
  </si>
  <si>
    <t>(0,15+1,75)*(0,3+0,6+0,3)*(1,2+3,6+2,7+2,3)</t>
  </si>
  <si>
    <t>23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</si>
  <si>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</si>
  <si>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</si>
  <si>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-583009141</t>
  </si>
  <si>
    <t>24</t>
  </si>
  <si>
    <t>151811131</t>
  </si>
  <si>
    <t>Zřízení pažicích boxů pro pažení a rozepření stěn rýh podzemního vedení hloubka výkopu do 4 m, šířka do 1,2 m</t>
  </si>
  <si>
    <t>2068812796</t>
  </si>
  <si>
    <t>2,0*1,25*4*(15+1)</t>
  </si>
  <si>
    <t>(0,15+1,75)*2*(1,4+1,4+1,4+0,5+6,5+5,4+4,7+6,1+4,5+3,0+10)</t>
  </si>
  <si>
    <t>(0,15+1,75)*2*(1,2+3,6+2,7+2,3)</t>
  </si>
  <si>
    <t>25</t>
  </si>
  <si>
    <t>151811231</t>
  </si>
  <si>
    <t>Odstranění pažicích boxů pro pažení a rozepření stěn rýh podzemního vedení hloubka výkopu do 4 m, šířka do 1,2 m</t>
  </si>
  <si>
    <t>328247626</t>
  </si>
  <si>
    <t>26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</si>
  <si>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</si>
  <si>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</si>
  <si>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1382094292</t>
  </si>
  <si>
    <t>344+50+72,330+124,716</t>
  </si>
  <si>
    <t>27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</si>
  <si>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</si>
  <si>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</si>
  <si>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1645963385</t>
  </si>
  <si>
    <t>Poznámka k položce:_x000D_
Celkem 20 km</t>
  </si>
  <si>
    <t>591,046*10 'Přepočtené koeficientem množství</t>
  </si>
  <si>
    <t>28</t>
  </si>
  <si>
    <t>167101103</t>
  </si>
  <si>
    <t>Nakládání, skládání a překládání neulehlého výkopku nebo sypaniny skládání nebo překládání, z hornin tř. 1 až 4</t>
  </si>
  <si>
    <t>1783559250</t>
  </si>
  <si>
    <t>29</t>
  </si>
  <si>
    <t>171201201</t>
  </si>
  <si>
    <t>Uložení sypaniny na skládky</t>
  </si>
  <si>
    <t>1268438301</t>
  </si>
  <si>
    <t>30</t>
  </si>
  <si>
    <t>171201211</t>
  </si>
  <si>
    <t>Poplatek za uložení stavebního odpadu na skládce (skládkovné) zeminy a kameniva zatříděného do Katalogu odpadů pod kódem 170 504</t>
  </si>
  <si>
    <t>t</t>
  </si>
  <si>
    <t>-399525152</t>
  </si>
  <si>
    <t>591,046*1,975</t>
  </si>
  <si>
    <t>31</t>
  </si>
  <si>
    <t>174101101</t>
  </si>
  <si>
    <t>Zásyp sypaninou z jakékoliv horniny s uložením výkopku ve vrstvách se zhutněním jam, šachet, rýh nebo kolem objektů v těchto vykopávkách</t>
  </si>
  <si>
    <t>2021169361</t>
  </si>
  <si>
    <t>(2,0-0,3)*1,25*1,25*(15+1)</t>
  </si>
  <si>
    <t>(0,15+1,75-0,3-0,335)*(0,3+0,6+0,3)*(1,4+1,4+1,4+0,5+6,5+5,4+4,7+6,1+4,5+3,0+10)</t>
  </si>
  <si>
    <t>(0,15+1,75-0,3-0,335)*(0,3+0,6+0,3)*(1,2+3,6+2,7+2,3)</t>
  </si>
  <si>
    <t>32</t>
  </si>
  <si>
    <t>M</t>
  </si>
  <si>
    <t>58344197</t>
  </si>
  <si>
    <t>štěrkodrť frakce 0/63</t>
  </si>
  <si>
    <t>-996219072</t>
  </si>
  <si>
    <t>Poznámka k položce:_x000D_
kamenivo přírodní těžené  štěrkodrť frakce 0/63 (nepřípustné pro zásyp jsou popílek, hlušina (haldovina), struska a recykláty)</t>
  </si>
  <si>
    <t>125,534*1,9</t>
  </si>
  <si>
    <t>33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</si>
  <si>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</si>
  <si>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</si>
  <si>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-289810924</t>
  </si>
  <si>
    <t>Poznámka k položce:_x000D_
Obsyp potrubí provádět po vrstvách max. 15cm._x000D_
Jednotlivé vrstvy budou ručně hutněny na hodnotu 90% PS.</t>
  </si>
  <si>
    <t>0,3*1,25*1,25*(15+1)</t>
  </si>
  <si>
    <t>(0,3+0,15)*(0,3+0,6+0,3)*(1,4+1,4+1,4+0,5+6,5+5,4+4,7+6,1+4,5+3,0+10)</t>
  </si>
  <si>
    <t>(0,3+0,15)*(0,3+0,6+0,3)*(1,2+3,6+2,7+2,3)</t>
  </si>
  <si>
    <t>34</t>
  </si>
  <si>
    <t>58344121</t>
  </si>
  <si>
    <t>štěrkodrť frakce 0/8</t>
  </si>
  <si>
    <t>-885911448</t>
  </si>
  <si>
    <t>Poznámka k položce:_x000D_
kamenivo přírodní těžené štěrkodrť frakce 0/8 (nepřípustné pro zásyp jsou popílek, hlušina (haldovina), struska a recykláty)</t>
  </si>
  <si>
    <t>37,038*1,9</t>
  </si>
  <si>
    <t>35</t>
  </si>
  <si>
    <t>181202305</t>
  </si>
  <si>
    <t>Úprava pláně na stavbách dálnic strojně na násypech se zhutněním</t>
  </si>
  <si>
    <t>1304215736</t>
  </si>
  <si>
    <t>1650+400+510+280+170+1500+620+400+500</t>
  </si>
  <si>
    <t>36</t>
  </si>
  <si>
    <t>181301111</t>
  </si>
  <si>
    <t>Rozprostření a urovnání ornice v rovině nebo ve svahu sklonu do 1:5 při souvislé ploše přes 500 m2, tl. vrstvy do 100 mm</t>
  </si>
  <si>
    <t>530045627</t>
  </si>
  <si>
    <t>37</t>
  </si>
  <si>
    <t>181411121</t>
  </si>
  <si>
    <t>Založení trávníku na půdě předem připravené plochy do 1000 m2 výsevem včetně utažení lučního v rovině nebo na svahu do 1:5</t>
  </si>
  <si>
    <t>1854176773</t>
  </si>
  <si>
    <t>38</t>
  </si>
  <si>
    <t>00572410</t>
  </si>
  <si>
    <t>osivo směs travní parková</t>
  </si>
  <si>
    <t>kg</t>
  </si>
  <si>
    <t>1376324187</t>
  </si>
  <si>
    <t>750*0,015 'Přepočtené koeficientem množství</t>
  </si>
  <si>
    <t>39</t>
  </si>
  <si>
    <t>10371500</t>
  </si>
  <si>
    <t>substrát pro trávníky VL</t>
  </si>
  <si>
    <t>-1061417732</t>
  </si>
  <si>
    <t>750*0,025</t>
  </si>
  <si>
    <t>40</t>
  </si>
  <si>
    <t>185803111</t>
  </si>
  <si>
    <t>Ošetření trávníku jednorázové v rovině nebo na svahu do 1:5</t>
  </si>
  <si>
    <t>-1611932897</t>
  </si>
  <si>
    <t>41</t>
  </si>
  <si>
    <t>185803211</t>
  </si>
  <si>
    <t>Uválcování trávníku v rovině nebo na svahu do 1:5</t>
  </si>
  <si>
    <t>863798896</t>
  </si>
  <si>
    <t>Zakládání</t>
  </si>
  <si>
    <t>42</t>
  </si>
  <si>
    <t>274313611</t>
  </si>
  <si>
    <t>Základy z betonu prostého pasy betonu kamenem neprokládaného tř. C 16/20</t>
  </si>
  <si>
    <t>339732573</t>
  </si>
  <si>
    <t>Lože pod obrubníky C16/20nXF1:</t>
  </si>
  <si>
    <t>43</t>
  </si>
  <si>
    <t>274313711</t>
  </si>
  <si>
    <t>Základy z betonu prostého pasy betonu kamenem neprokládaného tř. C 20/25</t>
  </si>
  <si>
    <t>335585633</t>
  </si>
  <si>
    <t>60*0,25*0,1</t>
  </si>
  <si>
    <t>Svislé a kompletní konstrukce</t>
  </si>
  <si>
    <t>44</t>
  </si>
  <si>
    <t>359901111</t>
  </si>
  <si>
    <t>Vyčištění stok jakékoliv výšky</t>
  </si>
  <si>
    <t>319396910</t>
  </si>
  <si>
    <t>45</t>
  </si>
  <si>
    <t>359901211</t>
  </si>
  <si>
    <t>Monitoring stok (kamerový systém) jakékoli výšky nová kanalizace</t>
  </si>
  <si>
    <t>-1844030218</t>
  </si>
  <si>
    <t>Vodorovné konstrukce</t>
  </si>
  <si>
    <t>46</t>
  </si>
  <si>
    <t>430321515</t>
  </si>
  <si>
    <t>Schodišťové konstrukce a rampy z betonu železového (bez výztuže) stupně, schodnice, ramena, podesty s nosníky tř. C 20/25</t>
  </si>
  <si>
    <t>209569479</t>
  </si>
  <si>
    <t>9,5*2,0*1,0</t>
  </si>
  <si>
    <t>47</t>
  </si>
  <si>
    <t>431351121</t>
  </si>
  <si>
    <t>Bednění podest, podstupňových desek a ramp včetně podpěrné konstrukce výšky do 4 m půdorysně přímočarých zřízení</t>
  </si>
  <si>
    <t>421605183</t>
  </si>
  <si>
    <t>9,5*2,0</t>
  </si>
  <si>
    <t>48</t>
  </si>
  <si>
    <t>431351122</t>
  </si>
  <si>
    <t>Bednění podest, podstupňových desek a ramp včetně podpěrné konstrukce výšky do 4 m půdorysně přímočarých odstranění</t>
  </si>
  <si>
    <t>-1316333873</t>
  </si>
  <si>
    <t>49</t>
  </si>
  <si>
    <t>451572111</t>
  </si>
  <si>
    <t>Lože pod potrubí, stoky a drobné objekty v otevřeném výkopu z kameniva drobného těženého 0 až 4 mm</t>
  </si>
  <si>
    <t>-925221268</t>
  </si>
  <si>
    <t>0,1*1,25*1,25*(15+1)</t>
  </si>
  <si>
    <t>0,1*(0,3+0,6+0,3)*(1,4+1,4+1,4+0,5+6,5+5,4+4,7+6,1+4,5+3,0+10)</t>
  </si>
  <si>
    <t>0,1*(0,3+0,6+0,3)*(1,2+3,6+2,7+2,3)</t>
  </si>
  <si>
    <t>50</t>
  </si>
  <si>
    <t>452311141</t>
  </si>
  <si>
    <t>Podkladní a zajišťovací konstrukce z betonu prostého v otevřeném výkopu desky pod potrubí, stoky a drobné objekty z betonu tř. C 16/20</t>
  </si>
  <si>
    <t>1861884388</t>
  </si>
  <si>
    <t>Potrubí:</t>
  </si>
  <si>
    <t>(54,7)*1,4*0,15</t>
  </si>
  <si>
    <t>Šachty:</t>
  </si>
  <si>
    <t>2*2*(15+1)*0,15</t>
  </si>
  <si>
    <t>Komunikace pozemní</t>
  </si>
  <si>
    <t>51</t>
  </si>
  <si>
    <t>564201111</t>
  </si>
  <si>
    <t>Podklad nebo podsyp ze štěrkopísku ŠP s rozprostřením, vlhčením a zhutněním, po zhutnění tl. 40 mm</t>
  </si>
  <si>
    <t>294026109</t>
  </si>
  <si>
    <t>Komunikace - skladba A:</t>
  </si>
  <si>
    <t>Komunikace - skladba B:</t>
  </si>
  <si>
    <t>Komunikace - skladba C (ČSN 73 6131, Edef,2 = 90MPa):</t>
  </si>
  <si>
    <t>510</t>
  </si>
  <si>
    <t>Komunikace - skladba D:</t>
  </si>
  <si>
    <t>Chodník - skladba E (ČSN 73 6131, Edef,2 = 50MPa):</t>
  </si>
  <si>
    <t>170</t>
  </si>
  <si>
    <t>Chodník - skladba F (ČSN 73 6131, Edef,2 = 50MPa):</t>
  </si>
  <si>
    <t>1500</t>
  </si>
  <si>
    <t>Chodník pojížděný - skladba G (ČSN 73 6131, Edef,2 = 70MPa):</t>
  </si>
  <si>
    <t>620</t>
  </si>
  <si>
    <t>Chodník - skladba H (ČSN 73 6131, Edef,2 = 50MPa):</t>
  </si>
  <si>
    <t>400</t>
  </si>
  <si>
    <t>Společná stezka – skladba I (ČSN 73 6131, Edef,2 = 50MPa):</t>
  </si>
  <si>
    <t>500</t>
  </si>
  <si>
    <t>dlažba s dřevodekorem:</t>
  </si>
  <si>
    <t>60</t>
  </si>
  <si>
    <t>52</t>
  </si>
  <si>
    <t>564851111</t>
  </si>
  <si>
    <t>Podklad ze štěrkodrti ŠD s rozprostřením a zhutněním, po zhutnění tl. 150 mm</t>
  </si>
  <si>
    <t>695944156</t>
  </si>
  <si>
    <t>Komunikace - skladba A (ŠD 0/63, ČSN 73 6126-1,Edef,2 = 70MPa ):</t>
  </si>
  <si>
    <t>1650</t>
  </si>
  <si>
    <t>Komunikace - skladba B (ŠD 0/63, ČSN 73 6126-1,Edef,2 = 70MPa ):</t>
  </si>
  <si>
    <t>400+55</t>
  </si>
  <si>
    <t>Mínus nezpůsobilý výdaj:</t>
  </si>
  <si>
    <t>-77</t>
  </si>
  <si>
    <t>Komunikace - skladba B (ŠD 0/32, ČSN 73 6126-1,Edef,2 = 100MPa ):</t>
  </si>
  <si>
    <t>Komunikace - skladba C (ČSN 73 6126-1, Edef,2 = 60MPa):</t>
  </si>
  <si>
    <t>-69</t>
  </si>
  <si>
    <t>Chodník - skladba E (ČSN 73 6126-1, Edef,2 = 30MPa):</t>
  </si>
  <si>
    <t>Chodník - skladba F (ČSN 73 6126-1, Edef,2 = 30MPa):</t>
  </si>
  <si>
    <t>Chodník - skladba H  (ČSN 73 6126-1, Edef,2 = 30MPa):</t>
  </si>
  <si>
    <t>Společná stezka – skladba I (ČSN 73 6126-1, Edef,2 = 30MPa):</t>
  </si>
  <si>
    <t>53</t>
  </si>
  <si>
    <t>564861111</t>
  </si>
  <si>
    <t>Podklad ze štěrkodrti ŠD s rozprostřením a zhutněním, po zhutnění tl. 200 mm</t>
  </si>
  <si>
    <t>-1695508796</t>
  </si>
  <si>
    <t>Komunikace - skladba A(ŠD 0/32, ČSN 73 6126-1, Edef=110MPa):</t>
  </si>
  <si>
    <t>Komunikace - skladba C (ČSN 73 6126-1, Edef=30MPa):</t>
  </si>
  <si>
    <t>54</t>
  </si>
  <si>
    <t>564871111</t>
  </si>
  <si>
    <t>Podklad ze štěrkodrti ŠD s rozprostřením a zhutněním, po zhutnění tl. 250 mm</t>
  </si>
  <si>
    <t>397782766</t>
  </si>
  <si>
    <t>Komunikace - skladba D (ČSN 73 6126-1, Edef,2 = 45MPa):</t>
  </si>
  <si>
    <t>280</t>
  </si>
  <si>
    <t>Chodník pojížděný - skladba G (ČSN 73 6126-1, Edef,2 = 30MPa):</t>
  </si>
  <si>
    <t>55</t>
  </si>
  <si>
    <t>564952111</t>
  </si>
  <si>
    <t>Podklad z mechanicky zpevněného kameniva MZK (minerální beton) s rozprostřením a s hutněním, po zhutnění tl. 150 mm</t>
  </si>
  <si>
    <t>-1448291761</t>
  </si>
  <si>
    <t>Komunikace - skladba D (ČSN 73 6123-1, Edef,2 = 90MPa):</t>
  </si>
  <si>
    <t>56</t>
  </si>
  <si>
    <t>565166112</t>
  </si>
  <si>
    <t>Asfaltový beton vrstva podkladní ACP 22 (obalované kamenivo hrubozrnné - OKH) s rozprostřením a zhutněním v pruhu šířky do 3 m, po zhutnění tl. 90 mm</t>
  </si>
  <si>
    <t>739104429</t>
  </si>
  <si>
    <t>Komunikace - skladba A (ČSN EN 13 108-1):</t>
  </si>
  <si>
    <t>57</t>
  </si>
  <si>
    <t>571908112</t>
  </si>
  <si>
    <t>Kryt vymývaným dekoračním kamenivem (kačírkem) tl. 300 mm</t>
  </si>
  <si>
    <t>-1244405421</t>
  </si>
  <si>
    <t>58</t>
  </si>
  <si>
    <t>573111112</t>
  </si>
  <si>
    <t>Postřik infiltrační PI z asfaltu silničního s posypem kamenivem, v množství 1,00 kg/m2</t>
  </si>
  <si>
    <t>1968508247</t>
  </si>
  <si>
    <t>Komunikace - skladba A (ČSN 73 6129):</t>
  </si>
  <si>
    <t>Komunikace - skladba B (ČSN 73 6129):</t>
  </si>
  <si>
    <t>59</t>
  </si>
  <si>
    <t>573231106</t>
  </si>
  <si>
    <t>Postřik spojovací PS bez posypu kamenivem ze silniční emulze, v množství 0,30 kg/m2</t>
  </si>
  <si>
    <t>819422480</t>
  </si>
  <si>
    <t>1650+1650</t>
  </si>
  <si>
    <t>577134131</t>
  </si>
  <si>
    <t>Asfaltový beton vrstva obrusná ACO 11 (ABS) s rozprostřením a se zhutněním z modifikovaného asfaltu v pruhu šířky do 3 m, po zhutnění tl. 40 mm</t>
  </si>
  <si>
    <t>1124944455</t>
  </si>
  <si>
    <t>61</t>
  </si>
  <si>
    <t>577155132</t>
  </si>
  <si>
    <t>Asfaltový beton vrstva ložní ACL 16 (ABH) s rozprostřením a zhutněním z modifikovaného asfaltu v pruhu šířky do 3 m, po zhutnění tl. 60 mm</t>
  </si>
  <si>
    <t>-1116712979</t>
  </si>
  <si>
    <t>62</t>
  </si>
  <si>
    <t>577165132</t>
  </si>
  <si>
    <t>Asfaltový beton vrstva ložní ACL 16 (ABH) s rozprostřením a zhutněním z modifikovaného asfaltu v pruhu šířky do 3 m, po zhutnění tl. 70 mm</t>
  </si>
  <si>
    <t>-1352141793</t>
  </si>
  <si>
    <t>Komunikace - skladba B (ČSN EN 13 108-1):</t>
  </si>
  <si>
    <t>63</t>
  </si>
  <si>
    <t>581141214</t>
  </si>
  <si>
    <t>Kryt cementobetonový silničních komunikací skupiny CB II tl. 230 mm</t>
  </si>
  <si>
    <t>536690428</t>
  </si>
  <si>
    <t>Komunikace - skladba D (Beton C30/37 XF4, S3):</t>
  </si>
  <si>
    <t>64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</si>
  <si>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</si>
  <si>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</si>
  <si>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927809539</t>
  </si>
  <si>
    <t>Pročištění stáv. dvouřádku:</t>
  </si>
  <si>
    <t>60*0,2</t>
  </si>
  <si>
    <t>Nový dvouřádek:</t>
  </si>
  <si>
    <t>435*0,2</t>
  </si>
  <si>
    <t>25*0,2</t>
  </si>
  <si>
    <t>65</t>
  </si>
  <si>
    <t>58381007</t>
  </si>
  <si>
    <t>kostka dlažební žula drobná 8/10</t>
  </si>
  <si>
    <t>1160225155</t>
  </si>
  <si>
    <t>Pročištění stáv. dvouřádku (10%výměna):</t>
  </si>
  <si>
    <t>60*0,2*0,1</t>
  </si>
  <si>
    <t>93,2*1,1 'Přepočtené koeficientem množství</t>
  </si>
  <si>
    <t>66</t>
  </si>
  <si>
    <t>596211132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</si>
  <si>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100 do 300 m2</t>
  </si>
  <si>
    <t>1414807605</t>
  </si>
  <si>
    <t>Chodník - skladba E (ČSN 73 6131):</t>
  </si>
  <si>
    <t>Společná stezka – skladba I:</t>
  </si>
  <si>
    <t>67</t>
  </si>
  <si>
    <t>59245015</t>
  </si>
  <si>
    <t>dlažba zámková tvaru I 200x165x60mm přírodní</t>
  </si>
  <si>
    <t>1980684731</t>
  </si>
  <si>
    <t>170*1,05 'Přepočtené koeficientem množství</t>
  </si>
  <si>
    <t>68</t>
  </si>
  <si>
    <t>59245321</t>
  </si>
  <si>
    <t>dlažba plošná betonová 400x400x45mm barevná</t>
  </si>
  <si>
    <t>-1612303507</t>
  </si>
  <si>
    <t>Společná stezka – skladba I (ČSN 73 6131):</t>
  </si>
  <si>
    <t>500*1,1 'Přepočtené koeficientem množství</t>
  </si>
  <si>
    <t>69</t>
  </si>
  <si>
    <t>596212232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</si>
  <si>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100 do 300 m2</t>
  </si>
  <si>
    <t>757763036</t>
  </si>
  <si>
    <t>Vodící linie:</t>
  </si>
  <si>
    <t>90</t>
  </si>
  <si>
    <t>Reliéfní dlažba:</t>
  </si>
  <si>
    <t>120</t>
  </si>
  <si>
    <t>70</t>
  </si>
  <si>
    <t>59245224</t>
  </si>
  <si>
    <t>dlažba zámková tvaru I základní pro nevidomé 196x161x80mm barevná</t>
  </si>
  <si>
    <t>-1123732313</t>
  </si>
  <si>
    <t>210*1,1 'Přepočtené koeficientem množství</t>
  </si>
  <si>
    <t>71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</si>
  <si>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</si>
  <si>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</si>
  <si>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415513698</t>
  </si>
  <si>
    <t>Komunikace - skladba C (ČSN 73 6131):</t>
  </si>
  <si>
    <t>Chodník - skladba F (ČSN 73 6131):</t>
  </si>
  <si>
    <t>Chodník pojížděný - skladba G (ČSN 73 6131):</t>
  </si>
  <si>
    <t>Chodník - skladba H (ČSN 73 6131):</t>
  </si>
  <si>
    <t>72</t>
  </si>
  <si>
    <t>592460998R</t>
  </si>
  <si>
    <t>dlažba betonová s dřevodekorem světle hnědá 1200/200/80mm</t>
  </si>
  <si>
    <t>dle dodavatele</t>
  </si>
  <si>
    <t>-1111447217</t>
  </si>
  <si>
    <t>60*1,1 'Přepočtené koeficientem množství</t>
  </si>
  <si>
    <t>73</t>
  </si>
  <si>
    <t>592460999R</t>
  </si>
  <si>
    <t>velkoformátová dlažba kamenná žulová s hladkou strukturou 1000/400/80mm</t>
  </si>
  <si>
    <t>353557420</t>
  </si>
  <si>
    <t>Poznámka k položce:_x000D_
Hladká struktura s minimálními spárami.</t>
  </si>
  <si>
    <t>Chodník - skladba F ,tl. 60mm (ČSN 73 6131):</t>
  </si>
  <si>
    <t>Chodník pojížděný - skladba G, tl. 80mm (ČSN 73 6131):</t>
  </si>
  <si>
    <t>2120*1,1 'Přepočtené koeficientem množství</t>
  </si>
  <si>
    <t>74</t>
  </si>
  <si>
    <t>5838465311R</t>
  </si>
  <si>
    <t>křemencová dlažba pojížděná 150/150 tl. 80mm</t>
  </si>
  <si>
    <t>246595475</t>
  </si>
  <si>
    <t>441*1,1 'Přepočtené koeficientem množství</t>
  </si>
  <si>
    <t>75</t>
  </si>
  <si>
    <t>5838113412R</t>
  </si>
  <si>
    <t>žulová štípaná dlažba 100/100 tl. 100mm</t>
  </si>
  <si>
    <t>-658182082</t>
  </si>
  <si>
    <t>400*1,1 'Přepočtené koeficientem množství</t>
  </si>
  <si>
    <t>Trubní vedení</t>
  </si>
  <si>
    <t>76</t>
  </si>
  <si>
    <t>871313121</t>
  </si>
  <si>
    <t>Montáž kanalizačního potrubí z plastů z tvrdého PVC těsněných gumovým kroužkem v otevřeném výkopu ve sklonu do 20 % DN 160</t>
  </si>
  <si>
    <t>-1302648941</t>
  </si>
  <si>
    <t>1,4+1,4+1,4+0,5+6,5+5,4+4,7+6,1+4,5+3,0+10,0+1,2+3,6+2,7+2,3</t>
  </si>
  <si>
    <t>77</t>
  </si>
  <si>
    <t>28611174</t>
  </si>
  <si>
    <t>trubka kanalizační PVC DN 160x3000 mm SN 10</t>
  </si>
  <si>
    <t>638013039</t>
  </si>
  <si>
    <t>54,7*1,1 'Přepočtené koeficientem množství</t>
  </si>
  <si>
    <t>78</t>
  </si>
  <si>
    <t>890411851</t>
  </si>
  <si>
    <t>Bourání šachet a jímek strojně velikosti obestavěného prostoru do 1,5 m3 z prefabrikovaných skruží</t>
  </si>
  <si>
    <t>1748127248</t>
  </si>
  <si>
    <t>79</t>
  </si>
  <si>
    <t>892372111</t>
  </si>
  <si>
    <t>Tlakové zkoušky vodou zabezpečení konců potrubí při tlakových zkouškách DN do 300</t>
  </si>
  <si>
    <t>kus</t>
  </si>
  <si>
    <t>-2077887802</t>
  </si>
  <si>
    <t>15+1+1+1</t>
  </si>
  <si>
    <t>80</t>
  </si>
  <si>
    <t>892381111</t>
  </si>
  <si>
    <t>Tlakové zkoušky vodou na potrubí DN 250, 300 nebo 350</t>
  </si>
  <si>
    <t>1587499043</t>
  </si>
  <si>
    <t>81</t>
  </si>
  <si>
    <t>894411311</t>
  </si>
  <si>
    <t>Osazení betonových nebo železobetonových dílců pro šachty skruží rovných</t>
  </si>
  <si>
    <t>-286057014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</si>
  <si>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Spoje prefabrikátu budou utěsněny elastomerovým těsněním._x000D_
Rám poklopu osadit na maltu na cementové bázi.</t>
  </si>
  <si>
    <t>15+15+15</t>
  </si>
  <si>
    <t>82</t>
  </si>
  <si>
    <t>59223854</t>
  </si>
  <si>
    <t>skruž pro uliční vpusť s výtokovým otvorem PVC betonová 450x350x50mm</t>
  </si>
  <si>
    <t>1053929629</t>
  </si>
  <si>
    <t>Poznámka k položce:_x000D_
Např.: TBV – Q 450/350/3a PVC</t>
  </si>
  <si>
    <t>83</t>
  </si>
  <si>
    <t>59223857</t>
  </si>
  <si>
    <t>skruž pro uliční vpusť horní betonová 450x295x50mm</t>
  </si>
  <si>
    <t>651984507</t>
  </si>
  <si>
    <t>Poznámka k položce:_x000D_
Např.: TBV – Q 390/60/5d</t>
  </si>
  <si>
    <t>84</t>
  </si>
  <si>
    <t>59223858</t>
  </si>
  <si>
    <t>skruž pro uliční vpusť horní betonová 450x570x50mm</t>
  </si>
  <si>
    <t>-589934914</t>
  </si>
  <si>
    <t>Poznámka k položce:_x000D_
Např.: TBV – Q 450/570/5d</t>
  </si>
  <si>
    <t>85</t>
  </si>
  <si>
    <t>894412411</t>
  </si>
  <si>
    <t>Osazení betonových nebo železobetonových dílců pro šachty skruží přechodových</t>
  </si>
  <si>
    <t>-66556152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</si>
  <si>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Zaústění kameninového potrubí je navrženo přes šachtové vložky._x000D_
Rám poklopu osadit na maltu na cementové bázi.</t>
  </si>
  <si>
    <t>86</t>
  </si>
  <si>
    <t>59223864</t>
  </si>
  <si>
    <t>prstenec pro uliční vpusť vyrovnávací betonový 390x60x130mm</t>
  </si>
  <si>
    <t>-943316925</t>
  </si>
  <si>
    <t>Poznámka k položce:_x000D_
Např.: TBV – Q 390/60/10a</t>
  </si>
  <si>
    <t>87</t>
  </si>
  <si>
    <t>59224348</t>
  </si>
  <si>
    <t>těsnění elastomerové pro spojení šachetních dílů DN 1000</t>
  </si>
  <si>
    <t>-896770081</t>
  </si>
  <si>
    <t>15+45</t>
  </si>
  <si>
    <t>88</t>
  </si>
  <si>
    <t>28614195</t>
  </si>
  <si>
    <t>koš sběrný (PE-HD) DN 300, výška 250mm pro kanalizační šachtu plastovou</t>
  </si>
  <si>
    <t>-1556713616</t>
  </si>
  <si>
    <t>Poznámka k položce:_x000D_
Např.: koš DIN 4052 - A4</t>
  </si>
  <si>
    <t>89</t>
  </si>
  <si>
    <t>894414111</t>
  </si>
  <si>
    <t>Osazení betonových nebo železobetonových dílců pro šachty skruží základových (dno)</t>
  </si>
  <si>
    <t>-1651834435</t>
  </si>
  <si>
    <t>59223852</t>
  </si>
  <si>
    <t>dno pro uliční vpusť s kalovou prohlubní betonové 450x300x50mm</t>
  </si>
  <si>
    <t>-779141576</t>
  </si>
  <si>
    <t>Poznámka k položce:_x000D_
Např.: TBV – Q 450/290/2a</t>
  </si>
  <si>
    <t>91</t>
  </si>
  <si>
    <t>895941311</t>
  </si>
  <si>
    <t>Zřízení vpusti kanalizační uliční z betonových dílců typ UVB-50</t>
  </si>
  <si>
    <t>-708030673</t>
  </si>
  <si>
    <t>Chodníková vpusť:</t>
  </si>
  <si>
    <t>92</t>
  </si>
  <si>
    <t>59221652.R_01</t>
  </si>
  <si>
    <t>vpusťový komplet - chodníková vpusť čtvercová 300x300mm</t>
  </si>
  <si>
    <t>-585438895</t>
  </si>
  <si>
    <t>93</t>
  </si>
  <si>
    <t>899104112</t>
  </si>
  <si>
    <t>Osazení poklopů litinových a ocelových včetně rámů pro třídu zatížení D400, E600</t>
  </si>
  <si>
    <t>-1935950715</t>
  </si>
  <si>
    <t>Podobrubníkový poklop v. 160:</t>
  </si>
  <si>
    <t>Podobrubníkový poklop v. 220</t>
  </si>
  <si>
    <t>94</t>
  </si>
  <si>
    <t>28661935.R_01</t>
  </si>
  <si>
    <t>podobrubníkový poklop šachtový litinový pro třídu zatížení D400, výška obruby 160mm</t>
  </si>
  <si>
    <t>378336267</t>
  </si>
  <si>
    <t>95</t>
  </si>
  <si>
    <t>28661935.R_02</t>
  </si>
  <si>
    <t>podobrubníkový poklop šachtový litinový pro třídu zatížení D400, výška obruby 220mm</t>
  </si>
  <si>
    <t>1560252024</t>
  </si>
  <si>
    <t>96</t>
  </si>
  <si>
    <t>899131113</t>
  </si>
  <si>
    <t>Výměna šachtového rámu tř. D 400 včetně poklopu s osazením a dodáním nového rámu z litiny a betonu</t>
  </si>
  <si>
    <t>2034919683</t>
  </si>
  <si>
    <t>Poznámka k položce:_x000D_
Včetně kalového koše.</t>
  </si>
  <si>
    <t>38+25</t>
  </si>
  <si>
    <t>97</t>
  </si>
  <si>
    <t>899204112</t>
  </si>
  <si>
    <t>Osazení mříží litinových včetně rámů a košů na bahno pro třídu zatížení D400, E600</t>
  </si>
  <si>
    <t>-1408857772</t>
  </si>
  <si>
    <t>98</t>
  </si>
  <si>
    <t>28661938</t>
  </si>
  <si>
    <t>mříž litinová 600/40T, 420X620 D400</t>
  </si>
  <si>
    <t>-1534096835</t>
  </si>
  <si>
    <t>99</t>
  </si>
  <si>
    <t>899331111</t>
  </si>
  <si>
    <t>Výšková úprava uličního vstupu nebo vpusti do 200 mm zvýšením poklopu</t>
  </si>
  <si>
    <t>111702649</t>
  </si>
  <si>
    <t>100</t>
  </si>
  <si>
    <t>899431111</t>
  </si>
  <si>
    <t>Výšková úprava uličního vstupu nebo vpusti do 200 mm zvýšením krycího hrnce, šoupěte nebo hydrantu bez úpravy armatur</t>
  </si>
  <si>
    <t>663609465</t>
  </si>
  <si>
    <t>Ostatní konstrukce a práce, bourání</t>
  </si>
  <si>
    <t>101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</si>
  <si>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</si>
  <si>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</si>
  <si>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1922038594</t>
  </si>
  <si>
    <t>Betonová obruba silniční 150/250:</t>
  </si>
  <si>
    <t>350</t>
  </si>
  <si>
    <t>Zastávkový  (Kasselský) obrubník:</t>
  </si>
  <si>
    <t>73+4+4</t>
  </si>
  <si>
    <t>102</t>
  </si>
  <si>
    <t>59217040</t>
  </si>
  <si>
    <t>obrubník betonový bezbariérový náběhový</t>
  </si>
  <si>
    <t>-495290798</t>
  </si>
  <si>
    <t>103</t>
  </si>
  <si>
    <t>59217041</t>
  </si>
  <si>
    <t>obrubník betonový bezbariérový přímý</t>
  </si>
  <si>
    <t>-1232193042</t>
  </si>
  <si>
    <t>104</t>
  </si>
  <si>
    <t>59217023</t>
  </si>
  <si>
    <t>obrubník betonový chodníkový 1000x150x250mm</t>
  </si>
  <si>
    <t>-732410604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</si>
  <si>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</si>
  <si>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</si>
  <si>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</si>
  <si>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-1119270380</t>
  </si>
  <si>
    <t>Betonová obruba chodníková 80/200:</t>
  </si>
  <si>
    <t>250</t>
  </si>
  <si>
    <t>106</t>
  </si>
  <si>
    <t>59217018</t>
  </si>
  <si>
    <t>obrubník betonový chodníkový 1000x80x200mm</t>
  </si>
  <si>
    <t>181994331</t>
  </si>
  <si>
    <t>107</t>
  </si>
  <si>
    <t>916241113</t>
  </si>
  <si>
    <t>Osazení obrubníku kamenného se zřízením lože, s vyplněním a zatřením spár cementovou maltou ležatého s boční opěrou z betonu prostého, do lože z betonu prostého</t>
  </si>
  <si>
    <t>-1504671977</t>
  </si>
  <si>
    <t>OP3 oblouk:</t>
  </si>
  <si>
    <t>OP3</t>
  </si>
  <si>
    <t>108</t>
  </si>
  <si>
    <t>58380004</t>
  </si>
  <si>
    <t>obrubník kamenný žulový přímý 250x200mm</t>
  </si>
  <si>
    <t>1647970643</t>
  </si>
  <si>
    <t>109</t>
  </si>
  <si>
    <t>58380414</t>
  </si>
  <si>
    <t>obrubník kamenný žulový obloukový R 0,5-1m 250x200mm</t>
  </si>
  <si>
    <t>-1455830490</t>
  </si>
  <si>
    <t>110</t>
  </si>
  <si>
    <t>919111213</t>
  </si>
  <si>
    <t>Řezání dilatačních spár v čerstvém cementobetonovém krytu vytvoření komůrky pro těsnící zálivku šířky 10 mm, hloubky 25 mm</t>
  </si>
  <si>
    <t>-1339145517</t>
  </si>
  <si>
    <t>Šířka 8-10mm, délka 4m á 5m:</t>
  </si>
  <si>
    <t>(40/5)*4</t>
  </si>
  <si>
    <t>111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</si>
  <si>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</si>
  <si>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</si>
  <si>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2052392911</t>
  </si>
  <si>
    <t>112</t>
  </si>
  <si>
    <t>919131111</t>
  </si>
  <si>
    <t>Vyztužení dilatačních spár v cementobetonovém krytu kluznými trny průměru 25 mm, délky 500 mm</t>
  </si>
  <si>
    <t>-1771799878</t>
  </si>
  <si>
    <t>113</t>
  </si>
  <si>
    <t>919735113</t>
  </si>
  <si>
    <t>Řezání stávajícího živičného krytu nebo podkladu hloubky přes 100 do 150 mm</t>
  </si>
  <si>
    <t>-400552840</t>
  </si>
  <si>
    <t>114</t>
  </si>
  <si>
    <t>919748111</t>
  </si>
  <si>
    <t>Provedení postřiku, popř. zdrsnění povrchu cementobetonového krytu nebo podkladu ochrannou emulzí</t>
  </si>
  <si>
    <t>-1090131504</t>
  </si>
  <si>
    <t>260*0,5</t>
  </si>
  <si>
    <t>115</t>
  </si>
  <si>
    <t>111625530</t>
  </si>
  <si>
    <t>emulze asfaltová rychleštěpná pro tryskové vysprávky</t>
  </si>
  <si>
    <t>-1599774021</t>
  </si>
  <si>
    <t>Poznámka k položce:_x000D_
Spojovací postřik po odřezání stáv. komunikace,, 10kg/m2.</t>
  </si>
  <si>
    <t>130*10*0,001</t>
  </si>
  <si>
    <t>116</t>
  </si>
  <si>
    <t>935932421</t>
  </si>
  <si>
    <t>Odvodňovací plastový žlab pro třídu zatížení D 400 vnitřní šířky 200 mm s krycím roštem mřížkovým z pozinkované oceli</t>
  </si>
  <si>
    <t>9062944</t>
  </si>
  <si>
    <t>117</t>
  </si>
  <si>
    <t>961044111</t>
  </si>
  <si>
    <t>Bourání základů z betonu prostého</t>
  </si>
  <si>
    <t>-207559362</t>
  </si>
  <si>
    <t>Základy pod stáv. mobiliářem:</t>
  </si>
  <si>
    <t>0,8*0,5*0,5*(13*2+1+1+2+11+6+3+2+10+15)</t>
  </si>
  <si>
    <t>Základy pod stáv. čekárny autobusů:</t>
  </si>
  <si>
    <t>0,8*0,5*0,5*4*2</t>
  </si>
  <si>
    <t>Základy pod stáv. zábradlím:</t>
  </si>
  <si>
    <t>0,8*0,5*0,5*10</t>
  </si>
  <si>
    <t>Základy pod stáv. palisádou:</t>
  </si>
  <si>
    <t>0,8*0,5*0,5*130</t>
  </si>
  <si>
    <t>118</t>
  </si>
  <si>
    <t>966001211</t>
  </si>
  <si>
    <t>Odstranění lavičky parkové stabilní zabetonované</t>
  </si>
  <si>
    <t>-153745517</t>
  </si>
  <si>
    <t>119</t>
  </si>
  <si>
    <t>966001311</t>
  </si>
  <si>
    <t>Odstranění odpadkového koše s betonovou patkou</t>
  </si>
  <si>
    <t>-1410363925</t>
  </si>
  <si>
    <t>966001411</t>
  </si>
  <si>
    <t>Odstranění stojanu na kola přichyceného kotevními šrouby</t>
  </si>
  <si>
    <t>1792802792</t>
  </si>
  <si>
    <t>6+3+2</t>
  </si>
  <si>
    <t>121</t>
  </si>
  <si>
    <t>966051111</t>
  </si>
  <si>
    <t>Bourání palisád betonových osazených v řadě</t>
  </si>
  <si>
    <t>-399795772</t>
  </si>
  <si>
    <t>130*0,5*1</t>
  </si>
  <si>
    <t>997</t>
  </si>
  <si>
    <t>Přesun sutě</t>
  </si>
  <si>
    <t>122</t>
  </si>
  <si>
    <t>997002611</t>
  </si>
  <si>
    <t>Nakládání suti a vybouraných hmot na dopravní prostředek pro vodorovné přemístění</t>
  </si>
  <si>
    <t>1778609900</t>
  </si>
  <si>
    <t>123</t>
  </si>
  <si>
    <t>997006512</t>
  </si>
  <si>
    <t>Vodorovná doprava suti na skládku s naložením na dopravní prostředek a složením přes 100 m do 1 km</t>
  </si>
  <si>
    <t>-1144499010</t>
  </si>
  <si>
    <t>124</t>
  </si>
  <si>
    <t>997006519</t>
  </si>
  <si>
    <t>Vodorovná doprava suti na skládku s naložením na dopravní prostředek a složením Příplatek k ceně za každý další i započatý 1 km</t>
  </si>
  <si>
    <t>1309470918</t>
  </si>
  <si>
    <t>6973,733*19 'Přepočtené koeficientem množství</t>
  </si>
  <si>
    <t>125</t>
  </si>
  <si>
    <t>997013801</t>
  </si>
  <si>
    <t>Poplatek za uložení stavebního odpadu na skládce (skládkovné) z prostého betonu zatříděného do Katalogu odpadů pod kódem 170 101</t>
  </si>
  <si>
    <t>-67378706</t>
  </si>
  <si>
    <t>315,84+456,170+90+169</t>
  </si>
  <si>
    <t>126</t>
  </si>
  <si>
    <t>997013831</t>
  </si>
  <si>
    <t>Poplatek za uložení stavebního odpadu na skládce (skládkovné) směsného stavebního a demoličního zatříděného do Katalogu odpadů pod kódem 170 904</t>
  </si>
  <si>
    <t>-1021467598</t>
  </si>
  <si>
    <t>4,950+6,266+0,957+0,275</t>
  </si>
  <si>
    <t>127</t>
  </si>
  <si>
    <t>997221845</t>
  </si>
  <si>
    <t>Poplatek za uložení stavebního odpadu na skládce (skládkovné) asfaltového bez obsahu dehtu zatříděného do Katalogu odpadů pod kódem 170 302</t>
  </si>
  <si>
    <t>-1274971558</t>
  </si>
  <si>
    <t>288,2+589,5+167,88</t>
  </si>
  <si>
    <t>128</t>
  </si>
  <si>
    <t>997221855</t>
  </si>
  <si>
    <t>-124195270</t>
  </si>
  <si>
    <t>379,470+944+1626,0+1808,4</t>
  </si>
  <si>
    <t>998</t>
  </si>
  <si>
    <t>Přesun hmot</t>
  </si>
  <si>
    <t>129</t>
  </si>
  <si>
    <t>998225111</t>
  </si>
  <si>
    <t>Přesun hmot pro komunikace s krytem z kameniva, monolitickým betonovým nebo živičným dopravní vzdálenost do 200 m jakékoliv délky objektu</t>
  </si>
  <si>
    <t>-1559269598</t>
  </si>
  <si>
    <t>PSV</t>
  </si>
  <si>
    <t>Práce a dodávky PSV</t>
  </si>
  <si>
    <t>711</t>
  </si>
  <si>
    <t>Izolace proti vodě, vlhkosti a plynům</t>
  </si>
  <si>
    <t>130</t>
  </si>
  <si>
    <t>711161117</t>
  </si>
  <si>
    <t>Izolace proti zemní vlhkosti a beztlakové vodě nopovými fóliemi na ploše vodorovné V vrstva ochranná, odvětrávací a drenážní výška nopku 40,0 mm, tl. fólie do 2,0 mm</t>
  </si>
  <si>
    <t>-457617667</t>
  </si>
  <si>
    <t>330*2</t>
  </si>
  <si>
    <t>767</t>
  </si>
  <si>
    <t>Konstrukce zámečnické</t>
  </si>
  <si>
    <t>131</t>
  </si>
  <si>
    <t>767161814</t>
  </si>
  <si>
    <t>Demontáž zábradlí rovného nerozebíratelný spoj hmotnosti 1 m zábradlí přes 20 kg</t>
  </si>
  <si>
    <t>85117075</t>
  </si>
  <si>
    <t>132</t>
  </si>
  <si>
    <t>767165111</t>
  </si>
  <si>
    <t>Montáž zábradlí rovného madel z trubek nebo tenkostěnných profilů šroubováním</t>
  </si>
  <si>
    <t>-1254626492</t>
  </si>
  <si>
    <t>2*5</t>
  </si>
  <si>
    <t>133</t>
  </si>
  <si>
    <t>55343050.R_01</t>
  </si>
  <si>
    <t>madlo na zábradlí schodišťové, nátěr antracit</t>
  </si>
  <si>
    <t>-338728230</t>
  </si>
  <si>
    <t>134</t>
  </si>
  <si>
    <t>767220410</t>
  </si>
  <si>
    <t>Montáž schodišťového zábradlí z profilové oceli do zdiva, hmotnosti 1 m zábradlí do 20 kg</t>
  </si>
  <si>
    <t>315630760</t>
  </si>
  <si>
    <t>9,5+5,0</t>
  </si>
  <si>
    <t>135</t>
  </si>
  <si>
    <t>63126080.R_01</t>
  </si>
  <si>
    <t>zábradlí schodišťové v. 1,1m, ocelové profily, výplň mléčné sklo, nátěr antracit</t>
  </si>
  <si>
    <t>1924514285</t>
  </si>
  <si>
    <t>136</t>
  </si>
  <si>
    <t>63126080.R_02</t>
  </si>
  <si>
    <t>zábradlí schodišťové v. 1,1m, ocelové profily, bez výplně, nátěr antracit</t>
  </si>
  <si>
    <t>-492562906</t>
  </si>
  <si>
    <t>137</t>
  </si>
  <si>
    <t>767996701</t>
  </si>
  <si>
    <t>Demontáž ostatních zámečnických konstrukcí o hmotnosti jednotlivých dílů řezáním do 50 kg</t>
  </si>
  <si>
    <t>-484345264</t>
  </si>
  <si>
    <t>Čekárny autobusů:</t>
  </si>
  <si>
    <t>350*2</t>
  </si>
  <si>
    <t>Informační sloup:</t>
  </si>
  <si>
    <t>1*150</t>
  </si>
  <si>
    <t>Informační tabule:</t>
  </si>
  <si>
    <t>1*125</t>
  </si>
  <si>
    <t>Sloupky:</t>
  </si>
  <si>
    <t>Práce a dodávky M</t>
  </si>
  <si>
    <t>46-M</t>
  </si>
  <si>
    <t>Zemní práce při extr.mont.pracích</t>
  </si>
  <si>
    <t>138</t>
  </si>
  <si>
    <t>460010025</t>
  </si>
  <si>
    <t>Vytyčení trasy inženýrských sítí v zastavěném prostoru</t>
  </si>
  <si>
    <t>km</t>
  </si>
  <si>
    <t>1265899441</t>
  </si>
  <si>
    <t>17 stávajících inženýrských sítí:</t>
  </si>
  <si>
    <t>300*17/1000</t>
  </si>
  <si>
    <t>VRN4</t>
  </si>
  <si>
    <t>Inženýrská činnost</t>
  </si>
  <si>
    <t>139</t>
  </si>
  <si>
    <t>043154000</t>
  </si>
  <si>
    <t>Zkoušky hutnicí</t>
  </si>
  <si>
    <t>komplet</t>
  </si>
  <si>
    <t>1024</t>
  </si>
  <si>
    <t>-74256356</t>
  </si>
  <si>
    <t>Poznámka k položce:_x000D_
Kontrola zhutnění při provádění zásypu je navržena statickou zatěžovací deskou. Zkouška bude provedena vždy maximálně pro 2 vrstvy o maximální tloušťce 0,5 m. _x000D_
Dále 3 zkoušky na každých 50 délky.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</si>
</sst>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vertical="center"/>
      <protection locked="0"/>
    </xf>
    <xf numFmtId="4" fontId="4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19" fillId="0" borderId="10" xfId="0" applyNumberFormat="1" applyFont="1" applyBorder="1" applyAlignment="1" applyProtection="1"/>
    <xf numFmtId="166" fontId="19" fillId="0" borderId="11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3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4" fillId="0" borderId="20" xfId="0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167" fontId="14" fillId="0" borderId="20" xfId="0" applyNumberFormat="1" applyFont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0" borderId="20" xfId="0" applyNumberFormat="1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3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167" fontId="23" fillId="0" borderId="20" xfId="0" applyNumberFormat="1" applyFont="1" applyBorder="1" applyAlignment="1" applyProtection="1">
      <alignment vertical="center"/>
    </xf>
    <xf numFmtId="4" fontId="23" fillId="2" borderId="20" xfId="0" applyNumberFormat="1" applyFont="1" applyFill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</xf>
    <xf numFmtId="0" fontId="24" fillId="0" borderId="3" xfId="0" applyFont="1" applyBorder="1" applyAlignment="1">
      <alignment vertical="center"/>
    </xf>
    <xf numFmtId="0" fontId="23" fillId="2" borderId="12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tabSelected="1" topLeftCell="A415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4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40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1" t="s">
        <v>42</v>
      </c>
    </row>
    <row r="3" spans="1:46" s="1" customFormat="1" ht="6.95" hidden="1" customHeight="1" x14ac:dyDescent="0.2">
      <c r="B3" s="41"/>
      <c r="C3" s="42"/>
      <c r="D3" s="42"/>
      <c r="E3" s="42"/>
      <c r="F3" s="42"/>
      <c r="G3" s="42"/>
      <c r="H3" s="42"/>
      <c r="I3" s="43"/>
      <c r="J3" s="42"/>
      <c r="K3" s="42"/>
      <c r="L3" s="12"/>
      <c r="AT3" s="11" t="s">
        <v>41</v>
      </c>
    </row>
    <row r="4" spans="1:46" s="1" customFormat="1" ht="24.95" hidden="1" customHeight="1" x14ac:dyDescent="0.2">
      <c r="B4" s="12"/>
      <c r="D4" s="44" t="s">
        <v>45</v>
      </c>
      <c r="I4" s="40"/>
      <c r="L4" s="12"/>
      <c r="M4" s="45" t="s">
        <v>3</v>
      </c>
      <c r="AT4" s="11" t="s">
        <v>0</v>
      </c>
    </row>
    <row r="5" spans="1:46" s="1" customFormat="1" ht="6.95" hidden="1" customHeight="1" x14ac:dyDescent="0.2">
      <c r="B5" s="12"/>
      <c r="I5" s="40"/>
      <c r="L5" s="12"/>
    </row>
    <row r="6" spans="1:46" s="1" customFormat="1" ht="12" hidden="1" customHeight="1" x14ac:dyDescent="0.2">
      <c r="B6" s="12"/>
      <c r="D6" s="46" t="s">
        <v>4</v>
      </c>
      <c r="I6" s="40"/>
      <c r="L6" s="12"/>
    </row>
    <row r="7" spans="1:46" s="1" customFormat="1" ht="16.5" hidden="1" customHeight="1" x14ac:dyDescent="0.2">
      <c r="B7" s="12"/>
      <c r="E7" s="189" t="e">
        <f>#REF!</f>
        <v>#REF!</v>
      </c>
      <c r="F7" s="190"/>
      <c r="G7" s="190"/>
      <c r="H7" s="190"/>
      <c r="I7" s="40"/>
      <c r="L7" s="12"/>
    </row>
    <row r="8" spans="1:46" s="1" customFormat="1" ht="12" hidden="1" customHeight="1" x14ac:dyDescent="0.2">
      <c r="B8" s="12"/>
      <c r="D8" s="46" t="s">
        <v>46</v>
      </c>
      <c r="I8" s="40"/>
      <c r="L8" s="12"/>
    </row>
    <row r="9" spans="1:46" s="2" customFormat="1" ht="16.5" hidden="1" customHeight="1" x14ac:dyDescent="0.2">
      <c r="A9" s="20"/>
      <c r="B9" s="23"/>
      <c r="C9" s="20"/>
      <c r="D9" s="20"/>
      <c r="E9" s="189" t="s">
        <v>47</v>
      </c>
      <c r="F9" s="191"/>
      <c r="G9" s="191"/>
      <c r="H9" s="191"/>
      <c r="I9" s="47"/>
      <c r="J9" s="20"/>
      <c r="K9" s="20"/>
      <c r="L9" s="48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ht="12" hidden="1" customHeight="1" x14ac:dyDescent="0.2">
      <c r="A10" s="20"/>
      <c r="B10" s="23"/>
      <c r="C10" s="20"/>
      <c r="D10" s="46" t="s">
        <v>48</v>
      </c>
      <c r="E10" s="20"/>
      <c r="F10" s="20"/>
      <c r="G10" s="20"/>
      <c r="H10" s="20"/>
      <c r="I10" s="47"/>
      <c r="J10" s="20"/>
      <c r="K10" s="20"/>
      <c r="L10" s="48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6.5" hidden="1" customHeight="1" x14ac:dyDescent="0.2">
      <c r="A11" s="20"/>
      <c r="B11" s="23"/>
      <c r="C11" s="20"/>
      <c r="D11" s="20"/>
      <c r="E11" s="192" t="s">
        <v>49</v>
      </c>
      <c r="F11" s="191"/>
      <c r="G11" s="191"/>
      <c r="H11" s="191"/>
      <c r="I11" s="47"/>
      <c r="J11" s="20"/>
      <c r="K11" s="20"/>
      <c r="L11" s="48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1.25" hidden="1" x14ac:dyDescent="0.2">
      <c r="A12" s="20"/>
      <c r="B12" s="23"/>
      <c r="C12" s="20"/>
      <c r="D12" s="20"/>
      <c r="E12" s="20"/>
      <c r="F12" s="20"/>
      <c r="G12" s="20"/>
      <c r="H12" s="20"/>
      <c r="I12" s="47"/>
      <c r="J12" s="20"/>
      <c r="K12" s="20"/>
      <c r="L12" s="48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2" hidden="1" customHeight="1" x14ac:dyDescent="0.2">
      <c r="A13" s="20"/>
      <c r="B13" s="23"/>
      <c r="C13" s="20"/>
      <c r="D13" s="46" t="s">
        <v>5</v>
      </c>
      <c r="E13" s="20"/>
      <c r="F13" s="39" t="s">
        <v>6</v>
      </c>
      <c r="G13" s="20"/>
      <c r="H13" s="20"/>
      <c r="I13" s="49" t="s">
        <v>7</v>
      </c>
      <c r="J13" s="39" t="s">
        <v>6</v>
      </c>
      <c r="K13" s="20"/>
      <c r="L13" s="48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hidden="1" customHeight="1" x14ac:dyDescent="0.2">
      <c r="A14" s="20"/>
      <c r="B14" s="23"/>
      <c r="C14" s="20"/>
      <c r="D14" s="46" t="s">
        <v>8</v>
      </c>
      <c r="E14" s="20"/>
      <c r="F14" s="39" t="s">
        <v>9</v>
      </c>
      <c r="G14" s="20"/>
      <c r="H14" s="20"/>
      <c r="I14" s="49" t="s">
        <v>10</v>
      </c>
      <c r="J14" s="50" t="e">
        <f>#REF!</f>
        <v>#REF!</v>
      </c>
      <c r="K14" s="20"/>
      <c r="L14" s="48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0.9" hidden="1" customHeight="1" x14ac:dyDescent="0.2">
      <c r="A15" s="20"/>
      <c r="B15" s="23"/>
      <c r="C15" s="20"/>
      <c r="D15" s="20"/>
      <c r="E15" s="20"/>
      <c r="F15" s="20"/>
      <c r="G15" s="20"/>
      <c r="H15" s="20"/>
      <c r="I15" s="47"/>
      <c r="J15" s="20"/>
      <c r="K15" s="20"/>
      <c r="L15" s="48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12" hidden="1" customHeight="1" x14ac:dyDescent="0.2">
      <c r="A16" s="20"/>
      <c r="B16" s="23"/>
      <c r="C16" s="20"/>
      <c r="D16" s="46" t="s">
        <v>11</v>
      </c>
      <c r="E16" s="20"/>
      <c r="F16" s="20"/>
      <c r="G16" s="20"/>
      <c r="H16" s="20"/>
      <c r="I16" s="49" t="s">
        <v>12</v>
      </c>
      <c r="J16" s="39" t="s">
        <v>6</v>
      </c>
      <c r="K16" s="20"/>
      <c r="L16" s="48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8" hidden="1" customHeight="1" x14ac:dyDescent="0.2">
      <c r="A17" s="20"/>
      <c r="B17" s="23"/>
      <c r="C17" s="20"/>
      <c r="D17" s="20"/>
      <c r="E17" s="39" t="s">
        <v>13</v>
      </c>
      <c r="F17" s="20"/>
      <c r="G17" s="20"/>
      <c r="H17" s="20"/>
      <c r="I17" s="49" t="s">
        <v>14</v>
      </c>
      <c r="J17" s="39" t="s">
        <v>6</v>
      </c>
      <c r="K17" s="20"/>
      <c r="L17" s="48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6.95" hidden="1" customHeight="1" x14ac:dyDescent="0.2">
      <c r="A18" s="20"/>
      <c r="B18" s="23"/>
      <c r="C18" s="20"/>
      <c r="D18" s="20"/>
      <c r="E18" s="20"/>
      <c r="F18" s="20"/>
      <c r="G18" s="20"/>
      <c r="H18" s="20"/>
      <c r="I18" s="47"/>
      <c r="J18" s="20"/>
      <c r="K18" s="20"/>
      <c r="L18" s="48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12" hidden="1" customHeight="1" x14ac:dyDescent="0.2">
      <c r="A19" s="20"/>
      <c r="B19" s="23"/>
      <c r="C19" s="20"/>
      <c r="D19" s="46" t="s">
        <v>15</v>
      </c>
      <c r="E19" s="20"/>
      <c r="F19" s="20"/>
      <c r="G19" s="20"/>
      <c r="H19" s="20"/>
      <c r="I19" s="49" t="s">
        <v>12</v>
      </c>
      <c r="J19" s="18" t="e">
        <f>#REF!</f>
        <v>#REF!</v>
      </c>
      <c r="K19" s="20"/>
      <c r="L19" s="48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8" hidden="1" customHeight="1" x14ac:dyDescent="0.2">
      <c r="A20" s="20"/>
      <c r="B20" s="23"/>
      <c r="C20" s="20"/>
      <c r="D20" s="20"/>
      <c r="E20" s="193" t="e">
        <f>#REF!</f>
        <v>#REF!</v>
      </c>
      <c r="F20" s="194"/>
      <c r="G20" s="194"/>
      <c r="H20" s="194"/>
      <c r="I20" s="49" t="s">
        <v>14</v>
      </c>
      <c r="J20" s="18" t="e">
        <f>#REF!</f>
        <v>#REF!</v>
      </c>
      <c r="K20" s="20"/>
      <c r="L20" s="4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6.95" hidden="1" customHeight="1" x14ac:dyDescent="0.2">
      <c r="A21" s="20"/>
      <c r="B21" s="23"/>
      <c r="C21" s="20"/>
      <c r="D21" s="20"/>
      <c r="E21" s="20"/>
      <c r="F21" s="20"/>
      <c r="G21" s="20"/>
      <c r="H21" s="20"/>
      <c r="I21" s="47"/>
      <c r="J21" s="20"/>
      <c r="K21" s="20"/>
      <c r="L21" s="48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12" hidden="1" customHeight="1" x14ac:dyDescent="0.2">
      <c r="A22" s="20"/>
      <c r="B22" s="23"/>
      <c r="C22" s="20"/>
      <c r="D22" s="46" t="s">
        <v>16</v>
      </c>
      <c r="E22" s="20"/>
      <c r="F22" s="20"/>
      <c r="G22" s="20"/>
      <c r="H22" s="20"/>
      <c r="I22" s="49" t="s">
        <v>12</v>
      </c>
      <c r="J22" s="39" t="s">
        <v>6</v>
      </c>
      <c r="K22" s="20"/>
      <c r="L22" s="48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8" hidden="1" customHeight="1" x14ac:dyDescent="0.2">
      <c r="A23" s="20"/>
      <c r="B23" s="23"/>
      <c r="C23" s="20"/>
      <c r="D23" s="20"/>
      <c r="E23" s="39" t="s">
        <v>17</v>
      </c>
      <c r="F23" s="20"/>
      <c r="G23" s="20"/>
      <c r="H23" s="20"/>
      <c r="I23" s="49" t="s">
        <v>14</v>
      </c>
      <c r="J23" s="39" t="s">
        <v>6</v>
      </c>
      <c r="K23" s="20"/>
      <c r="L23" s="48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6.95" hidden="1" customHeight="1" x14ac:dyDescent="0.2">
      <c r="A24" s="20"/>
      <c r="B24" s="23"/>
      <c r="C24" s="20"/>
      <c r="D24" s="20"/>
      <c r="E24" s="20"/>
      <c r="F24" s="20"/>
      <c r="G24" s="20"/>
      <c r="H24" s="20"/>
      <c r="I24" s="47"/>
      <c r="J24" s="20"/>
      <c r="K24" s="20"/>
      <c r="L24" s="48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12" hidden="1" customHeight="1" x14ac:dyDescent="0.2">
      <c r="A25" s="20"/>
      <c r="B25" s="23"/>
      <c r="C25" s="20"/>
      <c r="D25" s="46" t="s">
        <v>19</v>
      </c>
      <c r="E25" s="20"/>
      <c r="F25" s="20"/>
      <c r="G25" s="20"/>
      <c r="H25" s="20"/>
      <c r="I25" s="49" t="s">
        <v>12</v>
      </c>
      <c r="J25" s="39" t="s">
        <v>6</v>
      </c>
      <c r="K25" s="20"/>
      <c r="L25" s="48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8" hidden="1" customHeight="1" x14ac:dyDescent="0.2">
      <c r="A26" s="20"/>
      <c r="B26" s="23"/>
      <c r="C26" s="20"/>
      <c r="D26" s="20"/>
      <c r="E26" s="39" t="s">
        <v>17</v>
      </c>
      <c r="F26" s="20"/>
      <c r="G26" s="20"/>
      <c r="H26" s="20"/>
      <c r="I26" s="49" t="s">
        <v>14</v>
      </c>
      <c r="J26" s="39" t="s">
        <v>6</v>
      </c>
      <c r="K26" s="20"/>
      <c r="L26" s="48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6.95" hidden="1" customHeight="1" x14ac:dyDescent="0.2">
      <c r="A27" s="20"/>
      <c r="B27" s="23"/>
      <c r="C27" s="20"/>
      <c r="D27" s="20"/>
      <c r="E27" s="20"/>
      <c r="F27" s="20"/>
      <c r="G27" s="20"/>
      <c r="H27" s="20"/>
      <c r="I27" s="47"/>
      <c r="J27" s="20"/>
      <c r="K27" s="20"/>
      <c r="L27" s="48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" hidden="1" customHeight="1" x14ac:dyDescent="0.2">
      <c r="A28" s="20"/>
      <c r="B28" s="23"/>
      <c r="C28" s="20"/>
      <c r="D28" s="46" t="s">
        <v>20</v>
      </c>
      <c r="E28" s="20"/>
      <c r="F28" s="20"/>
      <c r="G28" s="20"/>
      <c r="H28" s="20"/>
      <c r="I28" s="47"/>
      <c r="J28" s="20"/>
      <c r="K28" s="20"/>
      <c r="L28" s="48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3" customFormat="1" ht="16.5" hidden="1" customHeight="1" x14ac:dyDescent="0.2">
      <c r="A29" s="51"/>
      <c r="B29" s="52"/>
      <c r="C29" s="51"/>
      <c r="D29" s="51"/>
      <c r="E29" s="195" t="s">
        <v>6</v>
      </c>
      <c r="F29" s="195"/>
      <c r="G29" s="195"/>
      <c r="H29" s="195"/>
      <c r="I29" s="53"/>
      <c r="J29" s="51"/>
      <c r="K29" s="51"/>
      <c r="L29" s="54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2" customFormat="1" ht="6.95" hidden="1" customHeight="1" x14ac:dyDescent="0.2">
      <c r="A30" s="20"/>
      <c r="B30" s="23"/>
      <c r="C30" s="20"/>
      <c r="D30" s="20"/>
      <c r="E30" s="20"/>
      <c r="F30" s="20"/>
      <c r="G30" s="20"/>
      <c r="H30" s="20"/>
      <c r="I30" s="47"/>
      <c r="J30" s="20"/>
      <c r="K30" s="20"/>
      <c r="L30" s="48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5" hidden="1" customHeight="1" x14ac:dyDescent="0.2">
      <c r="A31" s="20"/>
      <c r="B31" s="23"/>
      <c r="C31" s="20"/>
      <c r="D31" s="55"/>
      <c r="E31" s="55"/>
      <c r="F31" s="55"/>
      <c r="G31" s="55"/>
      <c r="H31" s="55"/>
      <c r="I31" s="56"/>
      <c r="J31" s="55"/>
      <c r="K31" s="55"/>
      <c r="L31" s="48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hidden="1" customHeight="1" x14ac:dyDescent="0.2">
      <c r="A32" s="20"/>
      <c r="B32" s="23"/>
      <c r="C32" s="20"/>
      <c r="D32" s="57" t="s">
        <v>21</v>
      </c>
      <c r="E32" s="20"/>
      <c r="F32" s="20"/>
      <c r="G32" s="20"/>
      <c r="H32" s="20"/>
      <c r="I32" s="47"/>
      <c r="J32" s="58">
        <f>ROUND(J102, 2)</f>
        <v>0</v>
      </c>
      <c r="K32" s="20"/>
      <c r="L32" s="4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hidden="1" customHeight="1" x14ac:dyDescent="0.2">
      <c r="A33" s="20"/>
      <c r="B33" s="23"/>
      <c r="C33" s="20"/>
      <c r="D33" s="55"/>
      <c r="E33" s="55"/>
      <c r="F33" s="55"/>
      <c r="G33" s="55"/>
      <c r="H33" s="55"/>
      <c r="I33" s="56"/>
      <c r="J33" s="55"/>
      <c r="K33" s="55"/>
      <c r="L33" s="48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hidden="1" customHeight="1" x14ac:dyDescent="0.2">
      <c r="A34" s="20"/>
      <c r="B34" s="23"/>
      <c r="C34" s="20"/>
      <c r="D34" s="20"/>
      <c r="E34" s="20"/>
      <c r="F34" s="59" t="s">
        <v>23</v>
      </c>
      <c r="G34" s="20"/>
      <c r="H34" s="20"/>
      <c r="I34" s="60" t="s">
        <v>22</v>
      </c>
      <c r="J34" s="59" t="s">
        <v>24</v>
      </c>
      <c r="K34" s="20"/>
      <c r="L34" s="48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hidden="1" customHeight="1" x14ac:dyDescent="0.2">
      <c r="A35" s="20"/>
      <c r="B35" s="23"/>
      <c r="C35" s="20"/>
      <c r="D35" s="61" t="s">
        <v>25</v>
      </c>
      <c r="E35" s="46" t="s">
        <v>26</v>
      </c>
      <c r="F35" s="62">
        <f>ROUND((SUM(BE102:BE616)),  2)</f>
        <v>0</v>
      </c>
      <c r="G35" s="20"/>
      <c r="H35" s="20"/>
      <c r="I35" s="63">
        <v>0.21</v>
      </c>
      <c r="J35" s="62">
        <f>ROUND(((SUM(BE102:BE616))*I35),  2)</f>
        <v>0</v>
      </c>
      <c r="K35" s="20"/>
      <c r="L35" s="48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hidden="1" customHeight="1" x14ac:dyDescent="0.2">
      <c r="A36" s="20"/>
      <c r="B36" s="23"/>
      <c r="C36" s="20"/>
      <c r="D36" s="20"/>
      <c r="E36" s="46" t="s">
        <v>27</v>
      </c>
      <c r="F36" s="62">
        <f>ROUND((SUM(BF102:BF616)),  2)</f>
        <v>0</v>
      </c>
      <c r="G36" s="20"/>
      <c r="H36" s="20"/>
      <c r="I36" s="63">
        <v>0.15</v>
      </c>
      <c r="J36" s="62">
        <f>ROUND(((SUM(BF102:BF616))*I36),  2)</f>
        <v>0</v>
      </c>
      <c r="K36" s="20"/>
      <c r="L36" s="48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23"/>
      <c r="C37" s="20"/>
      <c r="D37" s="20"/>
      <c r="E37" s="46" t="s">
        <v>28</v>
      </c>
      <c r="F37" s="62">
        <f>ROUND((SUM(BG102:BG616)),  2)</f>
        <v>0</v>
      </c>
      <c r="G37" s="20"/>
      <c r="H37" s="20"/>
      <c r="I37" s="63">
        <v>0.21</v>
      </c>
      <c r="J37" s="62">
        <f>0</f>
        <v>0</v>
      </c>
      <c r="K37" s="20"/>
      <c r="L37" s="48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23"/>
      <c r="C38" s="20"/>
      <c r="D38" s="20"/>
      <c r="E38" s="46" t="s">
        <v>29</v>
      </c>
      <c r="F38" s="62">
        <f>ROUND((SUM(BH102:BH616)),  2)</f>
        <v>0</v>
      </c>
      <c r="G38" s="20"/>
      <c r="H38" s="20"/>
      <c r="I38" s="63">
        <v>0.15</v>
      </c>
      <c r="J38" s="62">
        <f>0</f>
        <v>0</v>
      </c>
      <c r="K38" s="20"/>
      <c r="L38" s="48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23"/>
      <c r="C39" s="20"/>
      <c r="D39" s="20"/>
      <c r="E39" s="46" t="s">
        <v>30</v>
      </c>
      <c r="F39" s="62">
        <f>ROUND((SUM(BI102:BI616)),  2)</f>
        <v>0</v>
      </c>
      <c r="G39" s="20"/>
      <c r="H39" s="20"/>
      <c r="I39" s="63">
        <v>0</v>
      </c>
      <c r="J39" s="62">
        <f>0</f>
        <v>0</v>
      </c>
      <c r="K39" s="20"/>
      <c r="L39" s="48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hidden="1" customHeight="1" x14ac:dyDescent="0.2">
      <c r="A40" s="20"/>
      <c r="B40" s="23"/>
      <c r="C40" s="20"/>
      <c r="D40" s="20"/>
      <c r="E40" s="20"/>
      <c r="F40" s="20"/>
      <c r="G40" s="20"/>
      <c r="H40" s="20"/>
      <c r="I40" s="47"/>
      <c r="J40" s="20"/>
      <c r="K40" s="20"/>
      <c r="L40" s="48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hidden="1" customHeight="1" x14ac:dyDescent="0.2">
      <c r="A41" s="20"/>
      <c r="B41" s="23"/>
      <c r="C41" s="64"/>
      <c r="D41" s="65" t="s">
        <v>31</v>
      </c>
      <c r="E41" s="66"/>
      <c r="F41" s="66"/>
      <c r="G41" s="67" t="s">
        <v>32</v>
      </c>
      <c r="H41" s="68" t="s">
        <v>33</v>
      </c>
      <c r="I41" s="69"/>
      <c r="J41" s="70">
        <f>SUM(J32:J39)</f>
        <v>0</v>
      </c>
      <c r="K41" s="71"/>
      <c r="L41" s="48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hidden="1" customHeight="1" x14ac:dyDescent="0.2">
      <c r="A42" s="20"/>
      <c r="B42" s="72"/>
      <c r="C42" s="73"/>
      <c r="D42" s="73"/>
      <c r="E42" s="73"/>
      <c r="F42" s="73"/>
      <c r="G42" s="73"/>
      <c r="H42" s="73"/>
      <c r="I42" s="74"/>
      <c r="J42" s="73"/>
      <c r="K42" s="73"/>
      <c r="L42" s="48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1.25" hidden="1" x14ac:dyDescent="0.2"/>
    <row r="44" spans="1:31" ht="11.25" hidden="1" x14ac:dyDescent="0.2"/>
    <row r="45" spans="1:31" ht="11.25" hidden="1" x14ac:dyDescent="0.2"/>
    <row r="46" spans="1:31" s="2" customFormat="1" ht="6.95" customHeight="1" x14ac:dyDescent="0.2">
      <c r="A46" s="20"/>
      <c r="B46" s="75"/>
      <c r="C46" s="76"/>
      <c r="D46" s="76"/>
      <c r="E46" s="76"/>
      <c r="F46" s="76"/>
      <c r="G46" s="76"/>
      <c r="H46" s="76"/>
      <c r="I46" s="77"/>
      <c r="J46" s="76"/>
      <c r="K46" s="76"/>
      <c r="L46" s="48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24.95" customHeight="1" x14ac:dyDescent="0.2">
      <c r="A47" s="20"/>
      <c r="B47" s="21"/>
      <c r="C47" s="15" t="s">
        <v>50</v>
      </c>
      <c r="D47" s="22"/>
      <c r="E47" s="22"/>
      <c r="F47" s="22"/>
      <c r="G47" s="22"/>
      <c r="H47" s="22"/>
      <c r="I47" s="47"/>
      <c r="J47" s="22"/>
      <c r="K47" s="22"/>
      <c r="L47" s="48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6.95" customHeight="1" x14ac:dyDescent="0.2">
      <c r="A48" s="20"/>
      <c r="B48" s="21"/>
      <c r="C48" s="22"/>
      <c r="D48" s="22"/>
      <c r="E48" s="22"/>
      <c r="F48" s="22"/>
      <c r="G48" s="22"/>
      <c r="H48" s="22"/>
      <c r="I48" s="47"/>
      <c r="J48" s="22"/>
      <c r="K48" s="22"/>
      <c r="L48" s="48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4</v>
      </c>
      <c r="D49" s="22"/>
      <c r="E49" s="22"/>
      <c r="F49" s="22"/>
      <c r="G49" s="22"/>
      <c r="H49" s="22"/>
      <c r="I49" s="47"/>
      <c r="J49" s="22"/>
      <c r="K49" s="22"/>
      <c r="L49" s="48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196" t="e">
        <f>E7</f>
        <v>#REF!</v>
      </c>
      <c r="F50" s="197"/>
      <c r="G50" s="197"/>
      <c r="H50" s="197"/>
      <c r="I50" s="47"/>
      <c r="J50" s="22"/>
      <c r="K50" s="22"/>
      <c r="L50" s="48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1" customFormat="1" ht="12" customHeight="1" x14ac:dyDescent="0.2">
      <c r="B51" s="13"/>
      <c r="C51" s="17" t="s">
        <v>46</v>
      </c>
      <c r="D51" s="14"/>
      <c r="E51" s="14"/>
      <c r="F51" s="14"/>
      <c r="G51" s="14"/>
      <c r="H51" s="14"/>
      <c r="I51" s="40"/>
      <c r="J51" s="14"/>
      <c r="K51" s="14"/>
      <c r="L51" s="12"/>
    </row>
    <row r="52" spans="1:47" s="2" customFormat="1" ht="16.5" customHeight="1" x14ac:dyDescent="0.2">
      <c r="A52" s="20"/>
      <c r="B52" s="21"/>
      <c r="C52" s="22"/>
      <c r="D52" s="22"/>
      <c r="E52" s="196" t="s">
        <v>47</v>
      </c>
      <c r="F52" s="198"/>
      <c r="G52" s="198"/>
      <c r="H52" s="198"/>
      <c r="I52" s="47"/>
      <c r="J52" s="22"/>
      <c r="K52" s="22"/>
      <c r="L52" s="48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12" customHeight="1" x14ac:dyDescent="0.2">
      <c r="A53" s="20"/>
      <c r="B53" s="21"/>
      <c r="C53" s="17" t="s">
        <v>48</v>
      </c>
      <c r="D53" s="22"/>
      <c r="E53" s="22"/>
      <c r="F53" s="22"/>
      <c r="G53" s="22"/>
      <c r="H53" s="22"/>
      <c r="I53" s="47"/>
      <c r="J53" s="22"/>
      <c r="K53" s="22"/>
      <c r="L53" s="48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6.5" customHeight="1" x14ac:dyDescent="0.2">
      <c r="A54" s="20"/>
      <c r="B54" s="21"/>
      <c r="C54" s="22"/>
      <c r="D54" s="22"/>
      <c r="E54" s="187" t="str">
        <f>E11</f>
        <v>SO 101.1.a - Zpevněné plochy - způsobilý výdaj</v>
      </c>
      <c r="F54" s="198"/>
      <c r="G54" s="198"/>
      <c r="H54" s="198"/>
      <c r="I54" s="47"/>
      <c r="J54" s="22"/>
      <c r="K54" s="22"/>
      <c r="L54" s="48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6.95" customHeight="1" x14ac:dyDescent="0.2">
      <c r="A55" s="20"/>
      <c r="B55" s="21"/>
      <c r="C55" s="22"/>
      <c r="D55" s="22"/>
      <c r="E55" s="22"/>
      <c r="F55" s="22"/>
      <c r="G55" s="22"/>
      <c r="H55" s="22"/>
      <c r="I55" s="47"/>
      <c r="J55" s="22"/>
      <c r="K55" s="22"/>
      <c r="L55" s="48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2" customHeight="1" x14ac:dyDescent="0.2">
      <c r="A56" s="20"/>
      <c r="B56" s="21"/>
      <c r="C56" s="17" t="s">
        <v>8</v>
      </c>
      <c r="D56" s="22"/>
      <c r="E56" s="22"/>
      <c r="F56" s="16" t="str">
        <f>F14</f>
        <v>Bohumín</v>
      </c>
      <c r="G56" s="22"/>
      <c r="H56" s="22"/>
      <c r="I56" s="49" t="s">
        <v>10</v>
      </c>
      <c r="J56" s="28" t="e">
        <f>IF(J14="","",J14)</f>
        <v>#REF!</v>
      </c>
      <c r="K56" s="22"/>
      <c r="L56" s="48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6.95" customHeight="1" x14ac:dyDescent="0.2">
      <c r="A57" s="20"/>
      <c r="B57" s="21"/>
      <c r="C57" s="22"/>
      <c r="D57" s="22"/>
      <c r="E57" s="22"/>
      <c r="F57" s="22"/>
      <c r="G57" s="22"/>
      <c r="H57" s="22"/>
      <c r="I57" s="47"/>
      <c r="J57" s="22"/>
      <c r="K57" s="22"/>
      <c r="L57" s="48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40.15" customHeight="1" x14ac:dyDescent="0.2">
      <c r="A58" s="20"/>
      <c r="B58" s="21"/>
      <c r="C58" s="17" t="s">
        <v>11</v>
      </c>
      <c r="D58" s="22"/>
      <c r="E58" s="22"/>
      <c r="F58" s="16" t="str">
        <f>E17</f>
        <v>Město Bohumín, Masarykova 158, 735 81 Bohumín</v>
      </c>
      <c r="G58" s="22"/>
      <c r="H58" s="22"/>
      <c r="I58" s="49" t="s">
        <v>16</v>
      </c>
      <c r="J58" s="19" t="str">
        <f>E23</f>
        <v>HaskoningDHV Czech Republic, spol. s r.o.</v>
      </c>
      <c r="K58" s="22"/>
      <c r="L58" s="48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40.15" customHeight="1" x14ac:dyDescent="0.2">
      <c r="A59" s="20"/>
      <c r="B59" s="21"/>
      <c r="C59" s="17" t="s">
        <v>15</v>
      </c>
      <c r="D59" s="22"/>
      <c r="E59" s="22"/>
      <c r="F59" s="16" t="e">
        <f>IF(E20="","",E20)</f>
        <v>#REF!</v>
      </c>
      <c r="G59" s="22"/>
      <c r="H59" s="22"/>
      <c r="I59" s="49" t="s">
        <v>19</v>
      </c>
      <c r="J59" s="19" t="str">
        <f>E26</f>
        <v>HaskoningDHV Czech Republic, spol. s r.o.</v>
      </c>
      <c r="K59" s="22"/>
      <c r="L59" s="48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47" s="2" customFormat="1" ht="10.35" customHeight="1" x14ac:dyDescent="0.2">
      <c r="A60" s="20"/>
      <c r="B60" s="21"/>
      <c r="C60" s="22"/>
      <c r="D60" s="22"/>
      <c r="E60" s="22"/>
      <c r="F60" s="22"/>
      <c r="G60" s="22"/>
      <c r="H60" s="22"/>
      <c r="I60" s="47"/>
      <c r="J60" s="22"/>
      <c r="K60" s="22"/>
      <c r="L60" s="48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47" s="2" customFormat="1" ht="29.25" customHeight="1" x14ac:dyDescent="0.2">
      <c r="A61" s="20"/>
      <c r="B61" s="21"/>
      <c r="C61" s="78" t="s">
        <v>51</v>
      </c>
      <c r="D61" s="79"/>
      <c r="E61" s="79"/>
      <c r="F61" s="79"/>
      <c r="G61" s="79"/>
      <c r="H61" s="79"/>
      <c r="I61" s="80"/>
      <c r="J61" s="81" t="s">
        <v>52</v>
      </c>
      <c r="K61" s="79"/>
      <c r="L61" s="48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47" s="2" customFormat="1" ht="10.35" customHeight="1" x14ac:dyDescent="0.2">
      <c r="A62" s="20"/>
      <c r="B62" s="21"/>
      <c r="C62" s="22"/>
      <c r="D62" s="22"/>
      <c r="E62" s="22"/>
      <c r="F62" s="22"/>
      <c r="G62" s="22"/>
      <c r="H62" s="22"/>
      <c r="I62" s="47"/>
      <c r="J62" s="22"/>
      <c r="K62" s="22"/>
      <c r="L62" s="48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47" s="2" customFormat="1" ht="22.9" customHeight="1" x14ac:dyDescent="0.2">
      <c r="A63" s="20"/>
      <c r="B63" s="21"/>
      <c r="C63" s="82" t="s">
        <v>37</v>
      </c>
      <c r="D63" s="22"/>
      <c r="E63" s="22"/>
      <c r="F63" s="22"/>
      <c r="G63" s="22"/>
      <c r="H63" s="22"/>
      <c r="I63" s="47"/>
      <c r="J63" s="37">
        <f>J102</f>
        <v>0</v>
      </c>
      <c r="K63" s="22"/>
      <c r="L63" s="48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U63" s="11" t="s">
        <v>53</v>
      </c>
    </row>
    <row r="64" spans="1:47" s="4" customFormat="1" ht="24.95" customHeight="1" x14ac:dyDescent="0.2">
      <c r="B64" s="83"/>
      <c r="C64" s="84"/>
      <c r="D64" s="85" t="s">
        <v>54</v>
      </c>
      <c r="E64" s="86"/>
      <c r="F64" s="86"/>
      <c r="G64" s="86"/>
      <c r="H64" s="86"/>
      <c r="I64" s="87"/>
      <c r="J64" s="88">
        <f>J103</f>
        <v>0</v>
      </c>
      <c r="K64" s="84"/>
      <c r="L64" s="89"/>
    </row>
    <row r="65" spans="2:12" s="5" customFormat="1" ht="19.899999999999999" customHeight="1" x14ac:dyDescent="0.2">
      <c r="B65" s="90"/>
      <c r="C65" s="38"/>
      <c r="D65" s="91" t="s">
        <v>55</v>
      </c>
      <c r="E65" s="92"/>
      <c r="F65" s="92"/>
      <c r="G65" s="92"/>
      <c r="H65" s="92"/>
      <c r="I65" s="93"/>
      <c r="J65" s="94">
        <f>J104</f>
        <v>0</v>
      </c>
      <c r="K65" s="38"/>
      <c r="L65" s="95"/>
    </row>
    <row r="66" spans="2:12" s="5" customFormat="1" ht="19.899999999999999" customHeight="1" x14ac:dyDescent="0.2">
      <c r="B66" s="90"/>
      <c r="C66" s="38"/>
      <c r="D66" s="91" t="s">
        <v>56</v>
      </c>
      <c r="E66" s="92"/>
      <c r="F66" s="92"/>
      <c r="G66" s="92"/>
      <c r="H66" s="92"/>
      <c r="I66" s="93"/>
      <c r="J66" s="94">
        <f>J243</f>
        <v>0</v>
      </c>
      <c r="K66" s="38"/>
      <c r="L66" s="95"/>
    </row>
    <row r="67" spans="2:12" s="5" customFormat="1" ht="19.899999999999999" customHeight="1" x14ac:dyDescent="0.2">
      <c r="B67" s="90"/>
      <c r="C67" s="38"/>
      <c r="D67" s="91" t="s">
        <v>57</v>
      </c>
      <c r="E67" s="92"/>
      <c r="F67" s="92"/>
      <c r="G67" s="92"/>
      <c r="H67" s="92"/>
      <c r="I67" s="93"/>
      <c r="J67" s="94">
        <f>J253</f>
        <v>0</v>
      </c>
      <c r="K67" s="38"/>
      <c r="L67" s="95"/>
    </row>
    <row r="68" spans="2:12" s="5" customFormat="1" ht="19.899999999999999" customHeight="1" x14ac:dyDescent="0.2">
      <c r="B68" s="90"/>
      <c r="C68" s="38"/>
      <c r="D68" s="91" t="s">
        <v>58</v>
      </c>
      <c r="E68" s="92"/>
      <c r="F68" s="92"/>
      <c r="G68" s="92"/>
      <c r="H68" s="92"/>
      <c r="I68" s="93"/>
      <c r="J68" s="94">
        <f>J256</f>
        <v>0</v>
      </c>
      <c r="K68" s="38"/>
      <c r="L68" s="95"/>
    </row>
    <row r="69" spans="2:12" s="5" customFormat="1" ht="19.899999999999999" customHeight="1" x14ac:dyDescent="0.2">
      <c r="B69" s="90"/>
      <c r="C69" s="38"/>
      <c r="D69" s="91" t="s">
        <v>59</v>
      </c>
      <c r="E69" s="92"/>
      <c r="F69" s="92"/>
      <c r="G69" s="92"/>
      <c r="H69" s="92"/>
      <c r="I69" s="93"/>
      <c r="J69" s="94">
        <f>J275</f>
        <v>0</v>
      </c>
      <c r="K69" s="38"/>
      <c r="L69" s="95"/>
    </row>
    <row r="70" spans="2:12" s="5" customFormat="1" ht="19.899999999999999" customHeight="1" x14ac:dyDescent="0.2">
      <c r="B70" s="90"/>
      <c r="C70" s="38"/>
      <c r="D70" s="91" t="s">
        <v>60</v>
      </c>
      <c r="E70" s="92"/>
      <c r="F70" s="92"/>
      <c r="G70" s="92"/>
      <c r="H70" s="92"/>
      <c r="I70" s="93"/>
      <c r="J70" s="94">
        <f>J468</f>
        <v>0</v>
      </c>
      <c r="K70" s="38"/>
      <c r="L70" s="95"/>
    </row>
    <row r="71" spans="2:12" s="5" customFormat="1" ht="19.899999999999999" customHeight="1" x14ac:dyDescent="0.2">
      <c r="B71" s="90"/>
      <c r="C71" s="38"/>
      <c r="D71" s="91" t="s">
        <v>61</v>
      </c>
      <c r="E71" s="92"/>
      <c r="F71" s="92"/>
      <c r="G71" s="92"/>
      <c r="H71" s="92"/>
      <c r="I71" s="93"/>
      <c r="J71" s="94">
        <f>J517</f>
        <v>0</v>
      </c>
      <c r="K71" s="38"/>
      <c r="L71" s="95"/>
    </row>
    <row r="72" spans="2:12" s="5" customFormat="1" ht="19.899999999999999" customHeight="1" x14ac:dyDescent="0.2">
      <c r="B72" s="90"/>
      <c r="C72" s="38"/>
      <c r="D72" s="91" t="s">
        <v>62</v>
      </c>
      <c r="E72" s="92"/>
      <c r="F72" s="92"/>
      <c r="G72" s="92"/>
      <c r="H72" s="92"/>
      <c r="I72" s="93"/>
      <c r="J72" s="94">
        <f>J569</f>
        <v>0</v>
      </c>
      <c r="K72" s="38"/>
      <c r="L72" s="95"/>
    </row>
    <row r="73" spans="2:12" s="5" customFormat="1" ht="19.899999999999999" customHeight="1" x14ac:dyDescent="0.2">
      <c r="B73" s="90"/>
      <c r="C73" s="38"/>
      <c r="D73" s="91" t="s">
        <v>63</v>
      </c>
      <c r="E73" s="92"/>
      <c r="F73" s="92"/>
      <c r="G73" s="92"/>
      <c r="H73" s="92"/>
      <c r="I73" s="93"/>
      <c r="J73" s="94">
        <f>J583</f>
        <v>0</v>
      </c>
      <c r="K73" s="38"/>
      <c r="L73" s="95"/>
    </row>
    <row r="74" spans="2:12" s="4" customFormat="1" ht="24.95" customHeight="1" x14ac:dyDescent="0.2">
      <c r="B74" s="83"/>
      <c r="C74" s="84"/>
      <c r="D74" s="85" t="s">
        <v>64</v>
      </c>
      <c r="E74" s="86"/>
      <c r="F74" s="86"/>
      <c r="G74" s="86"/>
      <c r="H74" s="86"/>
      <c r="I74" s="87"/>
      <c r="J74" s="88">
        <f>J585</f>
        <v>0</v>
      </c>
      <c r="K74" s="84"/>
      <c r="L74" s="89"/>
    </row>
    <row r="75" spans="2:12" s="5" customFormat="1" ht="19.899999999999999" customHeight="1" x14ac:dyDescent="0.2">
      <c r="B75" s="90"/>
      <c r="C75" s="38"/>
      <c r="D75" s="91" t="s">
        <v>65</v>
      </c>
      <c r="E75" s="92"/>
      <c r="F75" s="92"/>
      <c r="G75" s="92"/>
      <c r="H75" s="92"/>
      <c r="I75" s="93"/>
      <c r="J75" s="94">
        <f>J586</f>
        <v>0</v>
      </c>
      <c r="K75" s="38"/>
      <c r="L75" s="95"/>
    </row>
    <row r="76" spans="2:12" s="5" customFormat="1" ht="19.899999999999999" customHeight="1" x14ac:dyDescent="0.2">
      <c r="B76" s="90"/>
      <c r="C76" s="38"/>
      <c r="D76" s="91" t="s">
        <v>66</v>
      </c>
      <c r="E76" s="92"/>
      <c r="F76" s="92"/>
      <c r="G76" s="92"/>
      <c r="H76" s="92"/>
      <c r="I76" s="93"/>
      <c r="J76" s="94">
        <f>J589</f>
        <v>0</v>
      </c>
      <c r="K76" s="38"/>
      <c r="L76" s="95"/>
    </row>
    <row r="77" spans="2:12" s="4" customFormat="1" ht="24.95" customHeight="1" x14ac:dyDescent="0.2">
      <c r="B77" s="83"/>
      <c r="C77" s="84"/>
      <c r="D77" s="85" t="s">
        <v>67</v>
      </c>
      <c r="E77" s="86"/>
      <c r="F77" s="86"/>
      <c r="G77" s="86"/>
      <c r="H77" s="86"/>
      <c r="I77" s="87"/>
      <c r="J77" s="88">
        <f>J608</f>
        <v>0</v>
      </c>
      <c r="K77" s="84"/>
      <c r="L77" s="89"/>
    </row>
    <row r="78" spans="2:12" s="5" customFormat="1" ht="19.899999999999999" customHeight="1" x14ac:dyDescent="0.2">
      <c r="B78" s="90"/>
      <c r="C78" s="38"/>
      <c r="D78" s="91" t="s">
        <v>68</v>
      </c>
      <c r="E78" s="92"/>
      <c r="F78" s="92"/>
      <c r="G78" s="92"/>
      <c r="H78" s="92"/>
      <c r="I78" s="93"/>
      <c r="J78" s="94">
        <f>J609</f>
        <v>0</v>
      </c>
      <c r="K78" s="38"/>
      <c r="L78" s="95"/>
    </row>
    <row r="79" spans="2:12" s="4" customFormat="1" ht="24.95" customHeight="1" x14ac:dyDescent="0.2">
      <c r="B79" s="83"/>
      <c r="C79" s="84"/>
      <c r="D79" s="85" t="s">
        <v>69</v>
      </c>
      <c r="E79" s="86"/>
      <c r="F79" s="86"/>
      <c r="G79" s="86"/>
      <c r="H79" s="86"/>
      <c r="I79" s="87"/>
      <c r="J79" s="88">
        <f>J613</f>
        <v>0</v>
      </c>
      <c r="K79" s="84"/>
      <c r="L79" s="89"/>
    </row>
    <row r="80" spans="2:12" s="5" customFormat="1" ht="19.899999999999999" customHeight="1" x14ac:dyDescent="0.2">
      <c r="B80" s="90"/>
      <c r="C80" s="38"/>
      <c r="D80" s="91" t="s">
        <v>70</v>
      </c>
      <c r="E80" s="92"/>
      <c r="F80" s="92"/>
      <c r="G80" s="92"/>
      <c r="H80" s="92"/>
      <c r="I80" s="93"/>
      <c r="J80" s="94">
        <f>J614</f>
        <v>0</v>
      </c>
      <c r="K80" s="38"/>
      <c r="L80" s="95"/>
    </row>
    <row r="81" spans="1:31" s="2" customFormat="1" ht="21.75" customHeight="1" x14ac:dyDescent="0.2">
      <c r="A81" s="20"/>
      <c r="B81" s="21"/>
      <c r="C81" s="22"/>
      <c r="D81" s="22"/>
      <c r="E81" s="22"/>
      <c r="F81" s="22"/>
      <c r="G81" s="22"/>
      <c r="H81" s="22"/>
      <c r="I81" s="47"/>
      <c r="J81" s="22"/>
      <c r="K81" s="22"/>
      <c r="L81" s="48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s="2" customFormat="1" ht="6.95" customHeight="1" x14ac:dyDescent="0.2">
      <c r="A82" s="20"/>
      <c r="B82" s="24"/>
      <c r="C82" s="25"/>
      <c r="D82" s="25"/>
      <c r="E82" s="25"/>
      <c r="F82" s="25"/>
      <c r="G82" s="25"/>
      <c r="H82" s="25"/>
      <c r="I82" s="74"/>
      <c r="J82" s="25"/>
      <c r="K82" s="25"/>
      <c r="L82" s="48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6" spans="1:31" s="2" customFormat="1" ht="6.95" customHeight="1" x14ac:dyDescent="0.2">
      <c r="A86" s="20"/>
      <c r="B86" s="26"/>
      <c r="C86" s="27"/>
      <c r="D86" s="27"/>
      <c r="E86" s="27"/>
      <c r="F86" s="27"/>
      <c r="G86" s="27"/>
      <c r="H86" s="27"/>
      <c r="I86" s="77"/>
      <c r="J86" s="27"/>
      <c r="K86" s="27"/>
      <c r="L86" s="48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s="2" customFormat="1" ht="24.95" customHeight="1" x14ac:dyDescent="0.2">
      <c r="A87" s="20"/>
      <c r="B87" s="21"/>
      <c r="C87" s="15" t="s">
        <v>71</v>
      </c>
      <c r="D87" s="22"/>
      <c r="E87" s="22"/>
      <c r="F87" s="22"/>
      <c r="G87" s="22"/>
      <c r="H87" s="22"/>
      <c r="I87" s="47"/>
      <c r="J87" s="22"/>
      <c r="K87" s="22"/>
      <c r="L87" s="48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s="2" customFormat="1" ht="6.95" customHeight="1" x14ac:dyDescent="0.2">
      <c r="A88" s="20"/>
      <c r="B88" s="21"/>
      <c r="C88" s="22"/>
      <c r="D88" s="22"/>
      <c r="E88" s="22"/>
      <c r="F88" s="22"/>
      <c r="G88" s="22"/>
      <c r="H88" s="22"/>
      <c r="I88" s="47"/>
      <c r="J88" s="22"/>
      <c r="K88" s="22"/>
      <c r="L88" s="48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s="2" customFormat="1" ht="12" customHeight="1" x14ac:dyDescent="0.2">
      <c r="A89" s="20"/>
      <c r="B89" s="21"/>
      <c r="C89" s="17" t="s">
        <v>4</v>
      </c>
      <c r="D89" s="22"/>
      <c r="E89" s="22"/>
      <c r="F89" s="22"/>
      <c r="G89" s="22"/>
      <c r="H89" s="22"/>
      <c r="I89" s="47"/>
      <c r="J89" s="22"/>
      <c r="K89" s="22"/>
      <c r="L89" s="48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s="2" customFormat="1" ht="16.5" customHeight="1" x14ac:dyDescent="0.2">
      <c r="A90" s="20"/>
      <c r="B90" s="21"/>
      <c r="C90" s="22"/>
      <c r="D90" s="22"/>
      <c r="E90" s="196" t="e">
        <f>E7</f>
        <v>#REF!</v>
      </c>
      <c r="F90" s="197"/>
      <c r="G90" s="197"/>
      <c r="H90" s="197"/>
      <c r="I90" s="47"/>
      <c r="J90" s="22"/>
      <c r="K90" s="22"/>
      <c r="L90" s="48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s="1" customFormat="1" ht="12" customHeight="1" x14ac:dyDescent="0.2">
      <c r="B91" s="13"/>
      <c r="C91" s="17" t="s">
        <v>46</v>
      </c>
      <c r="D91" s="14"/>
      <c r="E91" s="14"/>
      <c r="F91" s="14"/>
      <c r="G91" s="14"/>
      <c r="H91" s="14"/>
      <c r="I91" s="40"/>
      <c r="J91" s="14"/>
      <c r="K91" s="14"/>
      <c r="L91" s="12"/>
    </row>
    <row r="92" spans="1:31" s="2" customFormat="1" ht="16.5" customHeight="1" x14ac:dyDescent="0.2">
      <c r="A92" s="20"/>
      <c r="B92" s="21"/>
      <c r="C92" s="22"/>
      <c r="D92" s="22"/>
      <c r="E92" s="196" t="s">
        <v>47</v>
      </c>
      <c r="F92" s="198"/>
      <c r="G92" s="198"/>
      <c r="H92" s="198"/>
      <c r="I92" s="47"/>
      <c r="J92" s="22"/>
      <c r="K92" s="22"/>
      <c r="L92" s="48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s="2" customFormat="1" ht="12" customHeight="1" x14ac:dyDescent="0.2">
      <c r="A93" s="20"/>
      <c r="B93" s="21"/>
      <c r="C93" s="17" t="s">
        <v>48</v>
      </c>
      <c r="D93" s="22"/>
      <c r="E93" s="22"/>
      <c r="F93" s="22"/>
      <c r="G93" s="22"/>
      <c r="H93" s="22"/>
      <c r="I93" s="47"/>
      <c r="J93" s="22"/>
      <c r="K93" s="22"/>
      <c r="L93" s="48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s="2" customFormat="1" ht="16.5" customHeight="1" x14ac:dyDescent="0.2">
      <c r="A94" s="20"/>
      <c r="B94" s="21"/>
      <c r="C94" s="22"/>
      <c r="D94" s="22"/>
      <c r="E94" s="187" t="str">
        <f>E11</f>
        <v>SO 101.1.a - Zpevněné plochy - způsobilý výdaj</v>
      </c>
      <c r="F94" s="198"/>
      <c r="G94" s="198"/>
      <c r="H94" s="198"/>
      <c r="I94" s="47"/>
      <c r="J94" s="22"/>
      <c r="K94" s="22"/>
      <c r="L94" s="48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s="2" customFormat="1" ht="6.95" customHeight="1" x14ac:dyDescent="0.2">
      <c r="A95" s="20"/>
      <c r="B95" s="21"/>
      <c r="C95" s="22"/>
      <c r="D95" s="22"/>
      <c r="E95" s="22"/>
      <c r="F95" s="22"/>
      <c r="G95" s="22"/>
      <c r="H95" s="22"/>
      <c r="I95" s="47"/>
      <c r="J95" s="22"/>
      <c r="K95" s="22"/>
      <c r="L95" s="48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s="2" customFormat="1" ht="12" customHeight="1" x14ac:dyDescent="0.2">
      <c r="A96" s="20"/>
      <c r="B96" s="21"/>
      <c r="C96" s="17" t="s">
        <v>8</v>
      </c>
      <c r="D96" s="22"/>
      <c r="E96" s="22"/>
      <c r="F96" s="16" t="str">
        <f>F14</f>
        <v>Bohumín</v>
      </c>
      <c r="G96" s="22"/>
      <c r="H96" s="22"/>
      <c r="I96" s="49" t="s">
        <v>10</v>
      </c>
      <c r="J96" s="28" t="e">
        <f>IF(J14="","",J14)</f>
        <v>#REF!</v>
      </c>
      <c r="K96" s="22"/>
      <c r="L96" s="48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65" s="2" customFormat="1" ht="6.95" customHeight="1" x14ac:dyDescent="0.2">
      <c r="A97" s="20"/>
      <c r="B97" s="21"/>
      <c r="C97" s="22"/>
      <c r="D97" s="22"/>
      <c r="E97" s="22"/>
      <c r="F97" s="22"/>
      <c r="G97" s="22"/>
      <c r="H97" s="22"/>
      <c r="I97" s="47"/>
      <c r="J97" s="22"/>
      <c r="K97" s="22"/>
      <c r="L97" s="48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65" s="2" customFormat="1" ht="40.15" customHeight="1" x14ac:dyDescent="0.2">
      <c r="A98" s="20"/>
      <c r="B98" s="21"/>
      <c r="C98" s="17" t="s">
        <v>11</v>
      </c>
      <c r="D98" s="22"/>
      <c r="E98" s="22"/>
      <c r="F98" s="16" t="str">
        <f>E17</f>
        <v>Město Bohumín, Masarykova 158, 735 81 Bohumín</v>
      </c>
      <c r="G98" s="22"/>
      <c r="H98" s="22"/>
      <c r="I98" s="49" t="s">
        <v>16</v>
      </c>
      <c r="J98" s="19" t="str">
        <f>E23</f>
        <v>HaskoningDHV Czech Republic, spol. s r.o.</v>
      </c>
      <c r="K98" s="22"/>
      <c r="L98" s="48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65" s="2" customFormat="1" ht="40.15" customHeight="1" x14ac:dyDescent="0.2">
      <c r="A99" s="20"/>
      <c r="B99" s="21"/>
      <c r="C99" s="17" t="s">
        <v>15</v>
      </c>
      <c r="D99" s="22"/>
      <c r="E99" s="22"/>
      <c r="F99" s="16" t="e">
        <f>IF(E20="","",E20)</f>
        <v>#REF!</v>
      </c>
      <c r="G99" s="22"/>
      <c r="H99" s="22"/>
      <c r="I99" s="49" t="s">
        <v>19</v>
      </c>
      <c r="J99" s="19" t="str">
        <f>E26</f>
        <v>HaskoningDHV Czech Republic, spol. s r.o.</v>
      </c>
      <c r="K99" s="22"/>
      <c r="L99" s="48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65" s="2" customFormat="1" ht="10.35" customHeight="1" x14ac:dyDescent="0.2">
      <c r="A100" s="20"/>
      <c r="B100" s="21"/>
      <c r="C100" s="22"/>
      <c r="D100" s="22"/>
      <c r="E100" s="22"/>
      <c r="F100" s="22"/>
      <c r="G100" s="22"/>
      <c r="H100" s="22"/>
      <c r="I100" s="47"/>
      <c r="J100" s="22"/>
      <c r="K100" s="22"/>
      <c r="L100" s="48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65" s="6" customFormat="1" ht="29.25" customHeight="1" x14ac:dyDescent="0.2">
      <c r="A101" s="96"/>
      <c r="B101" s="97"/>
      <c r="C101" s="98" t="s">
        <v>72</v>
      </c>
      <c r="D101" s="99" t="s">
        <v>36</v>
      </c>
      <c r="E101" s="99" t="s">
        <v>34</v>
      </c>
      <c r="F101" s="99" t="s">
        <v>35</v>
      </c>
      <c r="G101" s="99" t="s">
        <v>73</v>
      </c>
      <c r="H101" s="99" t="s">
        <v>74</v>
      </c>
      <c r="I101" s="100" t="s">
        <v>75</v>
      </c>
      <c r="J101" s="99" t="s">
        <v>52</v>
      </c>
      <c r="K101" s="101" t="s">
        <v>76</v>
      </c>
      <c r="L101" s="102"/>
      <c r="M101" s="31" t="s">
        <v>6</v>
      </c>
      <c r="N101" s="32" t="s">
        <v>25</v>
      </c>
      <c r="O101" s="32" t="s">
        <v>77</v>
      </c>
      <c r="P101" s="32" t="s">
        <v>78</v>
      </c>
      <c r="Q101" s="32" t="s">
        <v>79</v>
      </c>
      <c r="R101" s="32" t="s">
        <v>80</v>
      </c>
      <c r="S101" s="32" t="s">
        <v>81</v>
      </c>
      <c r="T101" s="33" t="s">
        <v>82</v>
      </c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</row>
    <row r="102" spans="1:65" s="2" customFormat="1" ht="22.9" customHeight="1" x14ac:dyDescent="0.25">
      <c r="A102" s="20"/>
      <c r="B102" s="21"/>
      <c r="C102" s="36" t="s">
        <v>83</v>
      </c>
      <c r="D102" s="22"/>
      <c r="E102" s="22"/>
      <c r="F102" s="22"/>
      <c r="G102" s="22"/>
      <c r="H102" s="22"/>
      <c r="I102" s="47"/>
      <c r="J102" s="103">
        <f>BK102</f>
        <v>0</v>
      </c>
      <c r="K102" s="22"/>
      <c r="L102" s="23"/>
      <c r="M102" s="34"/>
      <c r="N102" s="104"/>
      <c r="O102" s="35"/>
      <c r="P102" s="105">
        <f>P103+P585+P608+P613</f>
        <v>0</v>
      </c>
      <c r="Q102" s="35"/>
      <c r="R102" s="105">
        <f>R103+R585+R608+R613</f>
        <v>1849.5780164124199</v>
      </c>
      <c r="S102" s="35"/>
      <c r="T102" s="106">
        <f>T103+T585+T608+T613</f>
        <v>6973.7330000000002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T102" s="11" t="s">
        <v>38</v>
      </c>
      <c r="AU102" s="11" t="s">
        <v>53</v>
      </c>
      <c r="BK102" s="107">
        <f>BK103+BK585+BK608+BK613</f>
        <v>0</v>
      </c>
    </row>
    <row r="103" spans="1:65" s="7" customFormat="1" ht="25.9" customHeight="1" x14ac:dyDescent="0.2">
      <c r="B103" s="108"/>
      <c r="C103" s="109"/>
      <c r="D103" s="110" t="s">
        <v>38</v>
      </c>
      <c r="E103" s="111" t="s">
        <v>84</v>
      </c>
      <c r="F103" s="111" t="s">
        <v>85</v>
      </c>
      <c r="G103" s="109"/>
      <c r="H103" s="109"/>
      <c r="I103" s="112"/>
      <c r="J103" s="113">
        <f>BK103</f>
        <v>0</v>
      </c>
      <c r="K103" s="109"/>
      <c r="L103" s="114"/>
      <c r="M103" s="115"/>
      <c r="N103" s="116"/>
      <c r="O103" s="116"/>
      <c r="P103" s="117">
        <f>P104+P243+P253+P256+P275+P468+P517+P569+P583</f>
        <v>0</v>
      </c>
      <c r="Q103" s="116"/>
      <c r="R103" s="117">
        <f>R104+R243+R253+R256+R275+R468+R517+R569+R583</f>
        <v>1848.1495064124197</v>
      </c>
      <c r="S103" s="116"/>
      <c r="T103" s="118">
        <f>T104+T243+T253+T256+T275+T468+T517+T569+T583</f>
        <v>6972.4980000000005</v>
      </c>
      <c r="AR103" s="119" t="s">
        <v>40</v>
      </c>
      <c r="AT103" s="120" t="s">
        <v>38</v>
      </c>
      <c r="AU103" s="120" t="s">
        <v>39</v>
      </c>
      <c r="AY103" s="119" t="s">
        <v>86</v>
      </c>
      <c r="BK103" s="121">
        <f>BK104+BK243+BK253+BK256+BK275+BK468+BK517+BK569+BK583</f>
        <v>0</v>
      </c>
    </row>
    <row r="104" spans="1:65" s="7" customFormat="1" ht="22.9" customHeight="1" x14ac:dyDescent="0.2">
      <c r="B104" s="108"/>
      <c r="C104" s="109"/>
      <c r="D104" s="110" t="s">
        <v>38</v>
      </c>
      <c r="E104" s="122" t="s">
        <v>40</v>
      </c>
      <c r="F104" s="122" t="s">
        <v>87</v>
      </c>
      <c r="G104" s="109"/>
      <c r="H104" s="109"/>
      <c r="I104" s="112"/>
      <c r="J104" s="123">
        <f>BK104</f>
        <v>0</v>
      </c>
      <c r="K104" s="109"/>
      <c r="L104" s="114"/>
      <c r="M104" s="115"/>
      <c r="N104" s="116"/>
      <c r="O104" s="116"/>
      <c r="P104" s="117">
        <f>SUM(P105:P242)</f>
        <v>0</v>
      </c>
      <c r="Q104" s="116"/>
      <c r="R104" s="117">
        <f>SUM(R105:R242)</f>
        <v>6.8882030396000005</v>
      </c>
      <c r="S104" s="116"/>
      <c r="T104" s="118">
        <f>SUM(T105:T242)</f>
        <v>6648.8500000000013</v>
      </c>
      <c r="AR104" s="119" t="s">
        <v>40</v>
      </c>
      <c r="AT104" s="120" t="s">
        <v>38</v>
      </c>
      <c r="AU104" s="120" t="s">
        <v>40</v>
      </c>
      <c r="AY104" s="119" t="s">
        <v>86</v>
      </c>
      <c r="BK104" s="121">
        <f>SUM(BK105:BK242)</f>
        <v>0</v>
      </c>
    </row>
    <row r="105" spans="1:65" s="2" customFormat="1" ht="55.5" customHeight="1" x14ac:dyDescent="0.2">
      <c r="A105" s="20"/>
      <c r="B105" s="21"/>
      <c r="C105" s="124" t="s">
        <v>40</v>
      </c>
      <c r="D105" s="124" t="s">
        <v>88</v>
      </c>
      <c r="E105" s="125" t="s">
        <v>89</v>
      </c>
      <c r="F105" s="126" t="s">
        <v>90</v>
      </c>
      <c r="G105" s="127" t="s">
        <v>91</v>
      </c>
      <c r="H105" s="128">
        <v>910</v>
      </c>
      <c r="I105" s="129"/>
      <c r="J105" s="130">
        <f>ROUND(I105*H105,2)</f>
        <v>0</v>
      </c>
      <c r="K105" s="126" t="s">
        <v>92</v>
      </c>
      <c r="L105" s="23"/>
      <c r="M105" s="131" t="s">
        <v>6</v>
      </c>
      <c r="N105" s="132" t="s">
        <v>26</v>
      </c>
      <c r="O105" s="29"/>
      <c r="P105" s="133">
        <f>O105*H105</f>
        <v>0</v>
      </c>
      <c r="Q105" s="133">
        <v>0</v>
      </c>
      <c r="R105" s="133">
        <f>Q105*H105</f>
        <v>0</v>
      </c>
      <c r="S105" s="133">
        <v>0.41699999999999998</v>
      </c>
      <c r="T105" s="134">
        <f>S105*H105</f>
        <v>379.46999999999997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R105" s="135" t="s">
        <v>93</v>
      </c>
      <c r="AT105" s="135" t="s">
        <v>88</v>
      </c>
      <c r="AU105" s="135" t="s">
        <v>41</v>
      </c>
      <c r="AY105" s="11" t="s">
        <v>86</v>
      </c>
      <c r="BE105" s="136">
        <f>IF(N105="základní",J105,0)</f>
        <v>0</v>
      </c>
      <c r="BF105" s="136">
        <f>IF(N105="snížená",J105,0)</f>
        <v>0</v>
      </c>
      <c r="BG105" s="136">
        <f>IF(N105="zákl. přenesená",J105,0)</f>
        <v>0</v>
      </c>
      <c r="BH105" s="136">
        <f>IF(N105="sníž. přenesená",J105,0)</f>
        <v>0</v>
      </c>
      <c r="BI105" s="136">
        <f>IF(N105="nulová",J105,0)</f>
        <v>0</v>
      </c>
      <c r="BJ105" s="11" t="s">
        <v>40</v>
      </c>
      <c r="BK105" s="136">
        <f>ROUND(I105*H105,2)</f>
        <v>0</v>
      </c>
      <c r="BL105" s="11" t="s">
        <v>93</v>
      </c>
      <c r="BM105" s="135" t="s">
        <v>94</v>
      </c>
    </row>
    <row r="106" spans="1:65" s="2" customFormat="1" ht="19.5" x14ac:dyDescent="0.2">
      <c r="A106" s="20"/>
      <c r="B106" s="21"/>
      <c r="C106" s="22"/>
      <c r="D106" s="137" t="s">
        <v>95</v>
      </c>
      <c r="E106" s="22"/>
      <c r="F106" s="138" t="s">
        <v>96</v>
      </c>
      <c r="G106" s="22"/>
      <c r="H106" s="22"/>
      <c r="I106" s="47"/>
      <c r="J106" s="22"/>
      <c r="K106" s="22"/>
      <c r="L106" s="23"/>
      <c r="M106" s="139"/>
      <c r="N106" s="140"/>
      <c r="O106" s="29"/>
      <c r="P106" s="29"/>
      <c r="Q106" s="29"/>
      <c r="R106" s="29"/>
      <c r="S106" s="29"/>
      <c r="T106" s="3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T106" s="11" t="s">
        <v>95</v>
      </c>
      <c r="AU106" s="11" t="s">
        <v>41</v>
      </c>
    </row>
    <row r="107" spans="1:65" s="8" customFormat="1" ht="11.25" x14ac:dyDescent="0.2">
      <c r="B107" s="141"/>
      <c r="C107" s="142"/>
      <c r="D107" s="137" t="s">
        <v>97</v>
      </c>
      <c r="E107" s="143" t="s">
        <v>6</v>
      </c>
      <c r="F107" s="144" t="s">
        <v>98</v>
      </c>
      <c r="G107" s="142"/>
      <c r="H107" s="143" t="s">
        <v>6</v>
      </c>
      <c r="I107" s="145"/>
      <c r="J107" s="142"/>
      <c r="K107" s="142"/>
      <c r="L107" s="146"/>
      <c r="M107" s="147"/>
      <c r="N107" s="148"/>
      <c r="O107" s="148"/>
      <c r="P107" s="148"/>
      <c r="Q107" s="148"/>
      <c r="R107" s="148"/>
      <c r="S107" s="148"/>
      <c r="T107" s="149"/>
      <c r="AT107" s="150" t="s">
        <v>97</v>
      </c>
      <c r="AU107" s="150" t="s">
        <v>41</v>
      </c>
      <c r="AV107" s="8" t="s">
        <v>40</v>
      </c>
      <c r="AW107" s="8" t="s">
        <v>18</v>
      </c>
      <c r="AX107" s="8" t="s">
        <v>39</v>
      </c>
      <c r="AY107" s="150" t="s">
        <v>86</v>
      </c>
    </row>
    <row r="108" spans="1:65" s="9" customFormat="1" ht="11.25" x14ac:dyDescent="0.2">
      <c r="B108" s="151"/>
      <c r="C108" s="152"/>
      <c r="D108" s="137" t="s">
        <v>97</v>
      </c>
      <c r="E108" s="153" t="s">
        <v>6</v>
      </c>
      <c r="F108" s="154" t="s">
        <v>99</v>
      </c>
      <c r="G108" s="152"/>
      <c r="H108" s="155">
        <v>910</v>
      </c>
      <c r="I108" s="156"/>
      <c r="J108" s="152"/>
      <c r="K108" s="152"/>
      <c r="L108" s="157"/>
      <c r="M108" s="158"/>
      <c r="N108" s="159"/>
      <c r="O108" s="159"/>
      <c r="P108" s="159"/>
      <c r="Q108" s="159"/>
      <c r="R108" s="159"/>
      <c r="S108" s="159"/>
      <c r="T108" s="160"/>
      <c r="AT108" s="161" t="s">
        <v>97</v>
      </c>
      <c r="AU108" s="161" t="s">
        <v>41</v>
      </c>
      <c r="AV108" s="9" t="s">
        <v>41</v>
      </c>
      <c r="AW108" s="9" t="s">
        <v>18</v>
      </c>
      <c r="AX108" s="9" t="s">
        <v>40</v>
      </c>
      <c r="AY108" s="161" t="s">
        <v>86</v>
      </c>
    </row>
    <row r="109" spans="1:65" s="2" customFormat="1" ht="55.5" customHeight="1" x14ac:dyDescent="0.2">
      <c r="A109" s="20"/>
      <c r="B109" s="21"/>
      <c r="C109" s="124" t="s">
        <v>41</v>
      </c>
      <c r="D109" s="124" t="s">
        <v>88</v>
      </c>
      <c r="E109" s="125" t="s">
        <v>100</v>
      </c>
      <c r="F109" s="126" t="s">
        <v>101</v>
      </c>
      <c r="G109" s="127" t="s">
        <v>91</v>
      </c>
      <c r="H109" s="128">
        <v>3200</v>
      </c>
      <c r="I109" s="129"/>
      <c r="J109" s="130">
        <f>ROUND(I109*H109,2)</f>
        <v>0</v>
      </c>
      <c r="K109" s="126" t="s">
        <v>92</v>
      </c>
      <c r="L109" s="23"/>
      <c r="M109" s="131" t="s">
        <v>6</v>
      </c>
      <c r="N109" s="132" t="s">
        <v>26</v>
      </c>
      <c r="O109" s="29"/>
      <c r="P109" s="133">
        <f>O109*H109</f>
        <v>0</v>
      </c>
      <c r="Q109" s="133">
        <v>0</v>
      </c>
      <c r="R109" s="133">
        <f>Q109*H109</f>
        <v>0</v>
      </c>
      <c r="S109" s="133">
        <v>0.29499999999999998</v>
      </c>
      <c r="T109" s="134">
        <f>S109*H109</f>
        <v>944</v>
      </c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R109" s="135" t="s">
        <v>93</v>
      </c>
      <c r="AT109" s="135" t="s">
        <v>88</v>
      </c>
      <c r="AU109" s="135" t="s">
        <v>41</v>
      </c>
      <c r="AY109" s="11" t="s">
        <v>86</v>
      </c>
      <c r="BE109" s="136">
        <f>IF(N109="základní",J109,0)</f>
        <v>0</v>
      </c>
      <c r="BF109" s="136">
        <f>IF(N109="snížená",J109,0)</f>
        <v>0</v>
      </c>
      <c r="BG109" s="136">
        <f>IF(N109="zákl. přenesená",J109,0)</f>
        <v>0</v>
      </c>
      <c r="BH109" s="136">
        <f>IF(N109="sníž. přenesená",J109,0)</f>
        <v>0</v>
      </c>
      <c r="BI109" s="136">
        <f>IF(N109="nulová",J109,0)</f>
        <v>0</v>
      </c>
      <c r="BJ109" s="11" t="s">
        <v>40</v>
      </c>
      <c r="BK109" s="136">
        <f>ROUND(I109*H109,2)</f>
        <v>0</v>
      </c>
      <c r="BL109" s="11" t="s">
        <v>93</v>
      </c>
      <c r="BM109" s="135" t="s">
        <v>102</v>
      </c>
    </row>
    <row r="110" spans="1:65" s="8" customFormat="1" ht="11.25" x14ac:dyDescent="0.2">
      <c r="B110" s="141"/>
      <c r="C110" s="142"/>
      <c r="D110" s="137" t="s">
        <v>97</v>
      </c>
      <c r="E110" s="143" t="s">
        <v>6</v>
      </c>
      <c r="F110" s="144" t="s">
        <v>103</v>
      </c>
      <c r="G110" s="142"/>
      <c r="H110" s="143" t="s">
        <v>6</v>
      </c>
      <c r="I110" s="145"/>
      <c r="J110" s="142"/>
      <c r="K110" s="142"/>
      <c r="L110" s="146"/>
      <c r="M110" s="147"/>
      <c r="N110" s="148"/>
      <c r="O110" s="148"/>
      <c r="P110" s="148"/>
      <c r="Q110" s="148"/>
      <c r="R110" s="148"/>
      <c r="S110" s="148"/>
      <c r="T110" s="149"/>
      <c r="AT110" s="150" t="s">
        <v>97</v>
      </c>
      <c r="AU110" s="150" t="s">
        <v>41</v>
      </c>
      <c r="AV110" s="8" t="s">
        <v>40</v>
      </c>
      <c r="AW110" s="8" t="s">
        <v>18</v>
      </c>
      <c r="AX110" s="8" t="s">
        <v>39</v>
      </c>
      <c r="AY110" s="150" t="s">
        <v>86</v>
      </c>
    </row>
    <row r="111" spans="1:65" s="9" customFormat="1" ht="11.25" x14ac:dyDescent="0.2">
      <c r="B111" s="151"/>
      <c r="C111" s="152"/>
      <c r="D111" s="137" t="s">
        <v>97</v>
      </c>
      <c r="E111" s="153" t="s">
        <v>6</v>
      </c>
      <c r="F111" s="154" t="s">
        <v>104</v>
      </c>
      <c r="G111" s="152"/>
      <c r="H111" s="155">
        <v>3200</v>
      </c>
      <c r="I111" s="156"/>
      <c r="J111" s="152"/>
      <c r="K111" s="152"/>
      <c r="L111" s="157"/>
      <c r="M111" s="158"/>
      <c r="N111" s="159"/>
      <c r="O111" s="159"/>
      <c r="P111" s="159"/>
      <c r="Q111" s="159"/>
      <c r="R111" s="159"/>
      <c r="S111" s="159"/>
      <c r="T111" s="160"/>
      <c r="AT111" s="161" t="s">
        <v>97</v>
      </c>
      <c r="AU111" s="161" t="s">
        <v>41</v>
      </c>
      <c r="AV111" s="9" t="s">
        <v>41</v>
      </c>
      <c r="AW111" s="9" t="s">
        <v>18</v>
      </c>
      <c r="AX111" s="9" t="s">
        <v>40</v>
      </c>
      <c r="AY111" s="161" t="s">
        <v>86</v>
      </c>
    </row>
    <row r="112" spans="1:65" s="2" customFormat="1" ht="55.5" customHeight="1" x14ac:dyDescent="0.2">
      <c r="A112" s="20"/>
      <c r="B112" s="21"/>
      <c r="C112" s="124" t="s">
        <v>105</v>
      </c>
      <c r="D112" s="124" t="s">
        <v>88</v>
      </c>
      <c r="E112" s="125" t="s">
        <v>106</v>
      </c>
      <c r="F112" s="126" t="s">
        <v>107</v>
      </c>
      <c r="G112" s="127" t="s">
        <v>91</v>
      </c>
      <c r="H112" s="128">
        <v>5475</v>
      </c>
      <c r="I112" s="129"/>
      <c r="J112" s="130">
        <f>ROUND(I112*H112,2)</f>
        <v>0</v>
      </c>
      <c r="K112" s="126" t="s">
        <v>92</v>
      </c>
      <c r="L112" s="23"/>
      <c r="M112" s="131" t="s">
        <v>6</v>
      </c>
      <c r="N112" s="132" t="s">
        <v>26</v>
      </c>
      <c r="O112" s="29"/>
      <c r="P112" s="133">
        <f>O112*H112</f>
        <v>0</v>
      </c>
      <c r="Q112" s="133">
        <v>0</v>
      </c>
      <c r="R112" s="133">
        <f>Q112*H112</f>
        <v>0</v>
      </c>
      <c r="S112" s="133">
        <v>0.3</v>
      </c>
      <c r="T112" s="134">
        <f>S112*H112</f>
        <v>1642.5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R112" s="135" t="s">
        <v>93</v>
      </c>
      <c r="AT112" s="135" t="s">
        <v>88</v>
      </c>
      <c r="AU112" s="135" t="s">
        <v>41</v>
      </c>
      <c r="AY112" s="11" t="s">
        <v>86</v>
      </c>
      <c r="BE112" s="136">
        <f>IF(N112="základní",J112,0)</f>
        <v>0</v>
      </c>
      <c r="BF112" s="136">
        <f>IF(N112="snížená",J112,0)</f>
        <v>0</v>
      </c>
      <c r="BG112" s="136">
        <f>IF(N112="zákl. přenesená",J112,0)</f>
        <v>0</v>
      </c>
      <c r="BH112" s="136">
        <f>IF(N112="sníž. přenesená",J112,0)</f>
        <v>0</v>
      </c>
      <c r="BI112" s="136">
        <f>IF(N112="nulová",J112,0)</f>
        <v>0</v>
      </c>
      <c r="BJ112" s="11" t="s">
        <v>40</v>
      </c>
      <c r="BK112" s="136">
        <f>ROUND(I112*H112,2)</f>
        <v>0</v>
      </c>
      <c r="BL112" s="11" t="s">
        <v>93</v>
      </c>
      <c r="BM112" s="135" t="s">
        <v>108</v>
      </c>
    </row>
    <row r="113" spans="1:65" s="2" customFormat="1" ht="19.5" x14ac:dyDescent="0.2">
      <c r="A113" s="20"/>
      <c r="B113" s="21"/>
      <c r="C113" s="22"/>
      <c r="D113" s="137" t="s">
        <v>95</v>
      </c>
      <c r="E113" s="22"/>
      <c r="F113" s="138" t="s">
        <v>96</v>
      </c>
      <c r="G113" s="22"/>
      <c r="H113" s="22"/>
      <c r="I113" s="47"/>
      <c r="J113" s="22"/>
      <c r="K113" s="22"/>
      <c r="L113" s="23"/>
      <c r="M113" s="139"/>
      <c r="N113" s="140"/>
      <c r="O113" s="29"/>
      <c r="P113" s="29"/>
      <c r="Q113" s="29"/>
      <c r="R113" s="29"/>
      <c r="S113" s="29"/>
      <c r="T113" s="3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T113" s="11" t="s">
        <v>95</v>
      </c>
      <c r="AU113" s="11" t="s">
        <v>41</v>
      </c>
    </row>
    <row r="114" spans="1:65" s="8" customFormat="1" ht="11.25" x14ac:dyDescent="0.2">
      <c r="B114" s="141"/>
      <c r="C114" s="142"/>
      <c r="D114" s="137" t="s">
        <v>97</v>
      </c>
      <c r="E114" s="143" t="s">
        <v>6</v>
      </c>
      <c r="F114" s="144" t="s">
        <v>109</v>
      </c>
      <c r="G114" s="142"/>
      <c r="H114" s="143" t="s">
        <v>6</v>
      </c>
      <c r="I114" s="145"/>
      <c r="J114" s="142"/>
      <c r="K114" s="142"/>
      <c r="L114" s="146"/>
      <c r="M114" s="147"/>
      <c r="N114" s="148"/>
      <c r="O114" s="148"/>
      <c r="P114" s="148"/>
      <c r="Q114" s="148"/>
      <c r="R114" s="148"/>
      <c r="S114" s="148"/>
      <c r="T114" s="149"/>
      <c r="AT114" s="150" t="s">
        <v>97</v>
      </c>
      <c r="AU114" s="150" t="s">
        <v>41</v>
      </c>
      <c r="AV114" s="8" t="s">
        <v>40</v>
      </c>
      <c r="AW114" s="8" t="s">
        <v>18</v>
      </c>
      <c r="AX114" s="8" t="s">
        <v>39</v>
      </c>
      <c r="AY114" s="150" t="s">
        <v>86</v>
      </c>
    </row>
    <row r="115" spans="1:65" s="9" customFormat="1" ht="11.25" x14ac:dyDescent="0.2">
      <c r="B115" s="151"/>
      <c r="C115" s="152"/>
      <c r="D115" s="137" t="s">
        <v>97</v>
      </c>
      <c r="E115" s="153" t="s">
        <v>6</v>
      </c>
      <c r="F115" s="154" t="s">
        <v>110</v>
      </c>
      <c r="G115" s="152"/>
      <c r="H115" s="155">
        <v>1365</v>
      </c>
      <c r="I115" s="156"/>
      <c r="J115" s="152"/>
      <c r="K115" s="152"/>
      <c r="L115" s="157"/>
      <c r="M115" s="158"/>
      <c r="N115" s="159"/>
      <c r="O115" s="159"/>
      <c r="P115" s="159"/>
      <c r="Q115" s="159"/>
      <c r="R115" s="159"/>
      <c r="S115" s="159"/>
      <c r="T115" s="160"/>
      <c r="AT115" s="161" t="s">
        <v>97</v>
      </c>
      <c r="AU115" s="161" t="s">
        <v>41</v>
      </c>
      <c r="AV115" s="9" t="s">
        <v>41</v>
      </c>
      <c r="AW115" s="9" t="s">
        <v>18</v>
      </c>
      <c r="AX115" s="9" t="s">
        <v>39</v>
      </c>
      <c r="AY115" s="161" t="s">
        <v>86</v>
      </c>
    </row>
    <row r="116" spans="1:65" s="8" customFormat="1" ht="11.25" x14ac:dyDescent="0.2">
      <c r="B116" s="141"/>
      <c r="C116" s="142"/>
      <c r="D116" s="137" t="s">
        <v>97</v>
      </c>
      <c r="E116" s="143" t="s">
        <v>6</v>
      </c>
      <c r="F116" s="144" t="s">
        <v>103</v>
      </c>
      <c r="G116" s="142"/>
      <c r="H116" s="143" t="s">
        <v>6</v>
      </c>
      <c r="I116" s="145"/>
      <c r="J116" s="142"/>
      <c r="K116" s="142"/>
      <c r="L116" s="146"/>
      <c r="M116" s="147"/>
      <c r="N116" s="148"/>
      <c r="O116" s="148"/>
      <c r="P116" s="148"/>
      <c r="Q116" s="148"/>
      <c r="R116" s="148"/>
      <c r="S116" s="148"/>
      <c r="T116" s="149"/>
      <c r="AT116" s="150" t="s">
        <v>97</v>
      </c>
      <c r="AU116" s="150" t="s">
        <v>41</v>
      </c>
      <c r="AV116" s="8" t="s">
        <v>40</v>
      </c>
      <c r="AW116" s="8" t="s">
        <v>18</v>
      </c>
      <c r="AX116" s="8" t="s">
        <v>39</v>
      </c>
      <c r="AY116" s="150" t="s">
        <v>86</v>
      </c>
    </row>
    <row r="117" spans="1:65" s="9" customFormat="1" ht="11.25" x14ac:dyDescent="0.2">
      <c r="B117" s="151"/>
      <c r="C117" s="152"/>
      <c r="D117" s="137" t="s">
        <v>97</v>
      </c>
      <c r="E117" s="153" t="s">
        <v>6</v>
      </c>
      <c r="F117" s="154" t="s">
        <v>104</v>
      </c>
      <c r="G117" s="152"/>
      <c r="H117" s="155">
        <v>3200</v>
      </c>
      <c r="I117" s="156"/>
      <c r="J117" s="152"/>
      <c r="K117" s="152"/>
      <c r="L117" s="157"/>
      <c r="M117" s="158"/>
      <c r="N117" s="159"/>
      <c r="O117" s="159"/>
      <c r="P117" s="159"/>
      <c r="Q117" s="159"/>
      <c r="R117" s="159"/>
      <c r="S117" s="159"/>
      <c r="T117" s="160"/>
      <c r="AT117" s="161" t="s">
        <v>97</v>
      </c>
      <c r="AU117" s="161" t="s">
        <v>41</v>
      </c>
      <c r="AV117" s="9" t="s">
        <v>41</v>
      </c>
      <c r="AW117" s="9" t="s">
        <v>18</v>
      </c>
      <c r="AX117" s="9" t="s">
        <v>39</v>
      </c>
      <c r="AY117" s="161" t="s">
        <v>86</v>
      </c>
    </row>
    <row r="118" spans="1:65" s="8" customFormat="1" ht="11.25" x14ac:dyDescent="0.2">
      <c r="B118" s="141"/>
      <c r="C118" s="142"/>
      <c r="D118" s="137" t="s">
        <v>97</v>
      </c>
      <c r="E118" s="143" t="s">
        <v>6</v>
      </c>
      <c r="F118" s="144" t="s">
        <v>98</v>
      </c>
      <c r="G118" s="142"/>
      <c r="H118" s="143" t="s">
        <v>6</v>
      </c>
      <c r="I118" s="145"/>
      <c r="J118" s="142"/>
      <c r="K118" s="142"/>
      <c r="L118" s="146"/>
      <c r="M118" s="147"/>
      <c r="N118" s="148"/>
      <c r="O118" s="148"/>
      <c r="P118" s="148"/>
      <c r="Q118" s="148"/>
      <c r="R118" s="148"/>
      <c r="S118" s="148"/>
      <c r="T118" s="149"/>
      <c r="AT118" s="150" t="s">
        <v>97</v>
      </c>
      <c r="AU118" s="150" t="s">
        <v>41</v>
      </c>
      <c r="AV118" s="8" t="s">
        <v>40</v>
      </c>
      <c r="AW118" s="8" t="s">
        <v>18</v>
      </c>
      <c r="AX118" s="8" t="s">
        <v>39</v>
      </c>
      <c r="AY118" s="150" t="s">
        <v>86</v>
      </c>
    </row>
    <row r="119" spans="1:65" s="9" customFormat="1" ht="11.25" x14ac:dyDescent="0.2">
      <c r="B119" s="151"/>
      <c r="C119" s="152"/>
      <c r="D119" s="137" t="s">
        <v>97</v>
      </c>
      <c r="E119" s="153" t="s">
        <v>6</v>
      </c>
      <c r="F119" s="154" t="s">
        <v>99</v>
      </c>
      <c r="G119" s="152"/>
      <c r="H119" s="155">
        <v>910</v>
      </c>
      <c r="I119" s="156"/>
      <c r="J119" s="152"/>
      <c r="K119" s="152"/>
      <c r="L119" s="157"/>
      <c r="M119" s="158"/>
      <c r="N119" s="159"/>
      <c r="O119" s="159"/>
      <c r="P119" s="159"/>
      <c r="Q119" s="159"/>
      <c r="R119" s="159"/>
      <c r="S119" s="159"/>
      <c r="T119" s="160"/>
      <c r="AT119" s="161" t="s">
        <v>97</v>
      </c>
      <c r="AU119" s="161" t="s">
        <v>41</v>
      </c>
      <c r="AV119" s="9" t="s">
        <v>41</v>
      </c>
      <c r="AW119" s="9" t="s">
        <v>18</v>
      </c>
      <c r="AX119" s="9" t="s">
        <v>39</v>
      </c>
      <c r="AY119" s="161" t="s">
        <v>86</v>
      </c>
    </row>
    <row r="120" spans="1:65" s="10" customFormat="1" ht="11.25" x14ac:dyDescent="0.2">
      <c r="B120" s="162"/>
      <c r="C120" s="163"/>
      <c r="D120" s="137" t="s">
        <v>97</v>
      </c>
      <c r="E120" s="164" t="s">
        <v>6</v>
      </c>
      <c r="F120" s="165" t="s">
        <v>111</v>
      </c>
      <c r="G120" s="163"/>
      <c r="H120" s="166">
        <v>5475</v>
      </c>
      <c r="I120" s="167"/>
      <c r="J120" s="163"/>
      <c r="K120" s="163"/>
      <c r="L120" s="168"/>
      <c r="M120" s="169"/>
      <c r="N120" s="170"/>
      <c r="O120" s="170"/>
      <c r="P120" s="170"/>
      <c r="Q120" s="170"/>
      <c r="R120" s="170"/>
      <c r="S120" s="170"/>
      <c r="T120" s="171"/>
      <c r="AT120" s="172" t="s">
        <v>97</v>
      </c>
      <c r="AU120" s="172" t="s">
        <v>41</v>
      </c>
      <c r="AV120" s="10" t="s">
        <v>93</v>
      </c>
      <c r="AW120" s="10" t="s">
        <v>18</v>
      </c>
      <c r="AX120" s="10" t="s">
        <v>40</v>
      </c>
      <c r="AY120" s="172" t="s">
        <v>86</v>
      </c>
    </row>
    <row r="121" spans="1:65" s="2" customFormat="1" ht="55.5" customHeight="1" x14ac:dyDescent="0.2">
      <c r="A121" s="20"/>
      <c r="B121" s="21"/>
      <c r="C121" s="124" t="s">
        <v>93</v>
      </c>
      <c r="D121" s="124" t="s">
        <v>88</v>
      </c>
      <c r="E121" s="125" t="s">
        <v>112</v>
      </c>
      <c r="F121" s="126" t="s">
        <v>113</v>
      </c>
      <c r="G121" s="127" t="s">
        <v>91</v>
      </c>
      <c r="H121" s="128">
        <v>4110</v>
      </c>
      <c r="I121" s="129"/>
      <c r="J121" s="130">
        <f>ROUND(I121*H121,2)</f>
        <v>0</v>
      </c>
      <c r="K121" s="126" t="s">
        <v>92</v>
      </c>
      <c r="L121" s="23"/>
      <c r="M121" s="131" t="s">
        <v>6</v>
      </c>
      <c r="N121" s="132" t="s">
        <v>26</v>
      </c>
      <c r="O121" s="29"/>
      <c r="P121" s="133">
        <f>O121*H121</f>
        <v>0</v>
      </c>
      <c r="Q121" s="133">
        <v>0</v>
      </c>
      <c r="R121" s="133">
        <f>Q121*H121</f>
        <v>0</v>
      </c>
      <c r="S121" s="133">
        <v>0.44</v>
      </c>
      <c r="T121" s="134">
        <f>S121*H121</f>
        <v>1808.4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R121" s="135" t="s">
        <v>93</v>
      </c>
      <c r="AT121" s="135" t="s">
        <v>88</v>
      </c>
      <c r="AU121" s="135" t="s">
        <v>41</v>
      </c>
      <c r="AY121" s="11" t="s">
        <v>86</v>
      </c>
      <c r="BE121" s="136">
        <f>IF(N121="základní",J121,0)</f>
        <v>0</v>
      </c>
      <c r="BF121" s="136">
        <f>IF(N121="snížená",J121,0)</f>
        <v>0</v>
      </c>
      <c r="BG121" s="136">
        <f>IF(N121="zákl. přenesená",J121,0)</f>
        <v>0</v>
      </c>
      <c r="BH121" s="136">
        <f>IF(N121="sníž. přenesená",J121,0)</f>
        <v>0</v>
      </c>
      <c r="BI121" s="136">
        <f>IF(N121="nulová",J121,0)</f>
        <v>0</v>
      </c>
      <c r="BJ121" s="11" t="s">
        <v>40</v>
      </c>
      <c r="BK121" s="136">
        <f>ROUND(I121*H121,2)</f>
        <v>0</v>
      </c>
      <c r="BL121" s="11" t="s">
        <v>93</v>
      </c>
      <c r="BM121" s="135" t="s">
        <v>114</v>
      </c>
    </row>
    <row r="122" spans="1:65" s="8" customFormat="1" ht="11.25" x14ac:dyDescent="0.2">
      <c r="B122" s="141"/>
      <c r="C122" s="142"/>
      <c r="D122" s="137" t="s">
        <v>97</v>
      </c>
      <c r="E122" s="143" t="s">
        <v>6</v>
      </c>
      <c r="F122" s="144" t="s">
        <v>103</v>
      </c>
      <c r="G122" s="142"/>
      <c r="H122" s="143" t="s">
        <v>6</v>
      </c>
      <c r="I122" s="145"/>
      <c r="J122" s="142"/>
      <c r="K122" s="142"/>
      <c r="L122" s="146"/>
      <c r="M122" s="147"/>
      <c r="N122" s="148"/>
      <c r="O122" s="148"/>
      <c r="P122" s="148"/>
      <c r="Q122" s="148"/>
      <c r="R122" s="148"/>
      <c r="S122" s="148"/>
      <c r="T122" s="149"/>
      <c r="AT122" s="150" t="s">
        <v>97</v>
      </c>
      <c r="AU122" s="150" t="s">
        <v>41</v>
      </c>
      <c r="AV122" s="8" t="s">
        <v>40</v>
      </c>
      <c r="AW122" s="8" t="s">
        <v>18</v>
      </c>
      <c r="AX122" s="8" t="s">
        <v>39</v>
      </c>
      <c r="AY122" s="150" t="s">
        <v>86</v>
      </c>
    </row>
    <row r="123" spans="1:65" s="9" customFormat="1" ht="11.25" x14ac:dyDescent="0.2">
      <c r="B123" s="151"/>
      <c r="C123" s="152"/>
      <c r="D123" s="137" t="s">
        <v>97</v>
      </c>
      <c r="E123" s="153" t="s">
        <v>6</v>
      </c>
      <c r="F123" s="154" t="s">
        <v>104</v>
      </c>
      <c r="G123" s="152"/>
      <c r="H123" s="155">
        <v>3200</v>
      </c>
      <c r="I123" s="156"/>
      <c r="J123" s="152"/>
      <c r="K123" s="152"/>
      <c r="L123" s="157"/>
      <c r="M123" s="158"/>
      <c r="N123" s="159"/>
      <c r="O123" s="159"/>
      <c r="P123" s="159"/>
      <c r="Q123" s="159"/>
      <c r="R123" s="159"/>
      <c r="S123" s="159"/>
      <c r="T123" s="160"/>
      <c r="AT123" s="161" t="s">
        <v>97</v>
      </c>
      <c r="AU123" s="161" t="s">
        <v>41</v>
      </c>
      <c r="AV123" s="9" t="s">
        <v>41</v>
      </c>
      <c r="AW123" s="9" t="s">
        <v>18</v>
      </c>
      <c r="AX123" s="9" t="s">
        <v>39</v>
      </c>
      <c r="AY123" s="161" t="s">
        <v>86</v>
      </c>
    </row>
    <row r="124" spans="1:65" s="8" customFormat="1" ht="11.25" x14ac:dyDescent="0.2">
      <c r="B124" s="141"/>
      <c r="C124" s="142"/>
      <c r="D124" s="137" t="s">
        <v>97</v>
      </c>
      <c r="E124" s="143" t="s">
        <v>6</v>
      </c>
      <c r="F124" s="144" t="s">
        <v>98</v>
      </c>
      <c r="G124" s="142"/>
      <c r="H124" s="143" t="s">
        <v>6</v>
      </c>
      <c r="I124" s="145"/>
      <c r="J124" s="142"/>
      <c r="K124" s="142"/>
      <c r="L124" s="146"/>
      <c r="M124" s="147"/>
      <c r="N124" s="148"/>
      <c r="O124" s="148"/>
      <c r="P124" s="148"/>
      <c r="Q124" s="148"/>
      <c r="R124" s="148"/>
      <c r="S124" s="148"/>
      <c r="T124" s="149"/>
      <c r="AT124" s="150" t="s">
        <v>97</v>
      </c>
      <c r="AU124" s="150" t="s">
        <v>41</v>
      </c>
      <c r="AV124" s="8" t="s">
        <v>40</v>
      </c>
      <c r="AW124" s="8" t="s">
        <v>18</v>
      </c>
      <c r="AX124" s="8" t="s">
        <v>39</v>
      </c>
      <c r="AY124" s="150" t="s">
        <v>86</v>
      </c>
    </row>
    <row r="125" spans="1:65" s="9" customFormat="1" ht="11.25" x14ac:dyDescent="0.2">
      <c r="B125" s="151"/>
      <c r="C125" s="152"/>
      <c r="D125" s="137" t="s">
        <v>97</v>
      </c>
      <c r="E125" s="153" t="s">
        <v>6</v>
      </c>
      <c r="F125" s="154" t="s">
        <v>99</v>
      </c>
      <c r="G125" s="152"/>
      <c r="H125" s="155">
        <v>910</v>
      </c>
      <c r="I125" s="156"/>
      <c r="J125" s="152"/>
      <c r="K125" s="152"/>
      <c r="L125" s="157"/>
      <c r="M125" s="158"/>
      <c r="N125" s="159"/>
      <c r="O125" s="159"/>
      <c r="P125" s="159"/>
      <c r="Q125" s="159"/>
      <c r="R125" s="159"/>
      <c r="S125" s="159"/>
      <c r="T125" s="160"/>
      <c r="AT125" s="161" t="s">
        <v>97</v>
      </c>
      <c r="AU125" s="161" t="s">
        <v>41</v>
      </c>
      <c r="AV125" s="9" t="s">
        <v>41</v>
      </c>
      <c r="AW125" s="9" t="s">
        <v>18</v>
      </c>
      <c r="AX125" s="9" t="s">
        <v>39</v>
      </c>
      <c r="AY125" s="161" t="s">
        <v>86</v>
      </c>
    </row>
    <row r="126" spans="1:65" s="10" customFormat="1" ht="11.25" x14ac:dyDescent="0.2">
      <c r="B126" s="162"/>
      <c r="C126" s="163"/>
      <c r="D126" s="137" t="s">
        <v>97</v>
      </c>
      <c r="E126" s="164" t="s">
        <v>6</v>
      </c>
      <c r="F126" s="165" t="s">
        <v>111</v>
      </c>
      <c r="G126" s="163"/>
      <c r="H126" s="166">
        <v>4110</v>
      </c>
      <c r="I126" s="167"/>
      <c r="J126" s="163"/>
      <c r="K126" s="163"/>
      <c r="L126" s="168"/>
      <c r="M126" s="169"/>
      <c r="N126" s="170"/>
      <c r="O126" s="170"/>
      <c r="P126" s="170"/>
      <c r="Q126" s="170"/>
      <c r="R126" s="170"/>
      <c r="S126" s="170"/>
      <c r="T126" s="171"/>
      <c r="AT126" s="172" t="s">
        <v>97</v>
      </c>
      <c r="AU126" s="172" t="s">
        <v>41</v>
      </c>
      <c r="AV126" s="10" t="s">
        <v>93</v>
      </c>
      <c r="AW126" s="10" t="s">
        <v>18</v>
      </c>
      <c r="AX126" s="10" t="s">
        <v>40</v>
      </c>
      <c r="AY126" s="172" t="s">
        <v>86</v>
      </c>
    </row>
    <row r="127" spans="1:65" s="2" customFormat="1" ht="44.25" customHeight="1" x14ac:dyDescent="0.2">
      <c r="A127" s="20"/>
      <c r="B127" s="21"/>
      <c r="C127" s="124" t="s">
        <v>115</v>
      </c>
      <c r="D127" s="124" t="s">
        <v>88</v>
      </c>
      <c r="E127" s="125" t="s">
        <v>116</v>
      </c>
      <c r="F127" s="126" t="s">
        <v>117</v>
      </c>
      <c r="G127" s="127" t="s">
        <v>91</v>
      </c>
      <c r="H127" s="128">
        <v>1371</v>
      </c>
      <c r="I127" s="129"/>
      <c r="J127" s="130">
        <f>ROUND(I127*H127,2)</f>
        <v>0</v>
      </c>
      <c r="K127" s="126" t="s">
        <v>92</v>
      </c>
      <c r="L127" s="23"/>
      <c r="M127" s="131" t="s">
        <v>6</v>
      </c>
      <c r="N127" s="132" t="s">
        <v>26</v>
      </c>
      <c r="O127" s="29"/>
      <c r="P127" s="133">
        <f>O127*H127</f>
        <v>0</v>
      </c>
      <c r="Q127" s="133">
        <v>0</v>
      </c>
      <c r="R127" s="133">
        <f>Q127*H127</f>
        <v>0</v>
      </c>
      <c r="S127" s="133">
        <v>0.24</v>
      </c>
      <c r="T127" s="134">
        <f>S127*H127</f>
        <v>329.03999999999996</v>
      </c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R127" s="135" t="s">
        <v>93</v>
      </c>
      <c r="AT127" s="135" t="s">
        <v>88</v>
      </c>
      <c r="AU127" s="135" t="s">
        <v>41</v>
      </c>
      <c r="AY127" s="11" t="s">
        <v>86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1" t="s">
        <v>40</v>
      </c>
      <c r="BK127" s="136">
        <f>ROUND(I127*H127,2)</f>
        <v>0</v>
      </c>
      <c r="BL127" s="11" t="s">
        <v>93</v>
      </c>
      <c r="BM127" s="135" t="s">
        <v>118</v>
      </c>
    </row>
    <row r="128" spans="1:65" s="8" customFormat="1" ht="11.25" x14ac:dyDescent="0.2">
      <c r="B128" s="141"/>
      <c r="C128" s="142"/>
      <c r="D128" s="137" t="s">
        <v>97</v>
      </c>
      <c r="E128" s="143" t="s">
        <v>6</v>
      </c>
      <c r="F128" s="144" t="s">
        <v>119</v>
      </c>
      <c r="G128" s="142"/>
      <c r="H128" s="143" t="s">
        <v>6</v>
      </c>
      <c r="I128" s="145"/>
      <c r="J128" s="142"/>
      <c r="K128" s="142"/>
      <c r="L128" s="146"/>
      <c r="M128" s="147"/>
      <c r="N128" s="148"/>
      <c r="O128" s="148"/>
      <c r="P128" s="148"/>
      <c r="Q128" s="148"/>
      <c r="R128" s="148"/>
      <c r="S128" s="148"/>
      <c r="T128" s="149"/>
      <c r="AT128" s="150" t="s">
        <v>97</v>
      </c>
      <c r="AU128" s="150" t="s">
        <v>41</v>
      </c>
      <c r="AV128" s="8" t="s">
        <v>40</v>
      </c>
      <c r="AW128" s="8" t="s">
        <v>18</v>
      </c>
      <c r="AX128" s="8" t="s">
        <v>39</v>
      </c>
      <c r="AY128" s="150" t="s">
        <v>86</v>
      </c>
    </row>
    <row r="129" spans="1:65" s="9" customFormat="1" ht="11.25" x14ac:dyDescent="0.2">
      <c r="B129" s="151"/>
      <c r="C129" s="152"/>
      <c r="D129" s="137" t="s">
        <v>97</v>
      </c>
      <c r="E129" s="153" t="s">
        <v>6</v>
      </c>
      <c r="F129" s="154" t="s">
        <v>120</v>
      </c>
      <c r="G129" s="152"/>
      <c r="H129" s="155">
        <v>6</v>
      </c>
      <c r="I129" s="156"/>
      <c r="J129" s="152"/>
      <c r="K129" s="152"/>
      <c r="L129" s="157"/>
      <c r="M129" s="158"/>
      <c r="N129" s="159"/>
      <c r="O129" s="159"/>
      <c r="P129" s="159"/>
      <c r="Q129" s="159"/>
      <c r="R129" s="159"/>
      <c r="S129" s="159"/>
      <c r="T129" s="160"/>
      <c r="AT129" s="161" t="s">
        <v>97</v>
      </c>
      <c r="AU129" s="161" t="s">
        <v>41</v>
      </c>
      <c r="AV129" s="9" t="s">
        <v>41</v>
      </c>
      <c r="AW129" s="9" t="s">
        <v>18</v>
      </c>
      <c r="AX129" s="9" t="s">
        <v>39</v>
      </c>
      <c r="AY129" s="161" t="s">
        <v>86</v>
      </c>
    </row>
    <row r="130" spans="1:65" s="8" customFormat="1" ht="11.25" x14ac:dyDescent="0.2">
      <c r="B130" s="141"/>
      <c r="C130" s="142"/>
      <c r="D130" s="137" t="s">
        <v>97</v>
      </c>
      <c r="E130" s="143" t="s">
        <v>6</v>
      </c>
      <c r="F130" s="144" t="s">
        <v>109</v>
      </c>
      <c r="G130" s="142"/>
      <c r="H130" s="143" t="s">
        <v>6</v>
      </c>
      <c r="I130" s="145"/>
      <c r="J130" s="142"/>
      <c r="K130" s="142"/>
      <c r="L130" s="146"/>
      <c r="M130" s="147"/>
      <c r="N130" s="148"/>
      <c r="O130" s="148"/>
      <c r="P130" s="148"/>
      <c r="Q130" s="148"/>
      <c r="R130" s="148"/>
      <c r="S130" s="148"/>
      <c r="T130" s="149"/>
      <c r="AT130" s="150" t="s">
        <v>97</v>
      </c>
      <c r="AU130" s="150" t="s">
        <v>41</v>
      </c>
      <c r="AV130" s="8" t="s">
        <v>40</v>
      </c>
      <c r="AW130" s="8" t="s">
        <v>18</v>
      </c>
      <c r="AX130" s="8" t="s">
        <v>39</v>
      </c>
      <c r="AY130" s="150" t="s">
        <v>86</v>
      </c>
    </row>
    <row r="131" spans="1:65" s="9" customFormat="1" ht="11.25" x14ac:dyDescent="0.2">
      <c r="B131" s="151"/>
      <c r="C131" s="152"/>
      <c r="D131" s="137" t="s">
        <v>97</v>
      </c>
      <c r="E131" s="153" t="s">
        <v>6</v>
      </c>
      <c r="F131" s="154" t="s">
        <v>110</v>
      </c>
      <c r="G131" s="152"/>
      <c r="H131" s="155">
        <v>1365</v>
      </c>
      <c r="I131" s="156"/>
      <c r="J131" s="152"/>
      <c r="K131" s="152"/>
      <c r="L131" s="157"/>
      <c r="M131" s="158"/>
      <c r="N131" s="159"/>
      <c r="O131" s="159"/>
      <c r="P131" s="159"/>
      <c r="Q131" s="159"/>
      <c r="R131" s="159"/>
      <c r="S131" s="159"/>
      <c r="T131" s="160"/>
      <c r="AT131" s="161" t="s">
        <v>97</v>
      </c>
      <c r="AU131" s="161" t="s">
        <v>41</v>
      </c>
      <c r="AV131" s="9" t="s">
        <v>41</v>
      </c>
      <c r="AW131" s="9" t="s">
        <v>18</v>
      </c>
      <c r="AX131" s="9" t="s">
        <v>39</v>
      </c>
      <c r="AY131" s="161" t="s">
        <v>86</v>
      </c>
    </row>
    <row r="132" spans="1:65" s="10" customFormat="1" ht="11.25" x14ac:dyDescent="0.2">
      <c r="B132" s="162"/>
      <c r="C132" s="163"/>
      <c r="D132" s="137" t="s">
        <v>97</v>
      </c>
      <c r="E132" s="164" t="s">
        <v>6</v>
      </c>
      <c r="F132" s="165" t="s">
        <v>111</v>
      </c>
      <c r="G132" s="163"/>
      <c r="H132" s="166">
        <v>1371</v>
      </c>
      <c r="I132" s="167"/>
      <c r="J132" s="163"/>
      <c r="K132" s="163"/>
      <c r="L132" s="168"/>
      <c r="M132" s="169"/>
      <c r="N132" s="170"/>
      <c r="O132" s="170"/>
      <c r="P132" s="170"/>
      <c r="Q132" s="170"/>
      <c r="R132" s="170"/>
      <c r="S132" s="170"/>
      <c r="T132" s="171"/>
      <c r="AT132" s="172" t="s">
        <v>97</v>
      </c>
      <c r="AU132" s="172" t="s">
        <v>41</v>
      </c>
      <c r="AV132" s="10" t="s">
        <v>93</v>
      </c>
      <c r="AW132" s="10" t="s">
        <v>18</v>
      </c>
      <c r="AX132" s="10" t="s">
        <v>40</v>
      </c>
      <c r="AY132" s="172" t="s">
        <v>86</v>
      </c>
    </row>
    <row r="133" spans="1:65" s="2" customFormat="1" ht="44.25" customHeight="1" x14ac:dyDescent="0.2">
      <c r="A133" s="20"/>
      <c r="B133" s="21"/>
      <c r="C133" s="124" t="s">
        <v>120</v>
      </c>
      <c r="D133" s="124" t="s">
        <v>88</v>
      </c>
      <c r="E133" s="125" t="s">
        <v>121</v>
      </c>
      <c r="F133" s="126" t="s">
        <v>122</v>
      </c>
      <c r="G133" s="127" t="s">
        <v>91</v>
      </c>
      <c r="H133" s="128">
        <v>1365</v>
      </c>
      <c r="I133" s="129"/>
      <c r="J133" s="130">
        <f>ROUND(I133*H133,2)</f>
        <v>0</v>
      </c>
      <c r="K133" s="126" t="s">
        <v>92</v>
      </c>
      <c r="L133" s="23"/>
      <c r="M133" s="131" t="s">
        <v>6</v>
      </c>
      <c r="N133" s="132" t="s">
        <v>26</v>
      </c>
      <c r="O133" s="29"/>
      <c r="P133" s="133">
        <f>O133*H133</f>
        <v>0</v>
      </c>
      <c r="Q133" s="133">
        <v>0</v>
      </c>
      <c r="R133" s="133">
        <f>Q133*H133</f>
        <v>0</v>
      </c>
      <c r="S133" s="133">
        <v>0.22</v>
      </c>
      <c r="T133" s="134">
        <f>S133*H133</f>
        <v>300.3</v>
      </c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R133" s="135" t="s">
        <v>93</v>
      </c>
      <c r="AT133" s="135" t="s">
        <v>88</v>
      </c>
      <c r="AU133" s="135" t="s">
        <v>41</v>
      </c>
      <c r="AY133" s="11" t="s">
        <v>86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1" t="s">
        <v>40</v>
      </c>
      <c r="BK133" s="136">
        <f>ROUND(I133*H133,2)</f>
        <v>0</v>
      </c>
      <c r="BL133" s="11" t="s">
        <v>93</v>
      </c>
      <c r="BM133" s="135" t="s">
        <v>123</v>
      </c>
    </row>
    <row r="134" spans="1:65" s="8" customFormat="1" ht="11.25" x14ac:dyDescent="0.2">
      <c r="B134" s="141"/>
      <c r="C134" s="142"/>
      <c r="D134" s="137" t="s">
        <v>97</v>
      </c>
      <c r="E134" s="143" t="s">
        <v>6</v>
      </c>
      <c r="F134" s="144" t="s">
        <v>109</v>
      </c>
      <c r="G134" s="142"/>
      <c r="H134" s="143" t="s">
        <v>6</v>
      </c>
      <c r="I134" s="145"/>
      <c r="J134" s="142"/>
      <c r="K134" s="142"/>
      <c r="L134" s="146"/>
      <c r="M134" s="147"/>
      <c r="N134" s="148"/>
      <c r="O134" s="148"/>
      <c r="P134" s="148"/>
      <c r="Q134" s="148"/>
      <c r="R134" s="148"/>
      <c r="S134" s="148"/>
      <c r="T134" s="149"/>
      <c r="AT134" s="150" t="s">
        <v>97</v>
      </c>
      <c r="AU134" s="150" t="s">
        <v>41</v>
      </c>
      <c r="AV134" s="8" t="s">
        <v>40</v>
      </c>
      <c r="AW134" s="8" t="s">
        <v>18</v>
      </c>
      <c r="AX134" s="8" t="s">
        <v>39</v>
      </c>
      <c r="AY134" s="150" t="s">
        <v>86</v>
      </c>
    </row>
    <row r="135" spans="1:65" s="9" customFormat="1" ht="11.25" x14ac:dyDescent="0.2">
      <c r="B135" s="151"/>
      <c r="C135" s="152"/>
      <c r="D135" s="137" t="s">
        <v>97</v>
      </c>
      <c r="E135" s="153" t="s">
        <v>6</v>
      </c>
      <c r="F135" s="154" t="s">
        <v>110</v>
      </c>
      <c r="G135" s="152"/>
      <c r="H135" s="155">
        <v>1365</v>
      </c>
      <c r="I135" s="156"/>
      <c r="J135" s="152"/>
      <c r="K135" s="152"/>
      <c r="L135" s="157"/>
      <c r="M135" s="158"/>
      <c r="N135" s="159"/>
      <c r="O135" s="159"/>
      <c r="P135" s="159"/>
      <c r="Q135" s="159"/>
      <c r="R135" s="159"/>
      <c r="S135" s="159"/>
      <c r="T135" s="160"/>
      <c r="AT135" s="161" t="s">
        <v>97</v>
      </c>
      <c r="AU135" s="161" t="s">
        <v>41</v>
      </c>
      <c r="AV135" s="9" t="s">
        <v>41</v>
      </c>
      <c r="AW135" s="9" t="s">
        <v>18</v>
      </c>
      <c r="AX135" s="9" t="s">
        <v>40</v>
      </c>
      <c r="AY135" s="161" t="s">
        <v>86</v>
      </c>
    </row>
    <row r="136" spans="1:65" s="2" customFormat="1" ht="44.25" customHeight="1" x14ac:dyDescent="0.2">
      <c r="A136" s="20"/>
      <c r="B136" s="21"/>
      <c r="C136" s="124" t="s">
        <v>124</v>
      </c>
      <c r="D136" s="124" t="s">
        <v>88</v>
      </c>
      <c r="E136" s="125" t="s">
        <v>125</v>
      </c>
      <c r="F136" s="126" t="s">
        <v>126</v>
      </c>
      <c r="G136" s="127" t="s">
        <v>91</v>
      </c>
      <c r="H136" s="128">
        <v>1365</v>
      </c>
      <c r="I136" s="129"/>
      <c r="J136" s="130">
        <f>ROUND(I136*H136,2)</f>
        <v>0</v>
      </c>
      <c r="K136" s="126" t="s">
        <v>92</v>
      </c>
      <c r="L136" s="23"/>
      <c r="M136" s="131" t="s">
        <v>6</v>
      </c>
      <c r="N136" s="132" t="s">
        <v>26</v>
      </c>
      <c r="O136" s="29"/>
      <c r="P136" s="133">
        <f>O136*H136</f>
        <v>0</v>
      </c>
      <c r="Q136" s="133">
        <v>0</v>
      </c>
      <c r="R136" s="133">
        <f>Q136*H136</f>
        <v>0</v>
      </c>
      <c r="S136" s="133">
        <v>0.45</v>
      </c>
      <c r="T136" s="134">
        <f>S136*H136</f>
        <v>614.25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35" t="s">
        <v>93</v>
      </c>
      <c r="AT136" s="135" t="s">
        <v>88</v>
      </c>
      <c r="AU136" s="135" t="s">
        <v>41</v>
      </c>
      <c r="AY136" s="11" t="s">
        <v>86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1" t="s">
        <v>40</v>
      </c>
      <c r="BK136" s="136">
        <f>ROUND(I136*H136,2)</f>
        <v>0</v>
      </c>
      <c r="BL136" s="11" t="s">
        <v>93</v>
      </c>
      <c r="BM136" s="135" t="s">
        <v>127</v>
      </c>
    </row>
    <row r="137" spans="1:65" s="8" customFormat="1" ht="11.25" x14ac:dyDescent="0.2">
      <c r="B137" s="141"/>
      <c r="C137" s="142"/>
      <c r="D137" s="137" t="s">
        <v>97</v>
      </c>
      <c r="E137" s="143" t="s">
        <v>6</v>
      </c>
      <c r="F137" s="144" t="s">
        <v>109</v>
      </c>
      <c r="G137" s="142"/>
      <c r="H137" s="143" t="s">
        <v>6</v>
      </c>
      <c r="I137" s="145"/>
      <c r="J137" s="142"/>
      <c r="K137" s="142"/>
      <c r="L137" s="146"/>
      <c r="M137" s="147"/>
      <c r="N137" s="148"/>
      <c r="O137" s="148"/>
      <c r="P137" s="148"/>
      <c r="Q137" s="148"/>
      <c r="R137" s="148"/>
      <c r="S137" s="148"/>
      <c r="T137" s="149"/>
      <c r="AT137" s="150" t="s">
        <v>97</v>
      </c>
      <c r="AU137" s="150" t="s">
        <v>41</v>
      </c>
      <c r="AV137" s="8" t="s">
        <v>40</v>
      </c>
      <c r="AW137" s="8" t="s">
        <v>18</v>
      </c>
      <c r="AX137" s="8" t="s">
        <v>39</v>
      </c>
      <c r="AY137" s="150" t="s">
        <v>86</v>
      </c>
    </row>
    <row r="138" spans="1:65" s="9" customFormat="1" ht="11.25" x14ac:dyDescent="0.2">
      <c r="B138" s="151"/>
      <c r="C138" s="152"/>
      <c r="D138" s="137" t="s">
        <v>97</v>
      </c>
      <c r="E138" s="153" t="s">
        <v>6</v>
      </c>
      <c r="F138" s="154" t="s">
        <v>110</v>
      </c>
      <c r="G138" s="152"/>
      <c r="H138" s="155">
        <v>1365</v>
      </c>
      <c r="I138" s="156"/>
      <c r="J138" s="152"/>
      <c r="K138" s="152"/>
      <c r="L138" s="157"/>
      <c r="M138" s="158"/>
      <c r="N138" s="159"/>
      <c r="O138" s="159"/>
      <c r="P138" s="159"/>
      <c r="Q138" s="159"/>
      <c r="R138" s="159"/>
      <c r="S138" s="159"/>
      <c r="T138" s="160"/>
      <c r="AT138" s="161" t="s">
        <v>97</v>
      </c>
      <c r="AU138" s="161" t="s">
        <v>41</v>
      </c>
      <c r="AV138" s="9" t="s">
        <v>41</v>
      </c>
      <c r="AW138" s="9" t="s">
        <v>18</v>
      </c>
      <c r="AX138" s="9" t="s">
        <v>40</v>
      </c>
      <c r="AY138" s="161" t="s">
        <v>86</v>
      </c>
    </row>
    <row r="139" spans="1:65" s="2" customFormat="1" ht="44.25" customHeight="1" x14ac:dyDescent="0.2">
      <c r="A139" s="20"/>
      <c r="B139" s="21"/>
      <c r="C139" s="124" t="s">
        <v>128</v>
      </c>
      <c r="D139" s="124" t="s">
        <v>88</v>
      </c>
      <c r="E139" s="125" t="s">
        <v>129</v>
      </c>
      <c r="F139" s="126" t="s">
        <v>130</v>
      </c>
      <c r="G139" s="127" t="s">
        <v>91</v>
      </c>
      <c r="H139" s="128">
        <v>1365</v>
      </c>
      <c r="I139" s="129"/>
      <c r="J139" s="130">
        <f>ROUND(I139*H139,2)</f>
        <v>0</v>
      </c>
      <c r="K139" s="126" t="s">
        <v>92</v>
      </c>
      <c r="L139" s="23"/>
      <c r="M139" s="131" t="s">
        <v>6</v>
      </c>
      <c r="N139" s="132" t="s">
        <v>26</v>
      </c>
      <c r="O139" s="29"/>
      <c r="P139" s="133">
        <f>O139*H139</f>
        <v>0</v>
      </c>
      <c r="Q139" s="133">
        <v>4.795E-5</v>
      </c>
      <c r="R139" s="133">
        <f>Q139*H139</f>
        <v>6.5451750000000003E-2</v>
      </c>
      <c r="S139" s="133">
        <v>0.128</v>
      </c>
      <c r="T139" s="134">
        <f>S139*H139</f>
        <v>174.72</v>
      </c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R139" s="135" t="s">
        <v>93</v>
      </c>
      <c r="AT139" s="135" t="s">
        <v>88</v>
      </c>
      <c r="AU139" s="135" t="s">
        <v>41</v>
      </c>
      <c r="AY139" s="11" t="s">
        <v>86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1" t="s">
        <v>40</v>
      </c>
      <c r="BK139" s="136">
        <f>ROUND(I139*H139,2)</f>
        <v>0</v>
      </c>
      <c r="BL139" s="11" t="s">
        <v>93</v>
      </c>
      <c r="BM139" s="135" t="s">
        <v>131</v>
      </c>
    </row>
    <row r="140" spans="1:65" s="8" customFormat="1" ht="11.25" x14ac:dyDescent="0.2">
      <c r="B140" s="141"/>
      <c r="C140" s="142"/>
      <c r="D140" s="137" t="s">
        <v>97</v>
      </c>
      <c r="E140" s="143" t="s">
        <v>6</v>
      </c>
      <c r="F140" s="144" t="s">
        <v>109</v>
      </c>
      <c r="G140" s="142"/>
      <c r="H140" s="143" t="s">
        <v>6</v>
      </c>
      <c r="I140" s="145"/>
      <c r="J140" s="142"/>
      <c r="K140" s="142"/>
      <c r="L140" s="146"/>
      <c r="M140" s="147"/>
      <c r="N140" s="148"/>
      <c r="O140" s="148"/>
      <c r="P140" s="148"/>
      <c r="Q140" s="148"/>
      <c r="R140" s="148"/>
      <c r="S140" s="148"/>
      <c r="T140" s="149"/>
      <c r="AT140" s="150" t="s">
        <v>97</v>
      </c>
      <c r="AU140" s="150" t="s">
        <v>41</v>
      </c>
      <c r="AV140" s="8" t="s">
        <v>40</v>
      </c>
      <c r="AW140" s="8" t="s">
        <v>18</v>
      </c>
      <c r="AX140" s="8" t="s">
        <v>39</v>
      </c>
      <c r="AY140" s="150" t="s">
        <v>86</v>
      </c>
    </row>
    <row r="141" spans="1:65" s="9" customFormat="1" ht="11.25" x14ac:dyDescent="0.2">
      <c r="B141" s="151"/>
      <c r="C141" s="152"/>
      <c r="D141" s="137" t="s">
        <v>97</v>
      </c>
      <c r="E141" s="153" t="s">
        <v>6</v>
      </c>
      <c r="F141" s="154" t="s">
        <v>110</v>
      </c>
      <c r="G141" s="152"/>
      <c r="H141" s="155">
        <v>1365</v>
      </c>
      <c r="I141" s="156"/>
      <c r="J141" s="152"/>
      <c r="K141" s="152"/>
      <c r="L141" s="157"/>
      <c r="M141" s="158"/>
      <c r="N141" s="159"/>
      <c r="O141" s="159"/>
      <c r="P141" s="159"/>
      <c r="Q141" s="159"/>
      <c r="R141" s="159"/>
      <c r="S141" s="159"/>
      <c r="T141" s="160"/>
      <c r="AT141" s="161" t="s">
        <v>97</v>
      </c>
      <c r="AU141" s="161" t="s">
        <v>41</v>
      </c>
      <c r="AV141" s="9" t="s">
        <v>41</v>
      </c>
      <c r="AW141" s="9" t="s">
        <v>18</v>
      </c>
      <c r="AX141" s="9" t="s">
        <v>40</v>
      </c>
      <c r="AY141" s="161" t="s">
        <v>86</v>
      </c>
    </row>
    <row r="142" spans="1:65" s="2" customFormat="1" ht="33" customHeight="1" x14ac:dyDescent="0.2">
      <c r="A142" s="20"/>
      <c r="B142" s="21"/>
      <c r="C142" s="124" t="s">
        <v>132</v>
      </c>
      <c r="D142" s="124" t="s">
        <v>88</v>
      </c>
      <c r="E142" s="125" t="s">
        <v>133</v>
      </c>
      <c r="F142" s="126" t="s">
        <v>134</v>
      </c>
      <c r="G142" s="127" t="s">
        <v>135</v>
      </c>
      <c r="H142" s="128">
        <v>1573</v>
      </c>
      <c r="I142" s="129"/>
      <c r="J142" s="130">
        <f>ROUND(I142*H142,2)</f>
        <v>0</v>
      </c>
      <c r="K142" s="126" t="s">
        <v>92</v>
      </c>
      <c r="L142" s="23"/>
      <c r="M142" s="131" t="s">
        <v>6</v>
      </c>
      <c r="N142" s="132" t="s">
        <v>26</v>
      </c>
      <c r="O142" s="29"/>
      <c r="P142" s="133">
        <f>O142*H142</f>
        <v>0</v>
      </c>
      <c r="Q142" s="133">
        <v>0</v>
      </c>
      <c r="R142" s="133">
        <f>Q142*H142</f>
        <v>0</v>
      </c>
      <c r="S142" s="133">
        <v>0.28999999999999998</v>
      </c>
      <c r="T142" s="134">
        <f>S142*H142</f>
        <v>456.16999999999996</v>
      </c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R142" s="135" t="s">
        <v>93</v>
      </c>
      <c r="AT142" s="135" t="s">
        <v>88</v>
      </c>
      <c r="AU142" s="135" t="s">
        <v>41</v>
      </c>
      <c r="AY142" s="11" t="s">
        <v>86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1" t="s">
        <v>40</v>
      </c>
      <c r="BK142" s="136">
        <f>ROUND(I142*H142,2)</f>
        <v>0</v>
      </c>
      <c r="BL142" s="11" t="s">
        <v>93</v>
      </c>
      <c r="BM142" s="135" t="s">
        <v>136</v>
      </c>
    </row>
    <row r="143" spans="1:65" s="2" customFormat="1" ht="19.5" x14ac:dyDescent="0.2">
      <c r="A143" s="20"/>
      <c r="B143" s="21"/>
      <c r="C143" s="22"/>
      <c r="D143" s="137" t="s">
        <v>95</v>
      </c>
      <c r="E143" s="22"/>
      <c r="F143" s="138" t="s">
        <v>96</v>
      </c>
      <c r="G143" s="22"/>
      <c r="H143" s="22"/>
      <c r="I143" s="47"/>
      <c r="J143" s="22"/>
      <c r="K143" s="22"/>
      <c r="L143" s="23"/>
      <c r="M143" s="139"/>
      <c r="N143" s="140"/>
      <c r="O143" s="29"/>
      <c r="P143" s="29"/>
      <c r="Q143" s="29"/>
      <c r="R143" s="29"/>
      <c r="S143" s="29"/>
      <c r="T143" s="3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T143" s="11" t="s">
        <v>95</v>
      </c>
      <c r="AU143" s="11" t="s">
        <v>41</v>
      </c>
    </row>
    <row r="144" spans="1:65" s="2" customFormat="1" ht="21.75" customHeight="1" x14ac:dyDescent="0.2">
      <c r="A144" s="20"/>
      <c r="B144" s="21"/>
      <c r="C144" s="124" t="s">
        <v>137</v>
      </c>
      <c r="D144" s="124" t="s">
        <v>88</v>
      </c>
      <c r="E144" s="125" t="s">
        <v>138</v>
      </c>
      <c r="F144" s="126" t="s">
        <v>139</v>
      </c>
      <c r="G144" s="127" t="s">
        <v>140</v>
      </c>
      <c r="H144" s="128">
        <v>40</v>
      </c>
      <c r="I144" s="129"/>
      <c r="J144" s="130">
        <f>ROUND(I144*H144,2)</f>
        <v>0</v>
      </c>
      <c r="K144" s="126" t="s">
        <v>92</v>
      </c>
      <c r="L144" s="23"/>
      <c r="M144" s="131" t="s">
        <v>6</v>
      </c>
      <c r="N144" s="132" t="s">
        <v>26</v>
      </c>
      <c r="O144" s="29"/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R144" s="135" t="s">
        <v>93</v>
      </c>
      <c r="AT144" s="135" t="s">
        <v>88</v>
      </c>
      <c r="AU144" s="135" t="s">
        <v>41</v>
      </c>
      <c r="AY144" s="11" t="s">
        <v>86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1" t="s">
        <v>40</v>
      </c>
      <c r="BK144" s="136">
        <f>ROUND(I144*H144,2)</f>
        <v>0</v>
      </c>
      <c r="BL144" s="11" t="s">
        <v>93</v>
      </c>
      <c r="BM144" s="135" t="s">
        <v>141</v>
      </c>
    </row>
    <row r="145" spans="1:65" s="9" customFormat="1" ht="11.25" x14ac:dyDescent="0.2">
      <c r="B145" s="151"/>
      <c r="C145" s="152"/>
      <c r="D145" s="137" t="s">
        <v>97</v>
      </c>
      <c r="E145" s="153" t="s">
        <v>6</v>
      </c>
      <c r="F145" s="154" t="s">
        <v>142</v>
      </c>
      <c r="G145" s="152"/>
      <c r="H145" s="155">
        <v>40</v>
      </c>
      <c r="I145" s="156"/>
      <c r="J145" s="152"/>
      <c r="K145" s="152"/>
      <c r="L145" s="157"/>
      <c r="M145" s="158"/>
      <c r="N145" s="159"/>
      <c r="O145" s="159"/>
      <c r="P145" s="159"/>
      <c r="Q145" s="159"/>
      <c r="R145" s="159"/>
      <c r="S145" s="159"/>
      <c r="T145" s="160"/>
      <c r="AT145" s="161" t="s">
        <v>97</v>
      </c>
      <c r="AU145" s="161" t="s">
        <v>41</v>
      </c>
      <c r="AV145" s="9" t="s">
        <v>41</v>
      </c>
      <c r="AW145" s="9" t="s">
        <v>18</v>
      </c>
      <c r="AX145" s="9" t="s">
        <v>40</v>
      </c>
      <c r="AY145" s="161" t="s">
        <v>86</v>
      </c>
    </row>
    <row r="146" spans="1:65" s="2" customFormat="1" ht="33" customHeight="1" x14ac:dyDescent="0.2">
      <c r="A146" s="20"/>
      <c r="B146" s="21"/>
      <c r="C146" s="124" t="s">
        <v>143</v>
      </c>
      <c r="D146" s="124" t="s">
        <v>88</v>
      </c>
      <c r="E146" s="125" t="s">
        <v>144</v>
      </c>
      <c r="F146" s="126" t="s">
        <v>145</v>
      </c>
      <c r="G146" s="127" t="s">
        <v>146</v>
      </c>
      <c r="H146" s="128">
        <v>30</v>
      </c>
      <c r="I146" s="129"/>
      <c r="J146" s="130">
        <f>ROUND(I146*H146,2)</f>
        <v>0</v>
      </c>
      <c r="K146" s="126" t="s">
        <v>92</v>
      </c>
      <c r="L146" s="23"/>
      <c r="M146" s="131" t="s">
        <v>6</v>
      </c>
      <c r="N146" s="132" t="s">
        <v>26</v>
      </c>
      <c r="O146" s="29"/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R146" s="135" t="s">
        <v>93</v>
      </c>
      <c r="AT146" s="135" t="s">
        <v>88</v>
      </c>
      <c r="AU146" s="135" t="s">
        <v>41</v>
      </c>
      <c r="AY146" s="11" t="s">
        <v>86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1" t="s">
        <v>40</v>
      </c>
      <c r="BK146" s="136">
        <f>ROUND(I146*H146,2)</f>
        <v>0</v>
      </c>
      <c r="BL146" s="11" t="s">
        <v>93</v>
      </c>
      <c r="BM146" s="135" t="s">
        <v>147</v>
      </c>
    </row>
    <row r="147" spans="1:65" s="2" customFormat="1" ht="78" customHeight="1" x14ac:dyDescent="0.2">
      <c r="A147" s="20"/>
      <c r="B147" s="21"/>
      <c r="C147" s="124" t="s">
        <v>148</v>
      </c>
      <c r="D147" s="124" t="s">
        <v>88</v>
      </c>
      <c r="E147" s="125" t="s">
        <v>149</v>
      </c>
      <c r="F147" s="126" t="s">
        <v>150</v>
      </c>
      <c r="G147" s="127" t="s">
        <v>135</v>
      </c>
      <c r="H147" s="128">
        <v>20</v>
      </c>
      <c r="I147" s="129"/>
      <c r="J147" s="130">
        <f>ROUND(I147*H147,2)</f>
        <v>0</v>
      </c>
      <c r="K147" s="126" t="s">
        <v>92</v>
      </c>
      <c r="L147" s="23"/>
      <c r="M147" s="131" t="s">
        <v>6</v>
      </c>
      <c r="N147" s="132" t="s">
        <v>26</v>
      </c>
      <c r="O147" s="29"/>
      <c r="P147" s="133">
        <f>O147*H147</f>
        <v>0</v>
      </c>
      <c r="Q147" s="133">
        <v>3.6904300000000001E-2</v>
      </c>
      <c r="R147" s="133">
        <f>Q147*H147</f>
        <v>0.73808600000000002</v>
      </c>
      <c r="S147" s="133">
        <v>0</v>
      </c>
      <c r="T147" s="134">
        <f>S147*H147</f>
        <v>0</v>
      </c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R147" s="135" t="s">
        <v>93</v>
      </c>
      <c r="AT147" s="135" t="s">
        <v>88</v>
      </c>
      <c r="AU147" s="135" t="s">
        <v>41</v>
      </c>
      <c r="AY147" s="11" t="s">
        <v>86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1" t="s">
        <v>40</v>
      </c>
      <c r="BK147" s="136">
        <f>ROUND(I147*H147,2)</f>
        <v>0</v>
      </c>
      <c r="BL147" s="11" t="s">
        <v>93</v>
      </c>
      <c r="BM147" s="135" t="s">
        <v>151</v>
      </c>
    </row>
    <row r="148" spans="1:65" s="9" customFormat="1" ht="11.25" x14ac:dyDescent="0.2">
      <c r="B148" s="151"/>
      <c r="C148" s="152"/>
      <c r="D148" s="137" t="s">
        <v>97</v>
      </c>
      <c r="E148" s="153" t="s">
        <v>6</v>
      </c>
      <c r="F148" s="154" t="s">
        <v>152</v>
      </c>
      <c r="G148" s="152"/>
      <c r="H148" s="155">
        <v>20</v>
      </c>
      <c r="I148" s="156"/>
      <c r="J148" s="152"/>
      <c r="K148" s="152"/>
      <c r="L148" s="157"/>
      <c r="M148" s="158"/>
      <c r="N148" s="159"/>
      <c r="O148" s="159"/>
      <c r="P148" s="159"/>
      <c r="Q148" s="159"/>
      <c r="R148" s="159"/>
      <c r="S148" s="159"/>
      <c r="T148" s="160"/>
      <c r="AT148" s="161" t="s">
        <v>97</v>
      </c>
      <c r="AU148" s="161" t="s">
        <v>41</v>
      </c>
      <c r="AV148" s="9" t="s">
        <v>41</v>
      </c>
      <c r="AW148" s="9" t="s">
        <v>18</v>
      </c>
      <c r="AX148" s="9" t="s">
        <v>40</v>
      </c>
      <c r="AY148" s="161" t="s">
        <v>86</v>
      </c>
    </row>
    <row r="149" spans="1:65" s="2" customFormat="1" ht="78" customHeight="1" x14ac:dyDescent="0.2">
      <c r="A149" s="20"/>
      <c r="B149" s="21"/>
      <c r="C149" s="124" t="s">
        <v>153</v>
      </c>
      <c r="D149" s="124" t="s">
        <v>88</v>
      </c>
      <c r="E149" s="125" t="s">
        <v>154</v>
      </c>
      <c r="F149" s="126" t="s">
        <v>155</v>
      </c>
      <c r="G149" s="127" t="s">
        <v>135</v>
      </c>
      <c r="H149" s="128">
        <v>16</v>
      </c>
      <c r="I149" s="129"/>
      <c r="J149" s="130">
        <f>ROUND(I149*H149,2)</f>
        <v>0</v>
      </c>
      <c r="K149" s="126" t="s">
        <v>92</v>
      </c>
      <c r="L149" s="23"/>
      <c r="M149" s="131" t="s">
        <v>6</v>
      </c>
      <c r="N149" s="132" t="s">
        <v>26</v>
      </c>
      <c r="O149" s="29"/>
      <c r="P149" s="133">
        <f>O149*H149</f>
        <v>0</v>
      </c>
      <c r="Q149" s="133">
        <v>3.6904300000000001E-2</v>
      </c>
      <c r="R149" s="133">
        <f>Q149*H149</f>
        <v>0.59046880000000002</v>
      </c>
      <c r="S149" s="133">
        <v>0</v>
      </c>
      <c r="T149" s="134">
        <f>S149*H149</f>
        <v>0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R149" s="135" t="s">
        <v>93</v>
      </c>
      <c r="AT149" s="135" t="s">
        <v>88</v>
      </c>
      <c r="AU149" s="135" t="s">
        <v>41</v>
      </c>
      <c r="AY149" s="11" t="s">
        <v>86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1" t="s">
        <v>40</v>
      </c>
      <c r="BK149" s="136">
        <f>ROUND(I149*H149,2)</f>
        <v>0</v>
      </c>
      <c r="BL149" s="11" t="s">
        <v>93</v>
      </c>
      <c r="BM149" s="135" t="s">
        <v>156</v>
      </c>
    </row>
    <row r="150" spans="1:65" s="9" customFormat="1" ht="11.25" x14ac:dyDescent="0.2">
      <c r="B150" s="151"/>
      <c r="C150" s="152"/>
      <c r="D150" s="137" t="s">
        <v>97</v>
      </c>
      <c r="E150" s="153" t="s">
        <v>6</v>
      </c>
      <c r="F150" s="154" t="s">
        <v>157</v>
      </c>
      <c r="G150" s="152"/>
      <c r="H150" s="155">
        <v>16</v>
      </c>
      <c r="I150" s="156"/>
      <c r="J150" s="152"/>
      <c r="K150" s="152"/>
      <c r="L150" s="157"/>
      <c r="M150" s="158"/>
      <c r="N150" s="159"/>
      <c r="O150" s="159"/>
      <c r="P150" s="159"/>
      <c r="Q150" s="159"/>
      <c r="R150" s="159"/>
      <c r="S150" s="159"/>
      <c r="T150" s="160"/>
      <c r="AT150" s="161" t="s">
        <v>97</v>
      </c>
      <c r="AU150" s="161" t="s">
        <v>41</v>
      </c>
      <c r="AV150" s="9" t="s">
        <v>41</v>
      </c>
      <c r="AW150" s="9" t="s">
        <v>18</v>
      </c>
      <c r="AX150" s="9" t="s">
        <v>40</v>
      </c>
      <c r="AY150" s="161" t="s">
        <v>86</v>
      </c>
    </row>
    <row r="151" spans="1:65" s="2" customFormat="1" ht="78" customHeight="1" x14ac:dyDescent="0.2">
      <c r="A151" s="20"/>
      <c r="B151" s="21"/>
      <c r="C151" s="124" t="s">
        <v>158</v>
      </c>
      <c r="D151" s="124" t="s">
        <v>88</v>
      </c>
      <c r="E151" s="125" t="s">
        <v>159</v>
      </c>
      <c r="F151" s="126" t="s">
        <v>160</v>
      </c>
      <c r="G151" s="127" t="s">
        <v>135</v>
      </c>
      <c r="H151" s="128">
        <v>22</v>
      </c>
      <c r="I151" s="129"/>
      <c r="J151" s="130">
        <f>ROUND(I151*H151,2)</f>
        <v>0</v>
      </c>
      <c r="K151" s="126" t="s">
        <v>92</v>
      </c>
      <c r="L151" s="23"/>
      <c r="M151" s="131" t="s">
        <v>6</v>
      </c>
      <c r="N151" s="132" t="s">
        <v>26</v>
      </c>
      <c r="O151" s="29"/>
      <c r="P151" s="133">
        <f>O151*H151</f>
        <v>0</v>
      </c>
      <c r="Q151" s="133">
        <v>6.0526700000000003E-2</v>
      </c>
      <c r="R151" s="133">
        <f>Q151*H151</f>
        <v>1.3315874000000001</v>
      </c>
      <c r="S151" s="133">
        <v>0</v>
      </c>
      <c r="T151" s="134">
        <f>S151*H151</f>
        <v>0</v>
      </c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R151" s="135" t="s">
        <v>93</v>
      </c>
      <c r="AT151" s="135" t="s">
        <v>88</v>
      </c>
      <c r="AU151" s="135" t="s">
        <v>41</v>
      </c>
      <c r="AY151" s="11" t="s">
        <v>86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1" t="s">
        <v>40</v>
      </c>
      <c r="BK151" s="136">
        <f>ROUND(I151*H151,2)</f>
        <v>0</v>
      </c>
      <c r="BL151" s="11" t="s">
        <v>93</v>
      </c>
      <c r="BM151" s="135" t="s">
        <v>161</v>
      </c>
    </row>
    <row r="152" spans="1:65" s="9" customFormat="1" ht="11.25" x14ac:dyDescent="0.2">
      <c r="B152" s="151"/>
      <c r="C152" s="152"/>
      <c r="D152" s="137" t="s">
        <v>97</v>
      </c>
      <c r="E152" s="153" t="s">
        <v>6</v>
      </c>
      <c r="F152" s="154" t="s">
        <v>162</v>
      </c>
      <c r="G152" s="152"/>
      <c r="H152" s="155">
        <v>22</v>
      </c>
      <c r="I152" s="156"/>
      <c r="J152" s="152"/>
      <c r="K152" s="152"/>
      <c r="L152" s="157"/>
      <c r="M152" s="158"/>
      <c r="N152" s="159"/>
      <c r="O152" s="159"/>
      <c r="P152" s="159"/>
      <c r="Q152" s="159"/>
      <c r="R152" s="159"/>
      <c r="S152" s="159"/>
      <c r="T152" s="160"/>
      <c r="AT152" s="161" t="s">
        <v>97</v>
      </c>
      <c r="AU152" s="161" t="s">
        <v>41</v>
      </c>
      <c r="AV152" s="9" t="s">
        <v>41</v>
      </c>
      <c r="AW152" s="9" t="s">
        <v>18</v>
      </c>
      <c r="AX152" s="9" t="s">
        <v>40</v>
      </c>
      <c r="AY152" s="161" t="s">
        <v>86</v>
      </c>
    </row>
    <row r="153" spans="1:65" s="2" customFormat="1" ht="44.25" customHeight="1" x14ac:dyDescent="0.2">
      <c r="A153" s="20"/>
      <c r="B153" s="21"/>
      <c r="C153" s="124" t="s">
        <v>2</v>
      </c>
      <c r="D153" s="124" t="s">
        <v>88</v>
      </c>
      <c r="E153" s="125" t="s">
        <v>163</v>
      </c>
      <c r="F153" s="126" t="s">
        <v>164</v>
      </c>
      <c r="G153" s="127" t="s">
        <v>165</v>
      </c>
      <c r="H153" s="128">
        <v>86</v>
      </c>
      <c r="I153" s="129"/>
      <c r="J153" s="130">
        <f>ROUND(I153*H153,2)</f>
        <v>0</v>
      </c>
      <c r="K153" s="126" t="s">
        <v>92</v>
      </c>
      <c r="L153" s="23"/>
      <c r="M153" s="131" t="s">
        <v>6</v>
      </c>
      <c r="N153" s="132" t="s">
        <v>26</v>
      </c>
      <c r="O153" s="29"/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R153" s="135" t="s">
        <v>93</v>
      </c>
      <c r="AT153" s="135" t="s">
        <v>88</v>
      </c>
      <c r="AU153" s="135" t="s">
        <v>41</v>
      </c>
      <c r="AY153" s="11" t="s">
        <v>86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1" t="s">
        <v>40</v>
      </c>
      <c r="BK153" s="136">
        <f>ROUND(I153*H153,2)</f>
        <v>0</v>
      </c>
      <c r="BL153" s="11" t="s">
        <v>93</v>
      </c>
      <c r="BM153" s="135" t="s">
        <v>166</v>
      </c>
    </row>
    <row r="154" spans="1:65" s="2" customFormat="1" ht="29.25" x14ac:dyDescent="0.2">
      <c r="A154" s="20"/>
      <c r="B154" s="21"/>
      <c r="C154" s="22"/>
      <c r="D154" s="137" t="s">
        <v>95</v>
      </c>
      <c r="E154" s="22"/>
      <c r="F154" s="138" t="s">
        <v>167</v>
      </c>
      <c r="G154" s="22"/>
      <c r="H154" s="22"/>
      <c r="I154" s="47"/>
      <c r="J154" s="22"/>
      <c r="K154" s="22"/>
      <c r="L154" s="23"/>
      <c r="M154" s="139"/>
      <c r="N154" s="140"/>
      <c r="O154" s="29"/>
      <c r="P154" s="29"/>
      <c r="Q154" s="29"/>
      <c r="R154" s="29"/>
      <c r="S154" s="29"/>
      <c r="T154" s="3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T154" s="11" t="s">
        <v>95</v>
      </c>
      <c r="AU154" s="11" t="s">
        <v>41</v>
      </c>
    </row>
    <row r="155" spans="1:65" s="9" customFormat="1" ht="11.25" x14ac:dyDescent="0.2">
      <c r="B155" s="151"/>
      <c r="C155" s="152"/>
      <c r="D155" s="137" t="s">
        <v>97</v>
      </c>
      <c r="E155" s="153" t="s">
        <v>6</v>
      </c>
      <c r="F155" s="154" t="s">
        <v>168</v>
      </c>
      <c r="G155" s="152"/>
      <c r="H155" s="155">
        <v>75</v>
      </c>
      <c r="I155" s="156"/>
      <c r="J155" s="152"/>
      <c r="K155" s="152"/>
      <c r="L155" s="157"/>
      <c r="M155" s="158"/>
      <c r="N155" s="159"/>
      <c r="O155" s="159"/>
      <c r="P155" s="159"/>
      <c r="Q155" s="159"/>
      <c r="R155" s="159"/>
      <c r="S155" s="159"/>
      <c r="T155" s="160"/>
      <c r="AT155" s="161" t="s">
        <v>97</v>
      </c>
      <c r="AU155" s="161" t="s">
        <v>41</v>
      </c>
      <c r="AV155" s="9" t="s">
        <v>41</v>
      </c>
      <c r="AW155" s="9" t="s">
        <v>18</v>
      </c>
      <c r="AX155" s="9" t="s">
        <v>39</v>
      </c>
      <c r="AY155" s="161" t="s">
        <v>86</v>
      </c>
    </row>
    <row r="156" spans="1:65" s="9" customFormat="1" ht="11.25" x14ac:dyDescent="0.2">
      <c r="B156" s="151"/>
      <c r="C156" s="152"/>
      <c r="D156" s="137" t="s">
        <v>97</v>
      </c>
      <c r="E156" s="153" t="s">
        <v>6</v>
      </c>
      <c r="F156" s="154" t="s">
        <v>169</v>
      </c>
      <c r="G156" s="152"/>
      <c r="H156" s="155">
        <v>11</v>
      </c>
      <c r="I156" s="156"/>
      <c r="J156" s="152"/>
      <c r="K156" s="152"/>
      <c r="L156" s="157"/>
      <c r="M156" s="158"/>
      <c r="N156" s="159"/>
      <c r="O156" s="159"/>
      <c r="P156" s="159"/>
      <c r="Q156" s="159"/>
      <c r="R156" s="159"/>
      <c r="S156" s="159"/>
      <c r="T156" s="160"/>
      <c r="AT156" s="161" t="s">
        <v>97</v>
      </c>
      <c r="AU156" s="161" t="s">
        <v>41</v>
      </c>
      <c r="AV156" s="9" t="s">
        <v>41</v>
      </c>
      <c r="AW156" s="9" t="s">
        <v>18</v>
      </c>
      <c r="AX156" s="9" t="s">
        <v>39</v>
      </c>
      <c r="AY156" s="161" t="s">
        <v>86</v>
      </c>
    </row>
    <row r="157" spans="1:65" s="10" customFormat="1" ht="11.25" x14ac:dyDescent="0.2">
      <c r="B157" s="162"/>
      <c r="C157" s="163"/>
      <c r="D157" s="137" t="s">
        <v>97</v>
      </c>
      <c r="E157" s="164" t="s">
        <v>6</v>
      </c>
      <c r="F157" s="165" t="s">
        <v>111</v>
      </c>
      <c r="G157" s="163"/>
      <c r="H157" s="166">
        <v>86</v>
      </c>
      <c r="I157" s="167"/>
      <c r="J157" s="163"/>
      <c r="K157" s="163"/>
      <c r="L157" s="168"/>
      <c r="M157" s="169"/>
      <c r="N157" s="170"/>
      <c r="O157" s="170"/>
      <c r="P157" s="170"/>
      <c r="Q157" s="170"/>
      <c r="R157" s="170"/>
      <c r="S157" s="170"/>
      <c r="T157" s="171"/>
      <c r="AT157" s="172" t="s">
        <v>97</v>
      </c>
      <c r="AU157" s="172" t="s">
        <v>41</v>
      </c>
      <c r="AV157" s="10" t="s">
        <v>93</v>
      </c>
      <c r="AW157" s="10" t="s">
        <v>18</v>
      </c>
      <c r="AX157" s="10" t="s">
        <v>40</v>
      </c>
      <c r="AY157" s="172" t="s">
        <v>86</v>
      </c>
    </row>
    <row r="158" spans="1:65" s="2" customFormat="1" ht="44.25" customHeight="1" x14ac:dyDescent="0.2">
      <c r="A158" s="20"/>
      <c r="B158" s="21"/>
      <c r="C158" s="124" t="s">
        <v>170</v>
      </c>
      <c r="D158" s="124" t="s">
        <v>88</v>
      </c>
      <c r="E158" s="125" t="s">
        <v>171</v>
      </c>
      <c r="F158" s="126" t="s">
        <v>172</v>
      </c>
      <c r="G158" s="127" t="s">
        <v>165</v>
      </c>
      <c r="H158" s="128">
        <v>344</v>
      </c>
      <c r="I158" s="129"/>
      <c r="J158" s="130">
        <f>ROUND(I158*H158,2)</f>
        <v>0</v>
      </c>
      <c r="K158" s="126" t="s">
        <v>92</v>
      </c>
      <c r="L158" s="23"/>
      <c r="M158" s="131" t="s">
        <v>6</v>
      </c>
      <c r="N158" s="132" t="s">
        <v>26</v>
      </c>
      <c r="O158" s="29"/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R158" s="135" t="s">
        <v>93</v>
      </c>
      <c r="AT158" s="135" t="s">
        <v>88</v>
      </c>
      <c r="AU158" s="135" t="s">
        <v>41</v>
      </c>
      <c r="AY158" s="11" t="s">
        <v>86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1" t="s">
        <v>40</v>
      </c>
      <c r="BK158" s="136">
        <f>ROUND(I158*H158,2)</f>
        <v>0</v>
      </c>
      <c r="BL158" s="11" t="s">
        <v>93</v>
      </c>
      <c r="BM158" s="135" t="s">
        <v>173</v>
      </c>
    </row>
    <row r="159" spans="1:65" s="2" customFormat="1" ht="19.5" x14ac:dyDescent="0.2">
      <c r="A159" s="20"/>
      <c r="B159" s="21"/>
      <c r="C159" s="22"/>
      <c r="D159" s="137" t="s">
        <v>95</v>
      </c>
      <c r="E159" s="22"/>
      <c r="F159" s="138" t="s">
        <v>96</v>
      </c>
      <c r="G159" s="22"/>
      <c r="H159" s="22"/>
      <c r="I159" s="47"/>
      <c r="J159" s="22"/>
      <c r="K159" s="22"/>
      <c r="L159" s="23"/>
      <c r="M159" s="139"/>
      <c r="N159" s="140"/>
      <c r="O159" s="29"/>
      <c r="P159" s="29"/>
      <c r="Q159" s="29"/>
      <c r="R159" s="29"/>
      <c r="S159" s="29"/>
      <c r="T159" s="3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T159" s="11" t="s">
        <v>95</v>
      </c>
      <c r="AU159" s="11" t="s">
        <v>41</v>
      </c>
    </row>
    <row r="160" spans="1:65" s="9" customFormat="1" ht="11.25" x14ac:dyDescent="0.2">
      <c r="B160" s="151"/>
      <c r="C160" s="152"/>
      <c r="D160" s="137" t="s">
        <v>97</v>
      </c>
      <c r="E160" s="153" t="s">
        <v>6</v>
      </c>
      <c r="F160" s="154" t="s">
        <v>174</v>
      </c>
      <c r="G160" s="152"/>
      <c r="H160" s="155">
        <v>44</v>
      </c>
      <c r="I160" s="156"/>
      <c r="J160" s="152"/>
      <c r="K160" s="152"/>
      <c r="L160" s="157"/>
      <c r="M160" s="158"/>
      <c r="N160" s="159"/>
      <c r="O160" s="159"/>
      <c r="P160" s="159"/>
      <c r="Q160" s="159"/>
      <c r="R160" s="159"/>
      <c r="S160" s="159"/>
      <c r="T160" s="160"/>
      <c r="AT160" s="161" t="s">
        <v>97</v>
      </c>
      <c r="AU160" s="161" t="s">
        <v>41</v>
      </c>
      <c r="AV160" s="9" t="s">
        <v>41</v>
      </c>
      <c r="AW160" s="9" t="s">
        <v>18</v>
      </c>
      <c r="AX160" s="9" t="s">
        <v>39</v>
      </c>
      <c r="AY160" s="161" t="s">
        <v>86</v>
      </c>
    </row>
    <row r="161" spans="1:65" s="9" customFormat="1" ht="11.25" x14ac:dyDescent="0.2">
      <c r="B161" s="151"/>
      <c r="C161" s="152"/>
      <c r="D161" s="137" t="s">
        <v>97</v>
      </c>
      <c r="E161" s="153" t="s">
        <v>6</v>
      </c>
      <c r="F161" s="154" t="s">
        <v>175</v>
      </c>
      <c r="G161" s="152"/>
      <c r="H161" s="155">
        <v>300</v>
      </c>
      <c r="I161" s="156"/>
      <c r="J161" s="152"/>
      <c r="K161" s="152"/>
      <c r="L161" s="157"/>
      <c r="M161" s="158"/>
      <c r="N161" s="159"/>
      <c r="O161" s="159"/>
      <c r="P161" s="159"/>
      <c r="Q161" s="159"/>
      <c r="R161" s="159"/>
      <c r="S161" s="159"/>
      <c r="T161" s="160"/>
      <c r="AT161" s="161" t="s">
        <v>97</v>
      </c>
      <c r="AU161" s="161" t="s">
        <v>41</v>
      </c>
      <c r="AV161" s="9" t="s">
        <v>41</v>
      </c>
      <c r="AW161" s="9" t="s">
        <v>18</v>
      </c>
      <c r="AX161" s="9" t="s">
        <v>39</v>
      </c>
      <c r="AY161" s="161" t="s">
        <v>86</v>
      </c>
    </row>
    <row r="162" spans="1:65" s="10" customFormat="1" ht="11.25" x14ac:dyDescent="0.2">
      <c r="B162" s="162"/>
      <c r="C162" s="163"/>
      <c r="D162" s="137" t="s">
        <v>97</v>
      </c>
      <c r="E162" s="164" t="s">
        <v>6</v>
      </c>
      <c r="F162" s="165" t="s">
        <v>111</v>
      </c>
      <c r="G162" s="163"/>
      <c r="H162" s="166">
        <v>344</v>
      </c>
      <c r="I162" s="167"/>
      <c r="J162" s="163"/>
      <c r="K162" s="163"/>
      <c r="L162" s="168"/>
      <c r="M162" s="169"/>
      <c r="N162" s="170"/>
      <c r="O162" s="170"/>
      <c r="P162" s="170"/>
      <c r="Q162" s="170"/>
      <c r="R162" s="170"/>
      <c r="S162" s="170"/>
      <c r="T162" s="171"/>
      <c r="AT162" s="172" t="s">
        <v>97</v>
      </c>
      <c r="AU162" s="172" t="s">
        <v>41</v>
      </c>
      <c r="AV162" s="10" t="s">
        <v>93</v>
      </c>
      <c r="AW162" s="10" t="s">
        <v>18</v>
      </c>
      <c r="AX162" s="10" t="s">
        <v>40</v>
      </c>
      <c r="AY162" s="172" t="s">
        <v>86</v>
      </c>
    </row>
    <row r="163" spans="1:65" s="2" customFormat="1" ht="44.25" customHeight="1" x14ac:dyDescent="0.2">
      <c r="A163" s="20"/>
      <c r="B163" s="21"/>
      <c r="C163" s="124" t="s">
        <v>176</v>
      </c>
      <c r="D163" s="124" t="s">
        <v>88</v>
      </c>
      <c r="E163" s="125" t="s">
        <v>177</v>
      </c>
      <c r="F163" s="126" t="s">
        <v>178</v>
      </c>
      <c r="G163" s="127" t="s">
        <v>165</v>
      </c>
      <c r="H163" s="128">
        <v>103.2</v>
      </c>
      <c r="I163" s="129"/>
      <c r="J163" s="130">
        <f>ROUND(I163*H163,2)</f>
        <v>0</v>
      </c>
      <c r="K163" s="126" t="s">
        <v>92</v>
      </c>
      <c r="L163" s="23"/>
      <c r="M163" s="131" t="s">
        <v>6</v>
      </c>
      <c r="N163" s="132" t="s">
        <v>26</v>
      </c>
      <c r="O163" s="29"/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5" t="s">
        <v>93</v>
      </c>
      <c r="AT163" s="135" t="s">
        <v>88</v>
      </c>
      <c r="AU163" s="135" t="s">
        <v>41</v>
      </c>
      <c r="AY163" s="11" t="s">
        <v>86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1" t="s">
        <v>40</v>
      </c>
      <c r="BK163" s="136">
        <f>ROUND(I163*H163,2)</f>
        <v>0</v>
      </c>
      <c r="BL163" s="11" t="s">
        <v>93</v>
      </c>
      <c r="BM163" s="135" t="s">
        <v>179</v>
      </c>
    </row>
    <row r="164" spans="1:65" s="2" customFormat="1" ht="19.5" x14ac:dyDescent="0.2">
      <c r="A164" s="20"/>
      <c r="B164" s="21"/>
      <c r="C164" s="22"/>
      <c r="D164" s="137" t="s">
        <v>95</v>
      </c>
      <c r="E164" s="22"/>
      <c r="F164" s="138" t="s">
        <v>180</v>
      </c>
      <c r="G164" s="22"/>
      <c r="H164" s="22"/>
      <c r="I164" s="47"/>
      <c r="J164" s="22"/>
      <c r="K164" s="22"/>
      <c r="L164" s="23"/>
      <c r="M164" s="139"/>
      <c r="N164" s="140"/>
      <c r="O164" s="29"/>
      <c r="P164" s="29"/>
      <c r="Q164" s="29"/>
      <c r="R164" s="29"/>
      <c r="S164" s="29"/>
      <c r="T164" s="3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T164" s="11" t="s">
        <v>95</v>
      </c>
      <c r="AU164" s="11" t="s">
        <v>41</v>
      </c>
    </row>
    <row r="165" spans="1:65" s="9" customFormat="1" ht="11.25" x14ac:dyDescent="0.2">
      <c r="B165" s="151"/>
      <c r="C165" s="152"/>
      <c r="D165" s="137" t="s">
        <v>97</v>
      </c>
      <c r="E165" s="152"/>
      <c r="F165" s="154" t="s">
        <v>181</v>
      </c>
      <c r="G165" s="152"/>
      <c r="H165" s="155">
        <v>103.2</v>
      </c>
      <c r="I165" s="156"/>
      <c r="J165" s="152"/>
      <c r="K165" s="152"/>
      <c r="L165" s="157"/>
      <c r="M165" s="158"/>
      <c r="N165" s="159"/>
      <c r="O165" s="159"/>
      <c r="P165" s="159"/>
      <c r="Q165" s="159"/>
      <c r="R165" s="159"/>
      <c r="S165" s="159"/>
      <c r="T165" s="160"/>
      <c r="AT165" s="161" t="s">
        <v>97</v>
      </c>
      <c r="AU165" s="161" t="s">
        <v>41</v>
      </c>
      <c r="AV165" s="9" t="s">
        <v>41</v>
      </c>
      <c r="AW165" s="9" t="s">
        <v>0</v>
      </c>
      <c r="AX165" s="9" t="s">
        <v>40</v>
      </c>
      <c r="AY165" s="161" t="s">
        <v>86</v>
      </c>
    </row>
    <row r="166" spans="1:65" s="2" customFormat="1" ht="44.25" customHeight="1" x14ac:dyDescent="0.2">
      <c r="A166" s="20"/>
      <c r="B166" s="21"/>
      <c r="C166" s="124" t="s">
        <v>182</v>
      </c>
      <c r="D166" s="124" t="s">
        <v>88</v>
      </c>
      <c r="E166" s="125" t="s">
        <v>183</v>
      </c>
      <c r="F166" s="126" t="s">
        <v>184</v>
      </c>
      <c r="G166" s="127" t="s">
        <v>165</v>
      </c>
      <c r="H166" s="128">
        <v>50</v>
      </c>
      <c r="I166" s="129"/>
      <c r="J166" s="130">
        <f>ROUND(I166*H166,2)</f>
        <v>0</v>
      </c>
      <c r="K166" s="126" t="s">
        <v>92</v>
      </c>
      <c r="L166" s="23"/>
      <c r="M166" s="131" t="s">
        <v>6</v>
      </c>
      <c r="N166" s="132" t="s">
        <v>26</v>
      </c>
      <c r="O166" s="29"/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135" t="s">
        <v>93</v>
      </c>
      <c r="AT166" s="135" t="s">
        <v>88</v>
      </c>
      <c r="AU166" s="135" t="s">
        <v>41</v>
      </c>
      <c r="AY166" s="11" t="s">
        <v>86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1" t="s">
        <v>40</v>
      </c>
      <c r="BK166" s="136">
        <f>ROUND(I166*H166,2)</f>
        <v>0</v>
      </c>
      <c r="BL166" s="11" t="s">
        <v>93</v>
      </c>
      <c r="BM166" s="135" t="s">
        <v>185</v>
      </c>
    </row>
    <row r="167" spans="1:65" s="2" customFormat="1" ht="19.5" x14ac:dyDescent="0.2">
      <c r="A167" s="20"/>
      <c r="B167" s="21"/>
      <c r="C167" s="22"/>
      <c r="D167" s="137" t="s">
        <v>95</v>
      </c>
      <c r="E167" s="22"/>
      <c r="F167" s="138" t="s">
        <v>96</v>
      </c>
      <c r="G167" s="22"/>
      <c r="H167" s="22"/>
      <c r="I167" s="47"/>
      <c r="J167" s="22"/>
      <c r="K167" s="22"/>
      <c r="L167" s="23"/>
      <c r="M167" s="139"/>
      <c r="N167" s="140"/>
      <c r="O167" s="29"/>
      <c r="P167" s="29"/>
      <c r="Q167" s="29"/>
      <c r="R167" s="29"/>
      <c r="S167" s="29"/>
      <c r="T167" s="3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T167" s="11" t="s">
        <v>95</v>
      </c>
      <c r="AU167" s="11" t="s">
        <v>41</v>
      </c>
    </row>
    <row r="168" spans="1:65" s="8" customFormat="1" ht="11.25" x14ac:dyDescent="0.2">
      <c r="B168" s="141"/>
      <c r="C168" s="142"/>
      <c r="D168" s="137" t="s">
        <v>97</v>
      </c>
      <c r="E168" s="143" t="s">
        <v>6</v>
      </c>
      <c r="F168" s="144" t="s">
        <v>186</v>
      </c>
      <c r="G168" s="142"/>
      <c r="H168" s="143" t="s">
        <v>6</v>
      </c>
      <c r="I168" s="145"/>
      <c r="J168" s="142"/>
      <c r="K168" s="142"/>
      <c r="L168" s="146"/>
      <c r="M168" s="147"/>
      <c r="N168" s="148"/>
      <c r="O168" s="148"/>
      <c r="P168" s="148"/>
      <c r="Q168" s="148"/>
      <c r="R168" s="148"/>
      <c r="S168" s="148"/>
      <c r="T168" s="149"/>
      <c r="AT168" s="150" t="s">
        <v>97</v>
      </c>
      <c r="AU168" s="150" t="s">
        <v>41</v>
      </c>
      <c r="AV168" s="8" t="s">
        <v>40</v>
      </c>
      <c r="AW168" s="8" t="s">
        <v>18</v>
      </c>
      <c r="AX168" s="8" t="s">
        <v>39</v>
      </c>
      <c r="AY168" s="150" t="s">
        <v>86</v>
      </c>
    </row>
    <row r="169" spans="1:65" s="9" customFormat="1" ht="11.25" x14ac:dyDescent="0.2">
      <c r="B169" s="151"/>
      <c r="C169" s="152"/>
      <c r="D169" s="137" t="s">
        <v>97</v>
      </c>
      <c r="E169" s="153" t="s">
        <v>6</v>
      </c>
      <c r="F169" s="154" t="s">
        <v>187</v>
      </c>
      <c r="G169" s="152"/>
      <c r="H169" s="155">
        <v>50</v>
      </c>
      <c r="I169" s="156"/>
      <c r="J169" s="152"/>
      <c r="K169" s="152"/>
      <c r="L169" s="157"/>
      <c r="M169" s="158"/>
      <c r="N169" s="159"/>
      <c r="O169" s="159"/>
      <c r="P169" s="159"/>
      <c r="Q169" s="159"/>
      <c r="R169" s="159"/>
      <c r="S169" s="159"/>
      <c r="T169" s="160"/>
      <c r="AT169" s="161" t="s">
        <v>97</v>
      </c>
      <c r="AU169" s="161" t="s">
        <v>41</v>
      </c>
      <c r="AV169" s="9" t="s">
        <v>41</v>
      </c>
      <c r="AW169" s="9" t="s">
        <v>18</v>
      </c>
      <c r="AX169" s="9" t="s">
        <v>40</v>
      </c>
      <c r="AY169" s="161" t="s">
        <v>86</v>
      </c>
    </row>
    <row r="170" spans="1:65" s="2" customFormat="1" ht="44.25" customHeight="1" x14ac:dyDescent="0.2">
      <c r="A170" s="20"/>
      <c r="B170" s="21"/>
      <c r="C170" s="124" t="s">
        <v>188</v>
      </c>
      <c r="D170" s="124" t="s">
        <v>88</v>
      </c>
      <c r="E170" s="125" t="s">
        <v>189</v>
      </c>
      <c r="F170" s="126" t="s">
        <v>190</v>
      </c>
      <c r="G170" s="127" t="s">
        <v>165</v>
      </c>
      <c r="H170" s="128">
        <v>15</v>
      </c>
      <c r="I170" s="129"/>
      <c r="J170" s="130">
        <f>ROUND(I170*H170,2)</f>
        <v>0</v>
      </c>
      <c r="K170" s="126" t="s">
        <v>92</v>
      </c>
      <c r="L170" s="23"/>
      <c r="M170" s="131" t="s">
        <v>6</v>
      </c>
      <c r="N170" s="132" t="s">
        <v>26</v>
      </c>
      <c r="O170" s="29"/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35" t="s">
        <v>93</v>
      </c>
      <c r="AT170" s="135" t="s">
        <v>88</v>
      </c>
      <c r="AU170" s="135" t="s">
        <v>41</v>
      </c>
      <c r="AY170" s="11" t="s">
        <v>86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1" t="s">
        <v>40</v>
      </c>
      <c r="BK170" s="136">
        <f>ROUND(I170*H170,2)</f>
        <v>0</v>
      </c>
      <c r="BL170" s="11" t="s">
        <v>93</v>
      </c>
      <c r="BM170" s="135" t="s">
        <v>191</v>
      </c>
    </row>
    <row r="171" spans="1:65" s="2" customFormat="1" ht="19.5" x14ac:dyDescent="0.2">
      <c r="A171" s="20"/>
      <c r="B171" s="21"/>
      <c r="C171" s="22"/>
      <c r="D171" s="137" t="s">
        <v>95</v>
      </c>
      <c r="E171" s="22"/>
      <c r="F171" s="138" t="s">
        <v>192</v>
      </c>
      <c r="G171" s="22"/>
      <c r="H171" s="22"/>
      <c r="I171" s="47"/>
      <c r="J171" s="22"/>
      <c r="K171" s="22"/>
      <c r="L171" s="23"/>
      <c r="M171" s="139"/>
      <c r="N171" s="140"/>
      <c r="O171" s="29"/>
      <c r="P171" s="29"/>
      <c r="Q171" s="29"/>
      <c r="R171" s="29"/>
      <c r="S171" s="29"/>
      <c r="T171" s="3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T171" s="11" t="s">
        <v>95</v>
      </c>
      <c r="AU171" s="11" t="s">
        <v>41</v>
      </c>
    </row>
    <row r="172" spans="1:65" s="9" customFormat="1" ht="11.25" x14ac:dyDescent="0.2">
      <c r="B172" s="151"/>
      <c r="C172" s="152"/>
      <c r="D172" s="137" t="s">
        <v>97</v>
      </c>
      <c r="E172" s="152"/>
      <c r="F172" s="154" t="s">
        <v>193</v>
      </c>
      <c r="G172" s="152"/>
      <c r="H172" s="155">
        <v>15</v>
      </c>
      <c r="I172" s="156"/>
      <c r="J172" s="152"/>
      <c r="K172" s="152"/>
      <c r="L172" s="157"/>
      <c r="M172" s="158"/>
      <c r="N172" s="159"/>
      <c r="O172" s="159"/>
      <c r="P172" s="159"/>
      <c r="Q172" s="159"/>
      <c r="R172" s="159"/>
      <c r="S172" s="159"/>
      <c r="T172" s="160"/>
      <c r="AT172" s="161" t="s">
        <v>97</v>
      </c>
      <c r="AU172" s="161" t="s">
        <v>41</v>
      </c>
      <c r="AV172" s="9" t="s">
        <v>41</v>
      </c>
      <c r="AW172" s="9" t="s">
        <v>0</v>
      </c>
      <c r="AX172" s="9" t="s">
        <v>40</v>
      </c>
      <c r="AY172" s="161" t="s">
        <v>86</v>
      </c>
    </row>
    <row r="173" spans="1:65" s="2" customFormat="1" ht="33" customHeight="1" x14ac:dyDescent="0.2">
      <c r="A173" s="20"/>
      <c r="B173" s="21"/>
      <c r="C173" s="124" t="s">
        <v>194</v>
      </c>
      <c r="D173" s="124" t="s">
        <v>88</v>
      </c>
      <c r="E173" s="125" t="s">
        <v>195</v>
      </c>
      <c r="F173" s="126" t="s">
        <v>196</v>
      </c>
      <c r="G173" s="127" t="s">
        <v>165</v>
      </c>
      <c r="H173" s="128">
        <v>72.33</v>
      </c>
      <c r="I173" s="129"/>
      <c r="J173" s="130">
        <f>ROUND(I173*H173,2)</f>
        <v>0</v>
      </c>
      <c r="K173" s="126" t="s">
        <v>92</v>
      </c>
      <c r="L173" s="23"/>
      <c r="M173" s="131" t="s">
        <v>6</v>
      </c>
      <c r="N173" s="132" t="s">
        <v>26</v>
      </c>
      <c r="O173" s="29"/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5" t="s">
        <v>93</v>
      </c>
      <c r="AT173" s="135" t="s">
        <v>88</v>
      </c>
      <c r="AU173" s="135" t="s">
        <v>41</v>
      </c>
      <c r="AY173" s="11" t="s">
        <v>86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1" t="s">
        <v>40</v>
      </c>
      <c r="BK173" s="136">
        <f>ROUND(I173*H173,2)</f>
        <v>0</v>
      </c>
      <c r="BL173" s="11" t="s">
        <v>93</v>
      </c>
      <c r="BM173" s="135" t="s">
        <v>197</v>
      </c>
    </row>
    <row r="174" spans="1:65" s="2" customFormat="1" ht="19.5" x14ac:dyDescent="0.2">
      <c r="A174" s="20"/>
      <c r="B174" s="21"/>
      <c r="C174" s="22"/>
      <c r="D174" s="137" t="s">
        <v>95</v>
      </c>
      <c r="E174" s="22"/>
      <c r="F174" s="138" t="s">
        <v>96</v>
      </c>
      <c r="G174" s="22"/>
      <c r="H174" s="22"/>
      <c r="I174" s="47"/>
      <c r="J174" s="22"/>
      <c r="K174" s="22"/>
      <c r="L174" s="23"/>
      <c r="M174" s="139"/>
      <c r="N174" s="140"/>
      <c r="O174" s="29"/>
      <c r="P174" s="29"/>
      <c r="Q174" s="29"/>
      <c r="R174" s="29"/>
      <c r="S174" s="29"/>
      <c r="T174" s="3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T174" s="11" t="s">
        <v>95</v>
      </c>
      <c r="AU174" s="11" t="s">
        <v>41</v>
      </c>
    </row>
    <row r="175" spans="1:65" s="8" customFormat="1" ht="11.25" x14ac:dyDescent="0.2">
      <c r="B175" s="141"/>
      <c r="C175" s="142"/>
      <c r="D175" s="137" t="s">
        <v>97</v>
      </c>
      <c r="E175" s="143" t="s">
        <v>6</v>
      </c>
      <c r="F175" s="144" t="s">
        <v>198</v>
      </c>
      <c r="G175" s="142"/>
      <c r="H175" s="143" t="s">
        <v>6</v>
      </c>
      <c r="I175" s="145"/>
      <c r="J175" s="142"/>
      <c r="K175" s="142"/>
      <c r="L175" s="146"/>
      <c r="M175" s="147"/>
      <c r="N175" s="148"/>
      <c r="O175" s="148"/>
      <c r="P175" s="148"/>
      <c r="Q175" s="148"/>
      <c r="R175" s="148"/>
      <c r="S175" s="148"/>
      <c r="T175" s="149"/>
      <c r="AT175" s="150" t="s">
        <v>97</v>
      </c>
      <c r="AU175" s="150" t="s">
        <v>41</v>
      </c>
      <c r="AV175" s="8" t="s">
        <v>40</v>
      </c>
      <c r="AW175" s="8" t="s">
        <v>18</v>
      </c>
      <c r="AX175" s="8" t="s">
        <v>39</v>
      </c>
      <c r="AY175" s="150" t="s">
        <v>86</v>
      </c>
    </row>
    <row r="176" spans="1:65" s="9" customFormat="1" ht="11.25" x14ac:dyDescent="0.2">
      <c r="B176" s="151"/>
      <c r="C176" s="152"/>
      <c r="D176" s="137" t="s">
        <v>97</v>
      </c>
      <c r="E176" s="153" t="s">
        <v>6</v>
      </c>
      <c r="F176" s="154" t="s">
        <v>199</v>
      </c>
      <c r="G176" s="152"/>
      <c r="H176" s="155">
        <v>47.58</v>
      </c>
      <c r="I176" s="156"/>
      <c r="J176" s="152"/>
      <c r="K176" s="152"/>
      <c r="L176" s="157"/>
      <c r="M176" s="158"/>
      <c r="N176" s="159"/>
      <c r="O176" s="159"/>
      <c r="P176" s="159"/>
      <c r="Q176" s="159"/>
      <c r="R176" s="159"/>
      <c r="S176" s="159"/>
      <c r="T176" s="160"/>
      <c r="AT176" s="161" t="s">
        <v>97</v>
      </c>
      <c r="AU176" s="161" t="s">
        <v>41</v>
      </c>
      <c r="AV176" s="9" t="s">
        <v>41</v>
      </c>
      <c r="AW176" s="9" t="s">
        <v>18</v>
      </c>
      <c r="AX176" s="9" t="s">
        <v>39</v>
      </c>
      <c r="AY176" s="161" t="s">
        <v>86</v>
      </c>
    </row>
    <row r="177" spans="1:65" s="8" customFormat="1" ht="11.25" x14ac:dyDescent="0.2">
      <c r="B177" s="141"/>
      <c r="C177" s="142"/>
      <c r="D177" s="137" t="s">
        <v>97</v>
      </c>
      <c r="E177" s="143" t="s">
        <v>6</v>
      </c>
      <c r="F177" s="144" t="s">
        <v>200</v>
      </c>
      <c r="G177" s="142"/>
      <c r="H177" s="143" t="s">
        <v>6</v>
      </c>
      <c r="I177" s="145"/>
      <c r="J177" s="142"/>
      <c r="K177" s="142"/>
      <c r="L177" s="146"/>
      <c r="M177" s="147"/>
      <c r="N177" s="148"/>
      <c r="O177" s="148"/>
      <c r="P177" s="148"/>
      <c r="Q177" s="148"/>
      <c r="R177" s="148"/>
      <c r="S177" s="148"/>
      <c r="T177" s="149"/>
      <c r="AT177" s="150" t="s">
        <v>97</v>
      </c>
      <c r="AU177" s="150" t="s">
        <v>41</v>
      </c>
      <c r="AV177" s="8" t="s">
        <v>40</v>
      </c>
      <c r="AW177" s="8" t="s">
        <v>18</v>
      </c>
      <c r="AX177" s="8" t="s">
        <v>39</v>
      </c>
      <c r="AY177" s="150" t="s">
        <v>86</v>
      </c>
    </row>
    <row r="178" spans="1:65" s="9" customFormat="1" ht="11.25" x14ac:dyDescent="0.2">
      <c r="B178" s="151"/>
      <c r="C178" s="152"/>
      <c r="D178" s="137" t="s">
        <v>97</v>
      </c>
      <c r="E178" s="153" t="s">
        <v>6</v>
      </c>
      <c r="F178" s="154" t="s">
        <v>201</v>
      </c>
      <c r="G178" s="152"/>
      <c r="H178" s="155">
        <v>12.375</v>
      </c>
      <c r="I178" s="156"/>
      <c r="J178" s="152"/>
      <c r="K178" s="152"/>
      <c r="L178" s="157"/>
      <c r="M178" s="158"/>
      <c r="N178" s="159"/>
      <c r="O178" s="159"/>
      <c r="P178" s="159"/>
      <c r="Q178" s="159"/>
      <c r="R178" s="159"/>
      <c r="S178" s="159"/>
      <c r="T178" s="160"/>
      <c r="AT178" s="161" t="s">
        <v>97</v>
      </c>
      <c r="AU178" s="161" t="s">
        <v>41</v>
      </c>
      <c r="AV178" s="9" t="s">
        <v>41</v>
      </c>
      <c r="AW178" s="9" t="s">
        <v>18</v>
      </c>
      <c r="AX178" s="9" t="s">
        <v>39</v>
      </c>
      <c r="AY178" s="161" t="s">
        <v>86</v>
      </c>
    </row>
    <row r="179" spans="1:65" s="8" customFormat="1" ht="11.25" x14ac:dyDescent="0.2">
      <c r="B179" s="141"/>
      <c r="C179" s="142"/>
      <c r="D179" s="137" t="s">
        <v>97</v>
      </c>
      <c r="E179" s="143" t="s">
        <v>6</v>
      </c>
      <c r="F179" s="144" t="s">
        <v>202</v>
      </c>
      <c r="G179" s="142"/>
      <c r="H179" s="143" t="s">
        <v>6</v>
      </c>
      <c r="I179" s="145"/>
      <c r="J179" s="142"/>
      <c r="K179" s="142"/>
      <c r="L179" s="146"/>
      <c r="M179" s="147"/>
      <c r="N179" s="148"/>
      <c r="O179" s="148"/>
      <c r="P179" s="148"/>
      <c r="Q179" s="148"/>
      <c r="R179" s="148"/>
      <c r="S179" s="148"/>
      <c r="T179" s="149"/>
      <c r="AT179" s="150" t="s">
        <v>97</v>
      </c>
      <c r="AU179" s="150" t="s">
        <v>41</v>
      </c>
      <c r="AV179" s="8" t="s">
        <v>40</v>
      </c>
      <c r="AW179" s="8" t="s">
        <v>18</v>
      </c>
      <c r="AX179" s="8" t="s">
        <v>39</v>
      </c>
      <c r="AY179" s="150" t="s">
        <v>86</v>
      </c>
    </row>
    <row r="180" spans="1:65" s="9" customFormat="1" ht="11.25" x14ac:dyDescent="0.2">
      <c r="B180" s="151"/>
      <c r="C180" s="152"/>
      <c r="D180" s="137" t="s">
        <v>97</v>
      </c>
      <c r="E180" s="153" t="s">
        <v>6</v>
      </c>
      <c r="F180" s="154" t="s">
        <v>203</v>
      </c>
      <c r="G180" s="152"/>
      <c r="H180" s="155">
        <v>9</v>
      </c>
      <c r="I180" s="156"/>
      <c r="J180" s="152"/>
      <c r="K180" s="152"/>
      <c r="L180" s="157"/>
      <c r="M180" s="158"/>
      <c r="N180" s="159"/>
      <c r="O180" s="159"/>
      <c r="P180" s="159"/>
      <c r="Q180" s="159"/>
      <c r="R180" s="159"/>
      <c r="S180" s="159"/>
      <c r="T180" s="160"/>
      <c r="AT180" s="161" t="s">
        <v>97</v>
      </c>
      <c r="AU180" s="161" t="s">
        <v>41</v>
      </c>
      <c r="AV180" s="9" t="s">
        <v>41</v>
      </c>
      <c r="AW180" s="9" t="s">
        <v>18</v>
      </c>
      <c r="AX180" s="9" t="s">
        <v>39</v>
      </c>
      <c r="AY180" s="161" t="s">
        <v>86</v>
      </c>
    </row>
    <row r="181" spans="1:65" s="8" customFormat="1" ht="11.25" x14ac:dyDescent="0.2">
      <c r="B181" s="141"/>
      <c r="C181" s="142"/>
      <c r="D181" s="137" t="s">
        <v>97</v>
      </c>
      <c r="E181" s="143" t="s">
        <v>6</v>
      </c>
      <c r="F181" s="144" t="s">
        <v>204</v>
      </c>
      <c r="G181" s="142"/>
      <c r="H181" s="143" t="s">
        <v>6</v>
      </c>
      <c r="I181" s="145"/>
      <c r="J181" s="142"/>
      <c r="K181" s="142"/>
      <c r="L181" s="146"/>
      <c r="M181" s="147"/>
      <c r="N181" s="148"/>
      <c r="O181" s="148"/>
      <c r="P181" s="148"/>
      <c r="Q181" s="148"/>
      <c r="R181" s="148"/>
      <c r="S181" s="148"/>
      <c r="T181" s="149"/>
      <c r="AT181" s="150" t="s">
        <v>97</v>
      </c>
      <c r="AU181" s="150" t="s">
        <v>41</v>
      </c>
      <c r="AV181" s="8" t="s">
        <v>40</v>
      </c>
      <c r="AW181" s="8" t="s">
        <v>18</v>
      </c>
      <c r="AX181" s="8" t="s">
        <v>39</v>
      </c>
      <c r="AY181" s="150" t="s">
        <v>86</v>
      </c>
    </row>
    <row r="182" spans="1:65" s="9" customFormat="1" ht="11.25" x14ac:dyDescent="0.2">
      <c r="B182" s="151"/>
      <c r="C182" s="152"/>
      <c r="D182" s="137" t="s">
        <v>97</v>
      </c>
      <c r="E182" s="153" t="s">
        <v>6</v>
      </c>
      <c r="F182" s="154" t="s">
        <v>205</v>
      </c>
      <c r="G182" s="152"/>
      <c r="H182" s="155">
        <v>3.375</v>
      </c>
      <c r="I182" s="156"/>
      <c r="J182" s="152"/>
      <c r="K182" s="152"/>
      <c r="L182" s="157"/>
      <c r="M182" s="158"/>
      <c r="N182" s="159"/>
      <c r="O182" s="159"/>
      <c r="P182" s="159"/>
      <c r="Q182" s="159"/>
      <c r="R182" s="159"/>
      <c r="S182" s="159"/>
      <c r="T182" s="160"/>
      <c r="AT182" s="161" t="s">
        <v>97</v>
      </c>
      <c r="AU182" s="161" t="s">
        <v>41</v>
      </c>
      <c r="AV182" s="9" t="s">
        <v>41</v>
      </c>
      <c r="AW182" s="9" t="s">
        <v>18</v>
      </c>
      <c r="AX182" s="9" t="s">
        <v>39</v>
      </c>
      <c r="AY182" s="161" t="s">
        <v>86</v>
      </c>
    </row>
    <row r="183" spans="1:65" s="10" customFormat="1" ht="11.25" x14ac:dyDescent="0.2">
      <c r="B183" s="162"/>
      <c r="C183" s="163"/>
      <c r="D183" s="137" t="s">
        <v>97</v>
      </c>
      <c r="E183" s="164" t="s">
        <v>6</v>
      </c>
      <c r="F183" s="165" t="s">
        <v>111</v>
      </c>
      <c r="G183" s="163"/>
      <c r="H183" s="166">
        <v>72.33</v>
      </c>
      <c r="I183" s="167"/>
      <c r="J183" s="163"/>
      <c r="K183" s="163"/>
      <c r="L183" s="168"/>
      <c r="M183" s="169"/>
      <c r="N183" s="170"/>
      <c r="O183" s="170"/>
      <c r="P183" s="170"/>
      <c r="Q183" s="170"/>
      <c r="R183" s="170"/>
      <c r="S183" s="170"/>
      <c r="T183" s="171"/>
      <c r="AT183" s="172" t="s">
        <v>97</v>
      </c>
      <c r="AU183" s="172" t="s">
        <v>41</v>
      </c>
      <c r="AV183" s="10" t="s">
        <v>93</v>
      </c>
      <c r="AW183" s="10" t="s">
        <v>18</v>
      </c>
      <c r="AX183" s="10" t="s">
        <v>40</v>
      </c>
      <c r="AY183" s="172" t="s">
        <v>86</v>
      </c>
    </row>
    <row r="184" spans="1:65" s="2" customFormat="1" ht="44.25" customHeight="1" x14ac:dyDescent="0.2">
      <c r="A184" s="20"/>
      <c r="B184" s="21"/>
      <c r="C184" s="124" t="s">
        <v>1</v>
      </c>
      <c r="D184" s="124" t="s">
        <v>88</v>
      </c>
      <c r="E184" s="125" t="s">
        <v>206</v>
      </c>
      <c r="F184" s="126" t="s">
        <v>207</v>
      </c>
      <c r="G184" s="127" t="s">
        <v>165</v>
      </c>
      <c r="H184" s="128">
        <v>20.687000000000001</v>
      </c>
      <c r="I184" s="129"/>
      <c r="J184" s="130">
        <f>ROUND(I184*H184,2)</f>
        <v>0</v>
      </c>
      <c r="K184" s="126" t="s">
        <v>92</v>
      </c>
      <c r="L184" s="23"/>
      <c r="M184" s="131" t="s">
        <v>6</v>
      </c>
      <c r="N184" s="132" t="s">
        <v>26</v>
      </c>
      <c r="O184" s="29"/>
      <c r="P184" s="133">
        <f>O184*H184</f>
        <v>0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R184" s="135" t="s">
        <v>93</v>
      </c>
      <c r="AT184" s="135" t="s">
        <v>88</v>
      </c>
      <c r="AU184" s="135" t="s">
        <v>41</v>
      </c>
      <c r="AY184" s="11" t="s">
        <v>86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1" t="s">
        <v>40</v>
      </c>
      <c r="BK184" s="136">
        <f>ROUND(I184*H184,2)</f>
        <v>0</v>
      </c>
      <c r="BL184" s="11" t="s">
        <v>93</v>
      </c>
      <c r="BM184" s="135" t="s">
        <v>208</v>
      </c>
    </row>
    <row r="185" spans="1:65" s="2" customFormat="1" ht="19.5" x14ac:dyDescent="0.2">
      <c r="A185" s="20"/>
      <c r="B185" s="21"/>
      <c r="C185" s="22"/>
      <c r="D185" s="137" t="s">
        <v>95</v>
      </c>
      <c r="E185" s="22"/>
      <c r="F185" s="138" t="s">
        <v>192</v>
      </c>
      <c r="G185" s="22"/>
      <c r="H185" s="22"/>
      <c r="I185" s="47"/>
      <c r="J185" s="22"/>
      <c r="K185" s="22"/>
      <c r="L185" s="23"/>
      <c r="M185" s="139"/>
      <c r="N185" s="140"/>
      <c r="O185" s="29"/>
      <c r="P185" s="29"/>
      <c r="Q185" s="29"/>
      <c r="R185" s="29"/>
      <c r="S185" s="29"/>
      <c r="T185" s="3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T185" s="11" t="s">
        <v>95</v>
      </c>
      <c r="AU185" s="11" t="s">
        <v>41</v>
      </c>
    </row>
    <row r="186" spans="1:65" s="9" customFormat="1" ht="11.25" x14ac:dyDescent="0.2">
      <c r="B186" s="151"/>
      <c r="C186" s="152"/>
      <c r="D186" s="137" t="s">
        <v>97</v>
      </c>
      <c r="E186" s="152"/>
      <c r="F186" s="154" t="s">
        <v>209</v>
      </c>
      <c r="G186" s="152"/>
      <c r="H186" s="155">
        <v>20.687000000000001</v>
      </c>
      <c r="I186" s="156"/>
      <c r="J186" s="152"/>
      <c r="K186" s="152"/>
      <c r="L186" s="157"/>
      <c r="M186" s="158"/>
      <c r="N186" s="159"/>
      <c r="O186" s="159"/>
      <c r="P186" s="159"/>
      <c r="Q186" s="159"/>
      <c r="R186" s="159"/>
      <c r="S186" s="159"/>
      <c r="T186" s="160"/>
      <c r="AT186" s="161" t="s">
        <v>97</v>
      </c>
      <c r="AU186" s="161" t="s">
        <v>41</v>
      </c>
      <c r="AV186" s="9" t="s">
        <v>41</v>
      </c>
      <c r="AW186" s="9" t="s">
        <v>0</v>
      </c>
      <c r="AX186" s="9" t="s">
        <v>40</v>
      </c>
      <c r="AY186" s="161" t="s">
        <v>86</v>
      </c>
    </row>
    <row r="187" spans="1:65" s="2" customFormat="1" ht="33" customHeight="1" x14ac:dyDescent="0.2">
      <c r="A187" s="20"/>
      <c r="B187" s="21"/>
      <c r="C187" s="124" t="s">
        <v>210</v>
      </c>
      <c r="D187" s="124" t="s">
        <v>88</v>
      </c>
      <c r="E187" s="125" t="s">
        <v>211</v>
      </c>
      <c r="F187" s="126" t="s">
        <v>212</v>
      </c>
      <c r="G187" s="127" t="s">
        <v>165</v>
      </c>
      <c r="H187" s="128">
        <v>124.71599999999999</v>
      </c>
      <c r="I187" s="129"/>
      <c r="J187" s="130">
        <f>ROUND(I187*H187,2)</f>
        <v>0</v>
      </c>
      <c r="K187" s="126" t="s">
        <v>92</v>
      </c>
      <c r="L187" s="23"/>
      <c r="M187" s="131" t="s">
        <v>6</v>
      </c>
      <c r="N187" s="132" t="s">
        <v>26</v>
      </c>
      <c r="O187" s="29"/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R187" s="135" t="s">
        <v>93</v>
      </c>
      <c r="AT187" s="135" t="s">
        <v>88</v>
      </c>
      <c r="AU187" s="135" t="s">
        <v>41</v>
      </c>
      <c r="AY187" s="11" t="s">
        <v>86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1" t="s">
        <v>40</v>
      </c>
      <c r="BK187" s="136">
        <f>ROUND(I187*H187,2)</f>
        <v>0</v>
      </c>
      <c r="BL187" s="11" t="s">
        <v>93</v>
      </c>
      <c r="BM187" s="135" t="s">
        <v>213</v>
      </c>
    </row>
    <row r="188" spans="1:65" s="2" customFormat="1" ht="19.5" x14ac:dyDescent="0.2">
      <c r="A188" s="20"/>
      <c r="B188" s="21"/>
      <c r="C188" s="22"/>
      <c r="D188" s="137" t="s">
        <v>95</v>
      </c>
      <c r="E188" s="22"/>
      <c r="F188" s="138" t="s">
        <v>96</v>
      </c>
      <c r="G188" s="22"/>
      <c r="H188" s="22"/>
      <c r="I188" s="47"/>
      <c r="J188" s="22"/>
      <c r="K188" s="22"/>
      <c r="L188" s="23"/>
      <c r="M188" s="139"/>
      <c r="N188" s="140"/>
      <c r="O188" s="29"/>
      <c r="P188" s="29"/>
      <c r="Q188" s="29"/>
      <c r="R188" s="29"/>
      <c r="S188" s="29"/>
      <c r="T188" s="3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T188" s="11" t="s">
        <v>95</v>
      </c>
      <c r="AU188" s="11" t="s">
        <v>41</v>
      </c>
    </row>
    <row r="189" spans="1:65" s="8" customFormat="1" ht="11.25" x14ac:dyDescent="0.2">
      <c r="B189" s="141"/>
      <c r="C189" s="142"/>
      <c r="D189" s="137" t="s">
        <v>97</v>
      </c>
      <c r="E189" s="143" t="s">
        <v>6</v>
      </c>
      <c r="F189" s="144" t="s">
        <v>214</v>
      </c>
      <c r="G189" s="142"/>
      <c r="H189" s="143" t="s">
        <v>6</v>
      </c>
      <c r="I189" s="145"/>
      <c r="J189" s="142"/>
      <c r="K189" s="142"/>
      <c r="L189" s="146"/>
      <c r="M189" s="147"/>
      <c r="N189" s="148"/>
      <c r="O189" s="148"/>
      <c r="P189" s="148"/>
      <c r="Q189" s="148"/>
      <c r="R189" s="148"/>
      <c r="S189" s="148"/>
      <c r="T189" s="149"/>
      <c r="AT189" s="150" t="s">
        <v>97</v>
      </c>
      <c r="AU189" s="150" t="s">
        <v>41</v>
      </c>
      <c r="AV189" s="8" t="s">
        <v>40</v>
      </c>
      <c r="AW189" s="8" t="s">
        <v>18</v>
      </c>
      <c r="AX189" s="8" t="s">
        <v>39</v>
      </c>
      <c r="AY189" s="150" t="s">
        <v>86</v>
      </c>
    </row>
    <row r="190" spans="1:65" s="9" customFormat="1" ht="22.5" x14ac:dyDescent="0.2">
      <c r="B190" s="151"/>
      <c r="C190" s="152"/>
      <c r="D190" s="137" t="s">
        <v>97</v>
      </c>
      <c r="E190" s="153" t="s">
        <v>6</v>
      </c>
      <c r="F190" s="154" t="s">
        <v>215</v>
      </c>
      <c r="G190" s="152"/>
      <c r="H190" s="155">
        <v>102.372</v>
      </c>
      <c r="I190" s="156"/>
      <c r="J190" s="152"/>
      <c r="K190" s="152"/>
      <c r="L190" s="157"/>
      <c r="M190" s="158"/>
      <c r="N190" s="159"/>
      <c r="O190" s="159"/>
      <c r="P190" s="159"/>
      <c r="Q190" s="159"/>
      <c r="R190" s="159"/>
      <c r="S190" s="159"/>
      <c r="T190" s="160"/>
      <c r="AT190" s="161" t="s">
        <v>97</v>
      </c>
      <c r="AU190" s="161" t="s">
        <v>41</v>
      </c>
      <c r="AV190" s="9" t="s">
        <v>41</v>
      </c>
      <c r="AW190" s="9" t="s">
        <v>18</v>
      </c>
      <c r="AX190" s="9" t="s">
        <v>39</v>
      </c>
      <c r="AY190" s="161" t="s">
        <v>86</v>
      </c>
    </row>
    <row r="191" spans="1:65" s="9" customFormat="1" ht="11.25" x14ac:dyDescent="0.2">
      <c r="B191" s="151"/>
      <c r="C191" s="152"/>
      <c r="D191" s="137" t="s">
        <v>97</v>
      </c>
      <c r="E191" s="153" t="s">
        <v>6</v>
      </c>
      <c r="F191" s="154" t="s">
        <v>216</v>
      </c>
      <c r="G191" s="152"/>
      <c r="H191" s="155">
        <v>22.344000000000001</v>
      </c>
      <c r="I191" s="156"/>
      <c r="J191" s="152"/>
      <c r="K191" s="152"/>
      <c r="L191" s="157"/>
      <c r="M191" s="158"/>
      <c r="N191" s="159"/>
      <c r="O191" s="159"/>
      <c r="P191" s="159"/>
      <c r="Q191" s="159"/>
      <c r="R191" s="159"/>
      <c r="S191" s="159"/>
      <c r="T191" s="160"/>
      <c r="AT191" s="161" t="s">
        <v>97</v>
      </c>
      <c r="AU191" s="161" t="s">
        <v>41</v>
      </c>
      <c r="AV191" s="9" t="s">
        <v>41</v>
      </c>
      <c r="AW191" s="9" t="s">
        <v>18</v>
      </c>
      <c r="AX191" s="9" t="s">
        <v>39</v>
      </c>
      <c r="AY191" s="161" t="s">
        <v>86</v>
      </c>
    </row>
    <row r="192" spans="1:65" s="10" customFormat="1" ht="11.25" x14ac:dyDescent="0.2">
      <c r="B192" s="162"/>
      <c r="C192" s="163"/>
      <c r="D192" s="137" t="s">
        <v>97</v>
      </c>
      <c r="E192" s="164" t="s">
        <v>6</v>
      </c>
      <c r="F192" s="165" t="s">
        <v>111</v>
      </c>
      <c r="G192" s="163"/>
      <c r="H192" s="166">
        <v>124.71599999999999</v>
      </c>
      <c r="I192" s="167"/>
      <c r="J192" s="163"/>
      <c r="K192" s="163"/>
      <c r="L192" s="168"/>
      <c r="M192" s="169"/>
      <c r="N192" s="170"/>
      <c r="O192" s="170"/>
      <c r="P192" s="170"/>
      <c r="Q192" s="170"/>
      <c r="R192" s="170"/>
      <c r="S192" s="170"/>
      <c r="T192" s="171"/>
      <c r="AT192" s="172" t="s">
        <v>97</v>
      </c>
      <c r="AU192" s="172" t="s">
        <v>41</v>
      </c>
      <c r="AV192" s="10" t="s">
        <v>93</v>
      </c>
      <c r="AW192" s="10" t="s">
        <v>18</v>
      </c>
      <c r="AX192" s="10" t="s">
        <v>40</v>
      </c>
      <c r="AY192" s="172" t="s">
        <v>86</v>
      </c>
    </row>
    <row r="193" spans="1:65" s="2" customFormat="1" ht="44.25" customHeight="1" x14ac:dyDescent="0.2">
      <c r="A193" s="20"/>
      <c r="B193" s="21"/>
      <c r="C193" s="124" t="s">
        <v>217</v>
      </c>
      <c r="D193" s="124" t="s">
        <v>88</v>
      </c>
      <c r="E193" s="125" t="s">
        <v>218</v>
      </c>
      <c r="F193" s="126" t="s">
        <v>219</v>
      </c>
      <c r="G193" s="127" t="s">
        <v>165</v>
      </c>
      <c r="H193" s="128">
        <v>124.71599999999999</v>
      </c>
      <c r="I193" s="129"/>
      <c r="J193" s="130">
        <f>ROUND(I193*H193,2)</f>
        <v>0</v>
      </c>
      <c r="K193" s="126" t="s">
        <v>92</v>
      </c>
      <c r="L193" s="23"/>
      <c r="M193" s="131" t="s">
        <v>6</v>
      </c>
      <c r="N193" s="132" t="s">
        <v>26</v>
      </c>
      <c r="O193" s="29"/>
      <c r="P193" s="133">
        <f>O193*H193</f>
        <v>0</v>
      </c>
      <c r="Q193" s="133">
        <v>0</v>
      </c>
      <c r="R193" s="133">
        <f>Q193*H193</f>
        <v>0</v>
      </c>
      <c r="S193" s="133">
        <v>0</v>
      </c>
      <c r="T193" s="134">
        <f>S193*H193</f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5" t="s">
        <v>93</v>
      </c>
      <c r="AT193" s="135" t="s">
        <v>88</v>
      </c>
      <c r="AU193" s="135" t="s">
        <v>41</v>
      </c>
      <c r="AY193" s="11" t="s">
        <v>86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1" t="s">
        <v>40</v>
      </c>
      <c r="BK193" s="136">
        <f>ROUND(I193*H193,2)</f>
        <v>0</v>
      </c>
      <c r="BL193" s="11" t="s">
        <v>93</v>
      </c>
      <c r="BM193" s="135" t="s">
        <v>220</v>
      </c>
    </row>
    <row r="194" spans="1:65" s="2" customFormat="1" ht="33" customHeight="1" x14ac:dyDescent="0.2">
      <c r="A194" s="20"/>
      <c r="B194" s="21"/>
      <c r="C194" s="124" t="s">
        <v>221</v>
      </c>
      <c r="D194" s="124" t="s">
        <v>88</v>
      </c>
      <c r="E194" s="125" t="s">
        <v>222</v>
      </c>
      <c r="F194" s="126" t="s">
        <v>223</v>
      </c>
      <c r="G194" s="127" t="s">
        <v>91</v>
      </c>
      <c r="H194" s="128">
        <v>367.86</v>
      </c>
      <c r="I194" s="129"/>
      <c r="J194" s="130">
        <f>ROUND(I194*H194,2)</f>
        <v>0</v>
      </c>
      <c r="K194" s="126" t="s">
        <v>92</v>
      </c>
      <c r="L194" s="23"/>
      <c r="M194" s="131" t="s">
        <v>6</v>
      </c>
      <c r="N194" s="132" t="s">
        <v>26</v>
      </c>
      <c r="O194" s="29"/>
      <c r="P194" s="133">
        <f>O194*H194</f>
        <v>0</v>
      </c>
      <c r="Q194" s="133">
        <v>5.8135999999999995E-4</v>
      </c>
      <c r="R194" s="133">
        <f>Q194*H194</f>
        <v>0.2138590896</v>
      </c>
      <c r="S194" s="133">
        <v>0</v>
      </c>
      <c r="T194" s="134">
        <f>S194*H194</f>
        <v>0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R194" s="135" t="s">
        <v>93</v>
      </c>
      <c r="AT194" s="135" t="s">
        <v>88</v>
      </c>
      <c r="AU194" s="135" t="s">
        <v>41</v>
      </c>
      <c r="AY194" s="11" t="s">
        <v>86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1" t="s">
        <v>40</v>
      </c>
      <c r="BK194" s="136">
        <f>ROUND(I194*H194,2)</f>
        <v>0</v>
      </c>
      <c r="BL194" s="11" t="s">
        <v>93</v>
      </c>
      <c r="BM194" s="135" t="s">
        <v>224</v>
      </c>
    </row>
    <row r="195" spans="1:65" s="8" customFormat="1" ht="11.25" x14ac:dyDescent="0.2">
      <c r="B195" s="141"/>
      <c r="C195" s="142"/>
      <c r="D195" s="137" t="s">
        <v>97</v>
      </c>
      <c r="E195" s="143" t="s">
        <v>6</v>
      </c>
      <c r="F195" s="144" t="s">
        <v>186</v>
      </c>
      <c r="G195" s="142"/>
      <c r="H195" s="143" t="s">
        <v>6</v>
      </c>
      <c r="I195" s="145"/>
      <c r="J195" s="142"/>
      <c r="K195" s="142"/>
      <c r="L195" s="146"/>
      <c r="M195" s="147"/>
      <c r="N195" s="148"/>
      <c r="O195" s="148"/>
      <c r="P195" s="148"/>
      <c r="Q195" s="148"/>
      <c r="R195" s="148"/>
      <c r="S195" s="148"/>
      <c r="T195" s="149"/>
      <c r="AT195" s="150" t="s">
        <v>97</v>
      </c>
      <c r="AU195" s="150" t="s">
        <v>41</v>
      </c>
      <c r="AV195" s="8" t="s">
        <v>40</v>
      </c>
      <c r="AW195" s="8" t="s">
        <v>18</v>
      </c>
      <c r="AX195" s="8" t="s">
        <v>39</v>
      </c>
      <c r="AY195" s="150" t="s">
        <v>86</v>
      </c>
    </row>
    <row r="196" spans="1:65" s="9" customFormat="1" ht="11.25" x14ac:dyDescent="0.2">
      <c r="B196" s="151"/>
      <c r="C196" s="152"/>
      <c r="D196" s="137" t="s">
        <v>97</v>
      </c>
      <c r="E196" s="153" t="s">
        <v>6</v>
      </c>
      <c r="F196" s="154" t="s">
        <v>225</v>
      </c>
      <c r="G196" s="152"/>
      <c r="H196" s="155">
        <v>160</v>
      </c>
      <c r="I196" s="156"/>
      <c r="J196" s="152"/>
      <c r="K196" s="152"/>
      <c r="L196" s="157"/>
      <c r="M196" s="158"/>
      <c r="N196" s="159"/>
      <c r="O196" s="159"/>
      <c r="P196" s="159"/>
      <c r="Q196" s="159"/>
      <c r="R196" s="159"/>
      <c r="S196" s="159"/>
      <c r="T196" s="160"/>
      <c r="AT196" s="161" t="s">
        <v>97</v>
      </c>
      <c r="AU196" s="161" t="s">
        <v>41</v>
      </c>
      <c r="AV196" s="9" t="s">
        <v>41</v>
      </c>
      <c r="AW196" s="9" t="s">
        <v>18</v>
      </c>
      <c r="AX196" s="9" t="s">
        <v>39</v>
      </c>
      <c r="AY196" s="161" t="s">
        <v>86</v>
      </c>
    </row>
    <row r="197" spans="1:65" s="8" customFormat="1" ht="11.25" x14ac:dyDescent="0.2">
      <c r="B197" s="141"/>
      <c r="C197" s="142"/>
      <c r="D197" s="137" t="s">
        <v>97</v>
      </c>
      <c r="E197" s="143" t="s">
        <v>6</v>
      </c>
      <c r="F197" s="144" t="s">
        <v>214</v>
      </c>
      <c r="G197" s="142"/>
      <c r="H197" s="143" t="s">
        <v>6</v>
      </c>
      <c r="I197" s="145"/>
      <c r="J197" s="142"/>
      <c r="K197" s="142"/>
      <c r="L197" s="146"/>
      <c r="M197" s="147"/>
      <c r="N197" s="148"/>
      <c r="O197" s="148"/>
      <c r="P197" s="148"/>
      <c r="Q197" s="148"/>
      <c r="R197" s="148"/>
      <c r="S197" s="148"/>
      <c r="T197" s="149"/>
      <c r="AT197" s="150" t="s">
        <v>97</v>
      </c>
      <c r="AU197" s="150" t="s">
        <v>41</v>
      </c>
      <c r="AV197" s="8" t="s">
        <v>40</v>
      </c>
      <c r="AW197" s="8" t="s">
        <v>18</v>
      </c>
      <c r="AX197" s="8" t="s">
        <v>39</v>
      </c>
      <c r="AY197" s="150" t="s">
        <v>86</v>
      </c>
    </row>
    <row r="198" spans="1:65" s="9" customFormat="1" ht="22.5" x14ac:dyDescent="0.2">
      <c r="B198" s="151"/>
      <c r="C198" s="152"/>
      <c r="D198" s="137" t="s">
        <v>97</v>
      </c>
      <c r="E198" s="153" t="s">
        <v>6</v>
      </c>
      <c r="F198" s="154" t="s">
        <v>226</v>
      </c>
      <c r="G198" s="152"/>
      <c r="H198" s="155">
        <v>170.62</v>
      </c>
      <c r="I198" s="156"/>
      <c r="J198" s="152"/>
      <c r="K198" s="152"/>
      <c r="L198" s="157"/>
      <c r="M198" s="158"/>
      <c r="N198" s="159"/>
      <c r="O198" s="159"/>
      <c r="P198" s="159"/>
      <c r="Q198" s="159"/>
      <c r="R198" s="159"/>
      <c r="S198" s="159"/>
      <c r="T198" s="160"/>
      <c r="AT198" s="161" t="s">
        <v>97</v>
      </c>
      <c r="AU198" s="161" t="s">
        <v>41</v>
      </c>
      <c r="AV198" s="9" t="s">
        <v>41</v>
      </c>
      <c r="AW198" s="9" t="s">
        <v>18</v>
      </c>
      <c r="AX198" s="9" t="s">
        <v>39</v>
      </c>
      <c r="AY198" s="161" t="s">
        <v>86</v>
      </c>
    </row>
    <row r="199" spans="1:65" s="9" customFormat="1" ht="11.25" x14ac:dyDescent="0.2">
      <c r="B199" s="151"/>
      <c r="C199" s="152"/>
      <c r="D199" s="137" t="s">
        <v>97</v>
      </c>
      <c r="E199" s="153" t="s">
        <v>6</v>
      </c>
      <c r="F199" s="154" t="s">
        <v>227</v>
      </c>
      <c r="G199" s="152"/>
      <c r="H199" s="155">
        <v>37.24</v>
      </c>
      <c r="I199" s="156"/>
      <c r="J199" s="152"/>
      <c r="K199" s="152"/>
      <c r="L199" s="157"/>
      <c r="M199" s="158"/>
      <c r="N199" s="159"/>
      <c r="O199" s="159"/>
      <c r="P199" s="159"/>
      <c r="Q199" s="159"/>
      <c r="R199" s="159"/>
      <c r="S199" s="159"/>
      <c r="T199" s="160"/>
      <c r="AT199" s="161" t="s">
        <v>97</v>
      </c>
      <c r="AU199" s="161" t="s">
        <v>41</v>
      </c>
      <c r="AV199" s="9" t="s">
        <v>41</v>
      </c>
      <c r="AW199" s="9" t="s">
        <v>18</v>
      </c>
      <c r="AX199" s="9" t="s">
        <v>39</v>
      </c>
      <c r="AY199" s="161" t="s">
        <v>86</v>
      </c>
    </row>
    <row r="200" spans="1:65" s="10" customFormat="1" ht="11.25" x14ac:dyDescent="0.2">
      <c r="B200" s="162"/>
      <c r="C200" s="163"/>
      <c r="D200" s="137" t="s">
        <v>97</v>
      </c>
      <c r="E200" s="164" t="s">
        <v>6</v>
      </c>
      <c r="F200" s="165" t="s">
        <v>111</v>
      </c>
      <c r="G200" s="163"/>
      <c r="H200" s="166">
        <v>367.86</v>
      </c>
      <c r="I200" s="167"/>
      <c r="J200" s="163"/>
      <c r="K200" s="163"/>
      <c r="L200" s="168"/>
      <c r="M200" s="169"/>
      <c r="N200" s="170"/>
      <c r="O200" s="170"/>
      <c r="P200" s="170"/>
      <c r="Q200" s="170"/>
      <c r="R200" s="170"/>
      <c r="S200" s="170"/>
      <c r="T200" s="171"/>
      <c r="AT200" s="172" t="s">
        <v>97</v>
      </c>
      <c r="AU200" s="172" t="s">
        <v>41</v>
      </c>
      <c r="AV200" s="10" t="s">
        <v>93</v>
      </c>
      <c r="AW200" s="10" t="s">
        <v>18</v>
      </c>
      <c r="AX200" s="10" t="s">
        <v>40</v>
      </c>
      <c r="AY200" s="172" t="s">
        <v>86</v>
      </c>
    </row>
    <row r="201" spans="1:65" s="2" customFormat="1" ht="33" customHeight="1" x14ac:dyDescent="0.2">
      <c r="A201" s="20"/>
      <c r="B201" s="21"/>
      <c r="C201" s="124" t="s">
        <v>228</v>
      </c>
      <c r="D201" s="124" t="s">
        <v>88</v>
      </c>
      <c r="E201" s="125" t="s">
        <v>229</v>
      </c>
      <c r="F201" s="126" t="s">
        <v>230</v>
      </c>
      <c r="G201" s="127" t="s">
        <v>91</v>
      </c>
      <c r="H201" s="128">
        <v>367.86</v>
      </c>
      <c r="I201" s="129"/>
      <c r="J201" s="130">
        <f>ROUND(I201*H201,2)</f>
        <v>0</v>
      </c>
      <c r="K201" s="126" t="s">
        <v>92</v>
      </c>
      <c r="L201" s="23"/>
      <c r="M201" s="131" t="s">
        <v>6</v>
      </c>
      <c r="N201" s="132" t="s">
        <v>26</v>
      </c>
      <c r="O201" s="29"/>
      <c r="P201" s="133">
        <f>O201*H201</f>
        <v>0</v>
      </c>
      <c r="Q201" s="133">
        <v>0</v>
      </c>
      <c r="R201" s="133">
        <f>Q201*H201</f>
        <v>0</v>
      </c>
      <c r="S201" s="133">
        <v>0</v>
      </c>
      <c r="T201" s="134">
        <f>S201*H201</f>
        <v>0</v>
      </c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R201" s="135" t="s">
        <v>93</v>
      </c>
      <c r="AT201" s="135" t="s">
        <v>88</v>
      </c>
      <c r="AU201" s="135" t="s">
        <v>41</v>
      </c>
      <c r="AY201" s="11" t="s">
        <v>86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1" t="s">
        <v>40</v>
      </c>
      <c r="BK201" s="136">
        <f>ROUND(I201*H201,2)</f>
        <v>0</v>
      </c>
      <c r="BL201" s="11" t="s">
        <v>93</v>
      </c>
      <c r="BM201" s="135" t="s">
        <v>231</v>
      </c>
    </row>
    <row r="202" spans="1:65" s="2" customFormat="1" ht="44.25" customHeight="1" x14ac:dyDescent="0.2">
      <c r="A202" s="20"/>
      <c r="B202" s="21"/>
      <c r="C202" s="124" t="s">
        <v>232</v>
      </c>
      <c r="D202" s="124" t="s">
        <v>88</v>
      </c>
      <c r="E202" s="125" t="s">
        <v>233</v>
      </c>
      <c r="F202" s="126" t="s">
        <v>234</v>
      </c>
      <c r="G202" s="127" t="s">
        <v>165</v>
      </c>
      <c r="H202" s="128">
        <v>591.04600000000005</v>
      </c>
      <c r="I202" s="129"/>
      <c r="J202" s="130">
        <f>ROUND(I202*H202,2)</f>
        <v>0</v>
      </c>
      <c r="K202" s="126" t="s">
        <v>92</v>
      </c>
      <c r="L202" s="23"/>
      <c r="M202" s="131" t="s">
        <v>6</v>
      </c>
      <c r="N202" s="132" t="s">
        <v>26</v>
      </c>
      <c r="O202" s="29"/>
      <c r="P202" s="133">
        <f>O202*H202</f>
        <v>0</v>
      </c>
      <c r="Q202" s="133">
        <v>0</v>
      </c>
      <c r="R202" s="133">
        <f>Q202*H202</f>
        <v>0</v>
      </c>
      <c r="S202" s="133">
        <v>0</v>
      </c>
      <c r="T202" s="134">
        <f>S202*H202</f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35" t="s">
        <v>93</v>
      </c>
      <c r="AT202" s="135" t="s">
        <v>88</v>
      </c>
      <c r="AU202" s="135" t="s">
        <v>41</v>
      </c>
      <c r="AY202" s="11" t="s">
        <v>86</v>
      </c>
      <c r="BE202" s="136">
        <f>IF(N202="základní",J202,0)</f>
        <v>0</v>
      </c>
      <c r="BF202" s="136">
        <f>IF(N202="snížená",J202,0)</f>
        <v>0</v>
      </c>
      <c r="BG202" s="136">
        <f>IF(N202="zákl. přenesená",J202,0)</f>
        <v>0</v>
      </c>
      <c r="BH202" s="136">
        <f>IF(N202="sníž. přenesená",J202,0)</f>
        <v>0</v>
      </c>
      <c r="BI202" s="136">
        <f>IF(N202="nulová",J202,0)</f>
        <v>0</v>
      </c>
      <c r="BJ202" s="11" t="s">
        <v>40</v>
      </c>
      <c r="BK202" s="136">
        <f>ROUND(I202*H202,2)</f>
        <v>0</v>
      </c>
      <c r="BL202" s="11" t="s">
        <v>93</v>
      </c>
      <c r="BM202" s="135" t="s">
        <v>235</v>
      </c>
    </row>
    <row r="203" spans="1:65" s="9" customFormat="1" ht="11.25" x14ac:dyDescent="0.2">
      <c r="B203" s="151"/>
      <c r="C203" s="152"/>
      <c r="D203" s="137" t="s">
        <v>97</v>
      </c>
      <c r="E203" s="153" t="s">
        <v>6</v>
      </c>
      <c r="F203" s="154" t="s">
        <v>236</v>
      </c>
      <c r="G203" s="152"/>
      <c r="H203" s="155">
        <v>591.04600000000005</v>
      </c>
      <c r="I203" s="156"/>
      <c r="J203" s="152"/>
      <c r="K203" s="152"/>
      <c r="L203" s="157"/>
      <c r="M203" s="158"/>
      <c r="N203" s="159"/>
      <c r="O203" s="159"/>
      <c r="P203" s="159"/>
      <c r="Q203" s="159"/>
      <c r="R203" s="159"/>
      <c r="S203" s="159"/>
      <c r="T203" s="160"/>
      <c r="AT203" s="161" t="s">
        <v>97</v>
      </c>
      <c r="AU203" s="161" t="s">
        <v>41</v>
      </c>
      <c r="AV203" s="9" t="s">
        <v>41</v>
      </c>
      <c r="AW203" s="9" t="s">
        <v>18</v>
      </c>
      <c r="AX203" s="9" t="s">
        <v>40</v>
      </c>
      <c r="AY203" s="161" t="s">
        <v>86</v>
      </c>
    </row>
    <row r="204" spans="1:65" s="2" customFormat="1" ht="55.5" customHeight="1" x14ac:dyDescent="0.2">
      <c r="A204" s="20"/>
      <c r="B204" s="21"/>
      <c r="C204" s="124" t="s">
        <v>237</v>
      </c>
      <c r="D204" s="124" t="s">
        <v>88</v>
      </c>
      <c r="E204" s="125" t="s">
        <v>238</v>
      </c>
      <c r="F204" s="126" t="s">
        <v>239</v>
      </c>
      <c r="G204" s="127" t="s">
        <v>165</v>
      </c>
      <c r="H204" s="128">
        <v>5910.46</v>
      </c>
      <c r="I204" s="129"/>
      <c r="J204" s="130">
        <f>ROUND(I204*H204,2)</f>
        <v>0</v>
      </c>
      <c r="K204" s="126" t="s">
        <v>92</v>
      </c>
      <c r="L204" s="23"/>
      <c r="M204" s="131" t="s">
        <v>6</v>
      </c>
      <c r="N204" s="132" t="s">
        <v>26</v>
      </c>
      <c r="O204" s="29"/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R204" s="135" t="s">
        <v>93</v>
      </c>
      <c r="AT204" s="135" t="s">
        <v>88</v>
      </c>
      <c r="AU204" s="135" t="s">
        <v>41</v>
      </c>
      <c r="AY204" s="11" t="s">
        <v>86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11" t="s">
        <v>40</v>
      </c>
      <c r="BK204" s="136">
        <f>ROUND(I204*H204,2)</f>
        <v>0</v>
      </c>
      <c r="BL204" s="11" t="s">
        <v>93</v>
      </c>
      <c r="BM204" s="135" t="s">
        <v>240</v>
      </c>
    </row>
    <row r="205" spans="1:65" s="2" customFormat="1" ht="19.5" x14ac:dyDescent="0.2">
      <c r="A205" s="20"/>
      <c r="B205" s="21"/>
      <c r="C205" s="22"/>
      <c r="D205" s="137" t="s">
        <v>95</v>
      </c>
      <c r="E205" s="22"/>
      <c r="F205" s="138" t="s">
        <v>241</v>
      </c>
      <c r="G205" s="22"/>
      <c r="H205" s="22"/>
      <c r="I205" s="47"/>
      <c r="J205" s="22"/>
      <c r="K205" s="22"/>
      <c r="L205" s="23"/>
      <c r="M205" s="139"/>
      <c r="N205" s="140"/>
      <c r="O205" s="29"/>
      <c r="P205" s="29"/>
      <c r="Q205" s="29"/>
      <c r="R205" s="29"/>
      <c r="S205" s="29"/>
      <c r="T205" s="3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T205" s="11" t="s">
        <v>95</v>
      </c>
      <c r="AU205" s="11" t="s">
        <v>41</v>
      </c>
    </row>
    <row r="206" spans="1:65" s="9" customFormat="1" ht="11.25" x14ac:dyDescent="0.2">
      <c r="B206" s="151"/>
      <c r="C206" s="152"/>
      <c r="D206" s="137" t="s">
        <v>97</v>
      </c>
      <c r="E206" s="152"/>
      <c r="F206" s="154" t="s">
        <v>242</v>
      </c>
      <c r="G206" s="152"/>
      <c r="H206" s="155">
        <v>5910.46</v>
      </c>
      <c r="I206" s="156"/>
      <c r="J206" s="152"/>
      <c r="K206" s="152"/>
      <c r="L206" s="157"/>
      <c r="M206" s="158"/>
      <c r="N206" s="159"/>
      <c r="O206" s="159"/>
      <c r="P206" s="159"/>
      <c r="Q206" s="159"/>
      <c r="R206" s="159"/>
      <c r="S206" s="159"/>
      <c r="T206" s="160"/>
      <c r="AT206" s="161" t="s">
        <v>97</v>
      </c>
      <c r="AU206" s="161" t="s">
        <v>41</v>
      </c>
      <c r="AV206" s="9" t="s">
        <v>41</v>
      </c>
      <c r="AW206" s="9" t="s">
        <v>0</v>
      </c>
      <c r="AX206" s="9" t="s">
        <v>40</v>
      </c>
      <c r="AY206" s="161" t="s">
        <v>86</v>
      </c>
    </row>
    <row r="207" spans="1:65" s="2" customFormat="1" ht="33" customHeight="1" x14ac:dyDescent="0.2">
      <c r="A207" s="20"/>
      <c r="B207" s="21"/>
      <c r="C207" s="124" t="s">
        <v>243</v>
      </c>
      <c r="D207" s="124" t="s">
        <v>88</v>
      </c>
      <c r="E207" s="125" t="s">
        <v>244</v>
      </c>
      <c r="F207" s="126" t="s">
        <v>245</v>
      </c>
      <c r="G207" s="127" t="s">
        <v>165</v>
      </c>
      <c r="H207" s="128">
        <v>591.04600000000005</v>
      </c>
      <c r="I207" s="129"/>
      <c r="J207" s="130">
        <f>ROUND(I207*H207,2)</f>
        <v>0</v>
      </c>
      <c r="K207" s="126" t="s">
        <v>92</v>
      </c>
      <c r="L207" s="23"/>
      <c r="M207" s="131" t="s">
        <v>6</v>
      </c>
      <c r="N207" s="132" t="s">
        <v>26</v>
      </c>
      <c r="O207" s="29"/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R207" s="135" t="s">
        <v>93</v>
      </c>
      <c r="AT207" s="135" t="s">
        <v>88</v>
      </c>
      <c r="AU207" s="135" t="s">
        <v>41</v>
      </c>
      <c r="AY207" s="11" t="s">
        <v>86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1" t="s">
        <v>40</v>
      </c>
      <c r="BK207" s="136">
        <f>ROUND(I207*H207,2)</f>
        <v>0</v>
      </c>
      <c r="BL207" s="11" t="s">
        <v>93</v>
      </c>
      <c r="BM207" s="135" t="s">
        <v>246</v>
      </c>
    </row>
    <row r="208" spans="1:65" s="2" customFormat="1" ht="16.5" customHeight="1" x14ac:dyDescent="0.2">
      <c r="A208" s="20"/>
      <c r="B208" s="21"/>
      <c r="C208" s="124" t="s">
        <v>247</v>
      </c>
      <c r="D208" s="124" t="s">
        <v>88</v>
      </c>
      <c r="E208" s="125" t="s">
        <v>248</v>
      </c>
      <c r="F208" s="126" t="s">
        <v>249</v>
      </c>
      <c r="G208" s="127" t="s">
        <v>165</v>
      </c>
      <c r="H208" s="128">
        <v>591.04600000000005</v>
      </c>
      <c r="I208" s="129"/>
      <c r="J208" s="130">
        <f>ROUND(I208*H208,2)</f>
        <v>0</v>
      </c>
      <c r="K208" s="126" t="s">
        <v>92</v>
      </c>
      <c r="L208" s="23"/>
      <c r="M208" s="131" t="s">
        <v>6</v>
      </c>
      <c r="N208" s="132" t="s">
        <v>26</v>
      </c>
      <c r="O208" s="29"/>
      <c r="P208" s="133">
        <f>O208*H208</f>
        <v>0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R208" s="135" t="s">
        <v>93</v>
      </c>
      <c r="AT208" s="135" t="s">
        <v>88</v>
      </c>
      <c r="AU208" s="135" t="s">
        <v>41</v>
      </c>
      <c r="AY208" s="11" t="s">
        <v>86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1" t="s">
        <v>40</v>
      </c>
      <c r="BK208" s="136">
        <f>ROUND(I208*H208,2)</f>
        <v>0</v>
      </c>
      <c r="BL208" s="11" t="s">
        <v>93</v>
      </c>
      <c r="BM208" s="135" t="s">
        <v>250</v>
      </c>
    </row>
    <row r="209" spans="1:65" s="2" customFormat="1" ht="33" customHeight="1" x14ac:dyDescent="0.2">
      <c r="A209" s="20"/>
      <c r="B209" s="21"/>
      <c r="C209" s="124" t="s">
        <v>251</v>
      </c>
      <c r="D209" s="124" t="s">
        <v>88</v>
      </c>
      <c r="E209" s="125" t="s">
        <v>252</v>
      </c>
      <c r="F209" s="126" t="s">
        <v>253</v>
      </c>
      <c r="G209" s="127" t="s">
        <v>254</v>
      </c>
      <c r="H209" s="128">
        <v>1167.316</v>
      </c>
      <c r="I209" s="129"/>
      <c r="J209" s="130">
        <f>ROUND(I209*H209,2)</f>
        <v>0</v>
      </c>
      <c r="K209" s="126" t="s">
        <v>92</v>
      </c>
      <c r="L209" s="23"/>
      <c r="M209" s="131" t="s">
        <v>6</v>
      </c>
      <c r="N209" s="132" t="s">
        <v>26</v>
      </c>
      <c r="O209" s="29"/>
      <c r="P209" s="133">
        <f>O209*H209</f>
        <v>0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R209" s="135" t="s">
        <v>93</v>
      </c>
      <c r="AT209" s="135" t="s">
        <v>88</v>
      </c>
      <c r="AU209" s="135" t="s">
        <v>41</v>
      </c>
      <c r="AY209" s="11" t="s">
        <v>86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1" t="s">
        <v>40</v>
      </c>
      <c r="BK209" s="136">
        <f>ROUND(I209*H209,2)</f>
        <v>0</v>
      </c>
      <c r="BL209" s="11" t="s">
        <v>93</v>
      </c>
      <c r="BM209" s="135" t="s">
        <v>255</v>
      </c>
    </row>
    <row r="210" spans="1:65" s="9" customFormat="1" ht="11.25" x14ac:dyDescent="0.2">
      <c r="B210" s="151"/>
      <c r="C210" s="152"/>
      <c r="D210" s="137" t="s">
        <v>97</v>
      </c>
      <c r="E210" s="153" t="s">
        <v>6</v>
      </c>
      <c r="F210" s="154" t="s">
        <v>256</v>
      </c>
      <c r="G210" s="152"/>
      <c r="H210" s="155">
        <v>1167.316</v>
      </c>
      <c r="I210" s="156"/>
      <c r="J210" s="152"/>
      <c r="K210" s="152"/>
      <c r="L210" s="157"/>
      <c r="M210" s="158"/>
      <c r="N210" s="159"/>
      <c r="O210" s="159"/>
      <c r="P210" s="159"/>
      <c r="Q210" s="159"/>
      <c r="R210" s="159"/>
      <c r="S210" s="159"/>
      <c r="T210" s="160"/>
      <c r="AT210" s="161" t="s">
        <v>97</v>
      </c>
      <c r="AU210" s="161" t="s">
        <v>41</v>
      </c>
      <c r="AV210" s="9" t="s">
        <v>41</v>
      </c>
      <c r="AW210" s="9" t="s">
        <v>18</v>
      </c>
      <c r="AX210" s="9" t="s">
        <v>40</v>
      </c>
      <c r="AY210" s="161" t="s">
        <v>86</v>
      </c>
    </row>
    <row r="211" spans="1:65" s="2" customFormat="1" ht="33" customHeight="1" x14ac:dyDescent="0.2">
      <c r="A211" s="20"/>
      <c r="B211" s="21"/>
      <c r="C211" s="124" t="s">
        <v>257</v>
      </c>
      <c r="D211" s="124" t="s">
        <v>88</v>
      </c>
      <c r="E211" s="125" t="s">
        <v>258</v>
      </c>
      <c r="F211" s="126" t="s">
        <v>259</v>
      </c>
      <c r="G211" s="127" t="s">
        <v>165</v>
      </c>
      <c r="H211" s="128">
        <v>125.53400000000001</v>
      </c>
      <c r="I211" s="129"/>
      <c r="J211" s="130">
        <f>ROUND(I211*H211,2)</f>
        <v>0</v>
      </c>
      <c r="K211" s="126" t="s">
        <v>92</v>
      </c>
      <c r="L211" s="23"/>
      <c r="M211" s="131" t="s">
        <v>6</v>
      </c>
      <c r="N211" s="132" t="s">
        <v>26</v>
      </c>
      <c r="O211" s="29"/>
      <c r="P211" s="133">
        <f>O211*H211</f>
        <v>0</v>
      </c>
      <c r="Q211" s="133">
        <v>0</v>
      </c>
      <c r="R211" s="133">
        <f>Q211*H211</f>
        <v>0</v>
      </c>
      <c r="S211" s="133">
        <v>0</v>
      </c>
      <c r="T211" s="134">
        <f>S211*H211</f>
        <v>0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R211" s="135" t="s">
        <v>93</v>
      </c>
      <c r="AT211" s="135" t="s">
        <v>88</v>
      </c>
      <c r="AU211" s="135" t="s">
        <v>41</v>
      </c>
      <c r="AY211" s="11" t="s">
        <v>86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1" t="s">
        <v>40</v>
      </c>
      <c r="BK211" s="136">
        <f>ROUND(I211*H211,2)</f>
        <v>0</v>
      </c>
      <c r="BL211" s="11" t="s">
        <v>93</v>
      </c>
      <c r="BM211" s="135" t="s">
        <v>260</v>
      </c>
    </row>
    <row r="212" spans="1:65" s="8" customFormat="1" ht="11.25" x14ac:dyDescent="0.2">
      <c r="B212" s="141"/>
      <c r="C212" s="142"/>
      <c r="D212" s="137" t="s">
        <v>97</v>
      </c>
      <c r="E212" s="143" t="s">
        <v>6</v>
      </c>
      <c r="F212" s="144" t="s">
        <v>186</v>
      </c>
      <c r="G212" s="142"/>
      <c r="H212" s="143" t="s">
        <v>6</v>
      </c>
      <c r="I212" s="145"/>
      <c r="J212" s="142"/>
      <c r="K212" s="142"/>
      <c r="L212" s="146"/>
      <c r="M212" s="147"/>
      <c r="N212" s="148"/>
      <c r="O212" s="148"/>
      <c r="P212" s="148"/>
      <c r="Q212" s="148"/>
      <c r="R212" s="148"/>
      <c r="S212" s="148"/>
      <c r="T212" s="149"/>
      <c r="AT212" s="150" t="s">
        <v>97</v>
      </c>
      <c r="AU212" s="150" t="s">
        <v>41</v>
      </c>
      <c r="AV212" s="8" t="s">
        <v>40</v>
      </c>
      <c r="AW212" s="8" t="s">
        <v>18</v>
      </c>
      <c r="AX212" s="8" t="s">
        <v>39</v>
      </c>
      <c r="AY212" s="150" t="s">
        <v>86</v>
      </c>
    </row>
    <row r="213" spans="1:65" s="9" customFormat="1" ht="11.25" x14ac:dyDescent="0.2">
      <c r="B213" s="151"/>
      <c r="C213" s="152"/>
      <c r="D213" s="137" t="s">
        <v>97</v>
      </c>
      <c r="E213" s="153" t="s">
        <v>6</v>
      </c>
      <c r="F213" s="154" t="s">
        <v>261</v>
      </c>
      <c r="G213" s="152"/>
      <c r="H213" s="155">
        <v>42.5</v>
      </c>
      <c r="I213" s="156"/>
      <c r="J213" s="152"/>
      <c r="K213" s="152"/>
      <c r="L213" s="157"/>
      <c r="M213" s="158"/>
      <c r="N213" s="159"/>
      <c r="O213" s="159"/>
      <c r="P213" s="159"/>
      <c r="Q213" s="159"/>
      <c r="R213" s="159"/>
      <c r="S213" s="159"/>
      <c r="T213" s="160"/>
      <c r="AT213" s="161" t="s">
        <v>97</v>
      </c>
      <c r="AU213" s="161" t="s">
        <v>41</v>
      </c>
      <c r="AV213" s="9" t="s">
        <v>41</v>
      </c>
      <c r="AW213" s="9" t="s">
        <v>18</v>
      </c>
      <c r="AX213" s="9" t="s">
        <v>39</v>
      </c>
      <c r="AY213" s="161" t="s">
        <v>86</v>
      </c>
    </row>
    <row r="214" spans="1:65" s="8" customFormat="1" ht="11.25" x14ac:dyDescent="0.2">
      <c r="B214" s="141"/>
      <c r="C214" s="142"/>
      <c r="D214" s="137" t="s">
        <v>97</v>
      </c>
      <c r="E214" s="143" t="s">
        <v>6</v>
      </c>
      <c r="F214" s="144" t="s">
        <v>214</v>
      </c>
      <c r="G214" s="142"/>
      <c r="H214" s="143" t="s">
        <v>6</v>
      </c>
      <c r="I214" s="145"/>
      <c r="J214" s="142"/>
      <c r="K214" s="142"/>
      <c r="L214" s="146"/>
      <c r="M214" s="147"/>
      <c r="N214" s="148"/>
      <c r="O214" s="148"/>
      <c r="P214" s="148"/>
      <c r="Q214" s="148"/>
      <c r="R214" s="148"/>
      <c r="S214" s="148"/>
      <c r="T214" s="149"/>
      <c r="AT214" s="150" t="s">
        <v>97</v>
      </c>
      <c r="AU214" s="150" t="s">
        <v>41</v>
      </c>
      <c r="AV214" s="8" t="s">
        <v>40</v>
      </c>
      <c r="AW214" s="8" t="s">
        <v>18</v>
      </c>
      <c r="AX214" s="8" t="s">
        <v>39</v>
      </c>
      <c r="AY214" s="150" t="s">
        <v>86</v>
      </c>
    </row>
    <row r="215" spans="1:65" s="9" customFormat="1" ht="33.75" x14ac:dyDescent="0.2">
      <c r="B215" s="151"/>
      <c r="C215" s="152"/>
      <c r="D215" s="137" t="s">
        <v>97</v>
      </c>
      <c r="E215" s="153" t="s">
        <v>6</v>
      </c>
      <c r="F215" s="154" t="s">
        <v>262</v>
      </c>
      <c r="G215" s="152"/>
      <c r="H215" s="155">
        <v>68.158000000000001</v>
      </c>
      <c r="I215" s="156"/>
      <c r="J215" s="152"/>
      <c r="K215" s="152"/>
      <c r="L215" s="157"/>
      <c r="M215" s="158"/>
      <c r="N215" s="159"/>
      <c r="O215" s="159"/>
      <c r="P215" s="159"/>
      <c r="Q215" s="159"/>
      <c r="R215" s="159"/>
      <c r="S215" s="159"/>
      <c r="T215" s="160"/>
      <c r="AT215" s="161" t="s">
        <v>97</v>
      </c>
      <c r="AU215" s="161" t="s">
        <v>41</v>
      </c>
      <c r="AV215" s="9" t="s">
        <v>41</v>
      </c>
      <c r="AW215" s="9" t="s">
        <v>18</v>
      </c>
      <c r="AX215" s="9" t="s">
        <v>39</v>
      </c>
      <c r="AY215" s="161" t="s">
        <v>86</v>
      </c>
    </row>
    <row r="216" spans="1:65" s="9" customFormat="1" ht="11.25" x14ac:dyDescent="0.2">
      <c r="B216" s="151"/>
      <c r="C216" s="152"/>
      <c r="D216" s="137" t="s">
        <v>97</v>
      </c>
      <c r="E216" s="153" t="s">
        <v>6</v>
      </c>
      <c r="F216" s="154" t="s">
        <v>263</v>
      </c>
      <c r="G216" s="152"/>
      <c r="H216" s="155">
        <v>14.875999999999999</v>
      </c>
      <c r="I216" s="156"/>
      <c r="J216" s="152"/>
      <c r="K216" s="152"/>
      <c r="L216" s="157"/>
      <c r="M216" s="158"/>
      <c r="N216" s="159"/>
      <c r="O216" s="159"/>
      <c r="P216" s="159"/>
      <c r="Q216" s="159"/>
      <c r="R216" s="159"/>
      <c r="S216" s="159"/>
      <c r="T216" s="160"/>
      <c r="AT216" s="161" t="s">
        <v>97</v>
      </c>
      <c r="AU216" s="161" t="s">
        <v>41</v>
      </c>
      <c r="AV216" s="9" t="s">
        <v>41</v>
      </c>
      <c r="AW216" s="9" t="s">
        <v>18</v>
      </c>
      <c r="AX216" s="9" t="s">
        <v>39</v>
      </c>
      <c r="AY216" s="161" t="s">
        <v>86</v>
      </c>
    </row>
    <row r="217" spans="1:65" s="10" customFormat="1" ht="11.25" x14ac:dyDescent="0.2">
      <c r="B217" s="162"/>
      <c r="C217" s="163"/>
      <c r="D217" s="137" t="s">
        <v>97</v>
      </c>
      <c r="E217" s="164" t="s">
        <v>6</v>
      </c>
      <c r="F217" s="165" t="s">
        <v>111</v>
      </c>
      <c r="G217" s="163"/>
      <c r="H217" s="166">
        <v>125.53400000000001</v>
      </c>
      <c r="I217" s="167"/>
      <c r="J217" s="163"/>
      <c r="K217" s="163"/>
      <c r="L217" s="168"/>
      <c r="M217" s="169"/>
      <c r="N217" s="170"/>
      <c r="O217" s="170"/>
      <c r="P217" s="170"/>
      <c r="Q217" s="170"/>
      <c r="R217" s="170"/>
      <c r="S217" s="170"/>
      <c r="T217" s="171"/>
      <c r="AT217" s="172" t="s">
        <v>97</v>
      </c>
      <c r="AU217" s="172" t="s">
        <v>41</v>
      </c>
      <c r="AV217" s="10" t="s">
        <v>93</v>
      </c>
      <c r="AW217" s="10" t="s">
        <v>18</v>
      </c>
      <c r="AX217" s="10" t="s">
        <v>40</v>
      </c>
      <c r="AY217" s="172" t="s">
        <v>86</v>
      </c>
    </row>
    <row r="218" spans="1:65" s="2" customFormat="1" ht="16.5" customHeight="1" x14ac:dyDescent="0.2">
      <c r="A218" s="20"/>
      <c r="B218" s="21"/>
      <c r="C218" s="173" t="s">
        <v>264</v>
      </c>
      <c r="D218" s="173" t="s">
        <v>265</v>
      </c>
      <c r="E218" s="174" t="s">
        <v>266</v>
      </c>
      <c r="F218" s="175" t="s">
        <v>267</v>
      </c>
      <c r="G218" s="176" t="s">
        <v>254</v>
      </c>
      <c r="H218" s="177">
        <v>238.51499999999999</v>
      </c>
      <c r="I218" s="178"/>
      <c r="J218" s="179">
        <f>ROUND(I218*H218,2)</f>
        <v>0</v>
      </c>
      <c r="K218" s="175" t="s">
        <v>92</v>
      </c>
      <c r="L218" s="180"/>
      <c r="M218" s="181" t="s">
        <v>6</v>
      </c>
      <c r="N218" s="182" t="s">
        <v>26</v>
      </c>
      <c r="O218" s="29"/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R218" s="135" t="s">
        <v>128</v>
      </c>
      <c r="AT218" s="135" t="s">
        <v>265</v>
      </c>
      <c r="AU218" s="135" t="s">
        <v>41</v>
      </c>
      <c r="AY218" s="11" t="s">
        <v>86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1" t="s">
        <v>40</v>
      </c>
      <c r="BK218" s="136">
        <f>ROUND(I218*H218,2)</f>
        <v>0</v>
      </c>
      <c r="BL218" s="11" t="s">
        <v>93</v>
      </c>
      <c r="BM218" s="135" t="s">
        <v>268</v>
      </c>
    </row>
    <row r="219" spans="1:65" s="2" customFormat="1" ht="29.25" x14ac:dyDescent="0.2">
      <c r="A219" s="20"/>
      <c r="B219" s="21"/>
      <c r="C219" s="22"/>
      <c r="D219" s="137" t="s">
        <v>95</v>
      </c>
      <c r="E219" s="22"/>
      <c r="F219" s="138" t="s">
        <v>269</v>
      </c>
      <c r="G219" s="22"/>
      <c r="H219" s="22"/>
      <c r="I219" s="47"/>
      <c r="J219" s="22"/>
      <c r="K219" s="22"/>
      <c r="L219" s="23"/>
      <c r="M219" s="139"/>
      <c r="N219" s="140"/>
      <c r="O219" s="29"/>
      <c r="P219" s="29"/>
      <c r="Q219" s="29"/>
      <c r="R219" s="29"/>
      <c r="S219" s="29"/>
      <c r="T219" s="3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T219" s="11" t="s">
        <v>95</v>
      </c>
      <c r="AU219" s="11" t="s">
        <v>41</v>
      </c>
    </row>
    <row r="220" spans="1:65" s="9" customFormat="1" ht="11.25" x14ac:dyDescent="0.2">
      <c r="B220" s="151"/>
      <c r="C220" s="152"/>
      <c r="D220" s="137" t="s">
        <v>97</v>
      </c>
      <c r="E220" s="153" t="s">
        <v>6</v>
      </c>
      <c r="F220" s="154" t="s">
        <v>270</v>
      </c>
      <c r="G220" s="152"/>
      <c r="H220" s="155">
        <v>238.51499999999999</v>
      </c>
      <c r="I220" s="156"/>
      <c r="J220" s="152"/>
      <c r="K220" s="152"/>
      <c r="L220" s="157"/>
      <c r="M220" s="158"/>
      <c r="N220" s="159"/>
      <c r="O220" s="159"/>
      <c r="P220" s="159"/>
      <c r="Q220" s="159"/>
      <c r="R220" s="159"/>
      <c r="S220" s="159"/>
      <c r="T220" s="160"/>
      <c r="AT220" s="161" t="s">
        <v>97</v>
      </c>
      <c r="AU220" s="161" t="s">
        <v>41</v>
      </c>
      <c r="AV220" s="9" t="s">
        <v>41</v>
      </c>
      <c r="AW220" s="9" t="s">
        <v>18</v>
      </c>
      <c r="AX220" s="9" t="s">
        <v>40</v>
      </c>
      <c r="AY220" s="161" t="s">
        <v>86</v>
      </c>
    </row>
    <row r="221" spans="1:65" s="2" customFormat="1" ht="55.5" customHeight="1" x14ac:dyDescent="0.2">
      <c r="A221" s="20"/>
      <c r="B221" s="21"/>
      <c r="C221" s="124" t="s">
        <v>271</v>
      </c>
      <c r="D221" s="124" t="s">
        <v>88</v>
      </c>
      <c r="E221" s="125" t="s">
        <v>272</v>
      </c>
      <c r="F221" s="126" t="s">
        <v>273</v>
      </c>
      <c r="G221" s="127" t="s">
        <v>165</v>
      </c>
      <c r="H221" s="128">
        <v>37.037999999999997</v>
      </c>
      <c r="I221" s="129"/>
      <c r="J221" s="130">
        <f>ROUND(I221*H221,2)</f>
        <v>0</v>
      </c>
      <c r="K221" s="126" t="s">
        <v>92</v>
      </c>
      <c r="L221" s="23"/>
      <c r="M221" s="131" t="s">
        <v>6</v>
      </c>
      <c r="N221" s="132" t="s">
        <v>26</v>
      </c>
      <c r="O221" s="29"/>
      <c r="P221" s="133">
        <f>O221*H221</f>
        <v>0</v>
      </c>
      <c r="Q221" s="133">
        <v>0</v>
      </c>
      <c r="R221" s="133">
        <f>Q221*H221</f>
        <v>0</v>
      </c>
      <c r="S221" s="133">
        <v>0</v>
      </c>
      <c r="T221" s="134">
        <f>S221*H221</f>
        <v>0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R221" s="135" t="s">
        <v>93</v>
      </c>
      <c r="AT221" s="135" t="s">
        <v>88</v>
      </c>
      <c r="AU221" s="135" t="s">
        <v>41</v>
      </c>
      <c r="AY221" s="11" t="s">
        <v>86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1" t="s">
        <v>40</v>
      </c>
      <c r="BK221" s="136">
        <f>ROUND(I221*H221,2)</f>
        <v>0</v>
      </c>
      <c r="BL221" s="11" t="s">
        <v>93</v>
      </c>
      <c r="BM221" s="135" t="s">
        <v>274</v>
      </c>
    </row>
    <row r="222" spans="1:65" s="2" customFormat="1" ht="29.25" x14ac:dyDescent="0.2">
      <c r="A222" s="20"/>
      <c r="B222" s="21"/>
      <c r="C222" s="22"/>
      <c r="D222" s="137" t="s">
        <v>95</v>
      </c>
      <c r="E222" s="22"/>
      <c r="F222" s="138" t="s">
        <v>275</v>
      </c>
      <c r="G222" s="22"/>
      <c r="H222" s="22"/>
      <c r="I222" s="47"/>
      <c r="J222" s="22"/>
      <c r="K222" s="22"/>
      <c r="L222" s="23"/>
      <c r="M222" s="139"/>
      <c r="N222" s="140"/>
      <c r="O222" s="29"/>
      <c r="P222" s="29"/>
      <c r="Q222" s="29"/>
      <c r="R222" s="29"/>
      <c r="S222" s="29"/>
      <c r="T222" s="3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T222" s="11" t="s">
        <v>95</v>
      </c>
      <c r="AU222" s="11" t="s">
        <v>41</v>
      </c>
    </row>
    <row r="223" spans="1:65" s="8" customFormat="1" ht="11.25" x14ac:dyDescent="0.2">
      <c r="B223" s="141"/>
      <c r="C223" s="142"/>
      <c r="D223" s="137" t="s">
        <v>97</v>
      </c>
      <c r="E223" s="143" t="s">
        <v>6</v>
      </c>
      <c r="F223" s="144" t="s">
        <v>186</v>
      </c>
      <c r="G223" s="142"/>
      <c r="H223" s="143" t="s">
        <v>6</v>
      </c>
      <c r="I223" s="145"/>
      <c r="J223" s="142"/>
      <c r="K223" s="142"/>
      <c r="L223" s="146"/>
      <c r="M223" s="147"/>
      <c r="N223" s="148"/>
      <c r="O223" s="148"/>
      <c r="P223" s="148"/>
      <c r="Q223" s="148"/>
      <c r="R223" s="148"/>
      <c r="S223" s="148"/>
      <c r="T223" s="149"/>
      <c r="AT223" s="150" t="s">
        <v>97</v>
      </c>
      <c r="AU223" s="150" t="s">
        <v>41</v>
      </c>
      <c r="AV223" s="8" t="s">
        <v>40</v>
      </c>
      <c r="AW223" s="8" t="s">
        <v>18</v>
      </c>
      <c r="AX223" s="8" t="s">
        <v>39</v>
      </c>
      <c r="AY223" s="150" t="s">
        <v>86</v>
      </c>
    </row>
    <row r="224" spans="1:65" s="9" customFormat="1" ht="11.25" x14ac:dyDescent="0.2">
      <c r="B224" s="151"/>
      <c r="C224" s="152"/>
      <c r="D224" s="137" t="s">
        <v>97</v>
      </c>
      <c r="E224" s="153" t="s">
        <v>6</v>
      </c>
      <c r="F224" s="154" t="s">
        <v>276</v>
      </c>
      <c r="G224" s="152"/>
      <c r="H224" s="155">
        <v>7.5</v>
      </c>
      <c r="I224" s="156"/>
      <c r="J224" s="152"/>
      <c r="K224" s="152"/>
      <c r="L224" s="157"/>
      <c r="M224" s="158"/>
      <c r="N224" s="159"/>
      <c r="O224" s="159"/>
      <c r="P224" s="159"/>
      <c r="Q224" s="159"/>
      <c r="R224" s="159"/>
      <c r="S224" s="159"/>
      <c r="T224" s="160"/>
      <c r="AT224" s="161" t="s">
        <v>97</v>
      </c>
      <c r="AU224" s="161" t="s">
        <v>41</v>
      </c>
      <c r="AV224" s="9" t="s">
        <v>41</v>
      </c>
      <c r="AW224" s="9" t="s">
        <v>18</v>
      </c>
      <c r="AX224" s="9" t="s">
        <v>39</v>
      </c>
      <c r="AY224" s="161" t="s">
        <v>86</v>
      </c>
    </row>
    <row r="225" spans="1:65" s="8" customFormat="1" ht="11.25" x14ac:dyDescent="0.2">
      <c r="B225" s="141"/>
      <c r="C225" s="142"/>
      <c r="D225" s="137" t="s">
        <v>97</v>
      </c>
      <c r="E225" s="143" t="s">
        <v>6</v>
      </c>
      <c r="F225" s="144" t="s">
        <v>214</v>
      </c>
      <c r="G225" s="142"/>
      <c r="H225" s="143" t="s">
        <v>6</v>
      </c>
      <c r="I225" s="145"/>
      <c r="J225" s="142"/>
      <c r="K225" s="142"/>
      <c r="L225" s="146"/>
      <c r="M225" s="147"/>
      <c r="N225" s="148"/>
      <c r="O225" s="148"/>
      <c r="P225" s="148"/>
      <c r="Q225" s="148"/>
      <c r="R225" s="148"/>
      <c r="S225" s="148"/>
      <c r="T225" s="149"/>
      <c r="AT225" s="150" t="s">
        <v>97</v>
      </c>
      <c r="AU225" s="150" t="s">
        <v>41</v>
      </c>
      <c r="AV225" s="8" t="s">
        <v>40</v>
      </c>
      <c r="AW225" s="8" t="s">
        <v>18</v>
      </c>
      <c r="AX225" s="8" t="s">
        <v>39</v>
      </c>
      <c r="AY225" s="150" t="s">
        <v>86</v>
      </c>
    </row>
    <row r="226" spans="1:65" s="9" customFormat="1" ht="22.5" x14ac:dyDescent="0.2">
      <c r="B226" s="151"/>
      <c r="C226" s="152"/>
      <c r="D226" s="137" t="s">
        <v>97</v>
      </c>
      <c r="E226" s="153" t="s">
        <v>6</v>
      </c>
      <c r="F226" s="154" t="s">
        <v>277</v>
      </c>
      <c r="G226" s="152"/>
      <c r="H226" s="155">
        <v>24.245999999999999</v>
      </c>
      <c r="I226" s="156"/>
      <c r="J226" s="152"/>
      <c r="K226" s="152"/>
      <c r="L226" s="157"/>
      <c r="M226" s="158"/>
      <c r="N226" s="159"/>
      <c r="O226" s="159"/>
      <c r="P226" s="159"/>
      <c r="Q226" s="159"/>
      <c r="R226" s="159"/>
      <c r="S226" s="159"/>
      <c r="T226" s="160"/>
      <c r="AT226" s="161" t="s">
        <v>97</v>
      </c>
      <c r="AU226" s="161" t="s">
        <v>41</v>
      </c>
      <c r="AV226" s="9" t="s">
        <v>41</v>
      </c>
      <c r="AW226" s="9" t="s">
        <v>18</v>
      </c>
      <c r="AX226" s="9" t="s">
        <v>39</v>
      </c>
      <c r="AY226" s="161" t="s">
        <v>86</v>
      </c>
    </row>
    <row r="227" spans="1:65" s="9" customFormat="1" ht="11.25" x14ac:dyDescent="0.2">
      <c r="B227" s="151"/>
      <c r="C227" s="152"/>
      <c r="D227" s="137" t="s">
        <v>97</v>
      </c>
      <c r="E227" s="153" t="s">
        <v>6</v>
      </c>
      <c r="F227" s="154" t="s">
        <v>278</v>
      </c>
      <c r="G227" s="152"/>
      <c r="H227" s="155">
        <v>5.2919999999999998</v>
      </c>
      <c r="I227" s="156"/>
      <c r="J227" s="152"/>
      <c r="K227" s="152"/>
      <c r="L227" s="157"/>
      <c r="M227" s="158"/>
      <c r="N227" s="159"/>
      <c r="O227" s="159"/>
      <c r="P227" s="159"/>
      <c r="Q227" s="159"/>
      <c r="R227" s="159"/>
      <c r="S227" s="159"/>
      <c r="T227" s="160"/>
      <c r="AT227" s="161" t="s">
        <v>97</v>
      </c>
      <c r="AU227" s="161" t="s">
        <v>41</v>
      </c>
      <c r="AV227" s="9" t="s">
        <v>41</v>
      </c>
      <c r="AW227" s="9" t="s">
        <v>18</v>
      </c>
      <c r="AX227" s="9" t="s">
        <v>39</v>
      </c>
      <c r="AY227" s="161" t="s">
        <v>86</v>
      </c>
    </row>
    <row r="228" spans="1:65" s="10" customFormat="1" ht="11.25" x14ac:dyDescent="0.2">
      <c r="B228" s="162"/>
      <c r="C228" s="163"/>
      <c r="D228" s="137" t="s">
        <v>97</v>
      </c>
      <c r="E228" s="164" t="s">
        <v>6</v>
      </c>
      <c r="F228" s="165" t="s">
        <v>111</v>
      </c>
      <c r="G228" s="163"/>
      <c r="H228" s="166">
        <v>37.037999999999997</v>
      </c>
      <c r="I228" s="167"/>
      <c r="J228" s="163"/>
      <c r="K228" s="163"/>
      <c r="L228" s="168"/>
      <c r="M228" s="169"/>
      <c r="N228" s="170"/>
      <c r="O228" s="170"/>
      <c r="P228" s="170"/>
      <c r="Q228" s="170"/>
      <c r="R228" s="170"/>
      <c r="S228" s="170"/>
      <c r="T228" s="171"/>
      <c r="AT228" s="172" t="s">
        <v>97</v>
      </c>
      <c r="AU228" s="172" t="s">
        <v>41</v>
      </c>
      <c r="AV228" s="10" t="s">
        <v>93</v>
      </c>
      <c r="AW228" s="10" t="s">
        <v>18</v>
      </c>
      <c r="AX228" s="10" t="s">
        <v>40</v>
      </c>
      <c r="AY228" s="172" t="s">
        <v>86</v>
      </c>
    </row>
    <row r="229" spans="1:65" s="2" customFormat="1" ht="16.5" customHeight="1" x14ac:dyDescent="0.2">
      <c r="A229" s="20"/>
      <c r="B229" s="21"/>
      <c r="C229" s="173" t="s">
        <v>279</v>
      </c>
      <c r="D229" s="173" t="s">
        <v>265</v>
      </c>
      <c r="E229" s="174" t="s">
        <v>280</v>
      </c>
      <c r="F229" s="175" t="s">
        <v>281</v>
      </c>
      <c r="G229" s="176" t="s">
        <v>254</v>
      </c>
      <c r="H229" s="177">
        <v>70.372</v>
      </c>
      <c r="I229" s="178"/>
      <c r="J229" s="179">
        <f>ROUND(I229*H229,2)</f>
        <v>0</v>
      </c>
      <c r="K229" s="175" t="s">
        <v>92</v>
      </c>
      <c r="L229" s="180"/>
      <c r="M229" s="181" t="s">
        <v>6</v>
      </c>
      <c r="N229" s="182" t="s">
        <v>26</v>
      </c>
      <c r="O229" s="29"/>
      <c r="P229" s="133">
        <f>O229*H229</f>
        <v>0</v>
      </c>
      <c r="Q229" s="133">
        <v>0</v>
      </c>
      <c r="R229" s="133">
        <f>Q229*H229</f>
        <v>0</v>
      </c>
      <c r="S229" s="133">
        <v>0</v>
      </c>
      <c r="T229" s="134">
        <f>S229*H229</f>
        <v>0</v>
      </c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R229" s="135" t="s">
        <v>128</v>
      </c>
      <c r="AT229" s="135" t="s">
        <v>265</v>
      </c>
      <c r="AU229" s="135" t="s">
        <v>41</v>
      </c>
      <c r="AY229" s="11" t="s">
        <v>86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1" t="s">
        <v>40</v>
      </c>
      <c r="BK229" s="136">
        <f>ROUND(I229*H229,2)</f>
        <v>0</v>
      </c>
      <c r="BL229" s="11" t="s">
        <v>93</v>
      </c>
      <c r="BM229" s="135" t="s">
        <v>282</v>
      </c>
    </row>
    <row r="230" spans="1:65" s="2" customFormat="1" ht="29.25" x14ac:dyDescent="0.2">
      <c r="A230" s="20"/>
      <c r="B230" s="21"/>
      <c r="C230" s="22"/>
      <c r="D230" s="137" t="s">
        <v>95</v>
      </c>
      <c r="E230" s="22"/>
      <c r="F230" s="138" t="s">
        <v>283</v>
      </c>
      <c r="G230" s="22"/>
      <c r="H230" s="22"/>
      <c r="I230" s="47"/>
      <c r="J230" s="22"/>
      <c r="K230" s="22"/>
      <c r="L230" s="23"/>
      <c r="M230" s="139"/>
      <c r="N230" s="140"/>
      <c r="O230" s="29"/>
      <c r="P230" s="29"/>
      <c r="Q230" s="29"/>
      <c r="R230" s="29"/>
      <c r="S230" s="29"/>
      <c r="T230" s="3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T230" s="11" t="s">
        <v>95</v>
      </c>
      <c r="AU230" s="11" t="s">
        <v>41</v>
      </c>
    </row>
    <row r="231" spans="1:65" s="9" customFormat="1" ht="11.25" x14ac:dyDescent="0.2">
      <c r="B231" s="151"/>
      <c r="C231" s="152"/>
      <c r="D231" s="137" t="s">
        <v>97</v>
      </c>
      <c r="E231" s="153" t="s">
        <v>6</v>
      </c>
      <c r="F231" s="154" t="s">
        <v>284</v>
      </c>
      <c r="G231" s="152"/>
      <c r="H231" s="155">
        <v>70.372</v>
      </c>
      <c r="I231" s="156"/>
      <c r="J231" s="152"/>
      <c r="K231" s="152"/>
      <c r="L231" s="157"/>
      <c r="M231" s="158"/>
      <c r="N231" s="159"/>
      <c r="O231" s="159"/>
      <c r="P231" s="159"/>
      <c r="Q231" s="159"/>
      <c r="R231" s="159"/>
      <c r="S231" s="159"/>
      <c r="T231" s="160"/>
      <c r="AT231" s="161" t="s">
        <v>97</v>
      </c>
      <c r="AU231" s="161" t="s">
        <v>41</v>
      </c>
      <c r="AV231" s="9" t="s">
        <v>41</v>
      </c>
      <c r="AW231" s="9" t="s">
        <v>18</v>
      </c>
      <c r="AX231" s="9" t="s">
        <v>40</v>
      </c>
      <c r="AY231" s="161" t="s">
        <v>86</v>
      </c>
    </row>
    <row r="232" spans="1:65" s="2" customFormat="1" ht="21.75" customHeight="1" x14ac:dyDescent="0.2">
      <c r="A232" s="20"/>
      <c r="B232" s="21"/>
      <c r="C232" s="124" t="s">
        <v>285</v>
      </c>
      <c r="D232" s="124" t="s">
        <v>88</v>
      </c>
      <c r="E232" s="125" t="s">
        <v>286</v>
      </c>
      <c r="F232" s="126" t="s">
        <v>287</v>
      </c>
      <c r="G232" s="127" t="s">
        <v>91</v>
      </c>
      <c r="H232" s="128">
        <v>6030</v>
      </c>
      <c r="I232" s="129"/>
      <c r="J232" s="130">
        <f>ROUND(I232*H232,2)</f>
        <v>0</v>
      </c>
      <c r="K232" s="126" t="s">
        <v>92</v>
      </c>
      <c r="L232" s="23"/>
      <c r="M232" s="131" t="s">
        <v>6</v>
      </c>
      <c r="N232" s="132" t="s">
        <v>26</v>
      </c>
      <c r="O232" s="29"/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R232" s="135" t="s">
        <v>93</v>
      </c>
      <c r="AT232" s="135" t="s">
        <v>88</v>
      </c>
      <c r="AU232" s="135" t="s">
        <v>41</v>
      </c>
      <c r="AY232" s="11" t="s">
        <v>86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1" t="s">
        <v>40</v>
      </c>
      <c r="BK232" s="136">
        <f>ROUND(I232*H232,2)</f>
        <v>0</v>
      </c>
      <c r="BL232" s="11" t="s">
        <v>93</v>
      </c>
      <c r="BM232" s="135" t="s">
        <v>288</v>
      </c>
    </row>
    <row r="233" spans="1:65" s="2" customFormat="1" ht="19.5" x14ac:dyDescent="0.2">
      <c r="A233" s="20"/>
      <c r="B233" s="21"/>
      <c r="C233" s="22"/>
      <c r="D233" s="137" t="s">
        <v>95</v>
      </c>
      <c r="E233" s="22"/>
      <c r="F233" s="138" t="s">
        <v>96</v>
      </c>
      <c r="G233" s="22"/>
      <c r="H233" s="22"/>
      <c r="I233" s="47"/>
      <c r="J233" s="22"/>
      <c r="K233" s="22"/>
      <c r="L233" s="23"/>
      <c r="M233" s="139"/>
      <c r="N233" s="140"/>
      <c r="O233" s="29"/>
      <c r="P233" s="29"/>
      <c r="Q233" s="29"/>
      <c r="R233" s="29"/>
      <c r="S233" s="29"/>
      <c r="T233" s="3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T233" s="11" t="s">
        <v>95</v>
      </c>
      <c r="AU233" s="11" t="s">
        <v>41</v>
      </c>
    </row>
    <row r="234" spans="1:65" s="9" customFormat="1" ht="11.25" x14ac:dyDescent="0.2">
      <c r="B234" s="151"/>
      <c r="C234" s="152"/>
      <c r="D234" s="137" t="s">
        <v>97</v>
      </c>
      <c r="E234" s="153" t="s">
        <v>6</v>
      </c>
      <c r="F234" s="154" t="s">
        <v>289</v>
      </c>
      <c r="G234" s="152"/>
      <c r="H234" s="155">
        <v>6030</v>
      </c>
      <c r="I234" s="156"/>
      <c r="J234" s="152"/>
      <c r="K234" s="152"/>
      <c r="L234" s="157"/>
      <c r="M234" s="158"/>
      <c r="N234" s="159"/>
      <c r="O234" s="159"/>
      <c r="P234" s="159"/>
      <c r="Q234" s="159"/>
      <c r="R234" s="159"/>
      <c r="S234" s="159"/>
      <c r="T234" s="160"/>
      <c r="AT234" s="161" t="s">
        <v>97</v>
      </c>
      <c r="AU234" s="161" t="s">
        <v>41</v>
      </c>
      <c r="AV234" s="9" t="s">
        <v>41</v>
      </c>
      <c r="AW234" s="9" t="s">
        <v>18</v>
      </c>
      <c r="AX234" s="9" t="s">
        <v>40</v>
      </c>
      <c r="AY234" s="161" t="s">
        <v>86</v>
      </c>
    </row>
    <row r="235" spans="1:65" s="2" customFormat="1" ht="33" customHeight="1" x14ac:dyDescent="0.2">
      <c r="A235" s="20"/>
      <c r="B235" s="21"/>
      <c r="C235" s="124" t="s">
        <v>290</v>
      </c>
      <c r="D235" s="124" t="s">
        <v>88</v>
      </c>
      <c r="E235" s="125" t="s">
        <v>291</v>
      </c>
      <c r="F235" s="126" t="s">
        <v>292</v>
      </c>
      <c r="G235" s="127" t="s">
        <v>91</v>
      </c>
      <c r="H235" s="128">
        <v>750</v>
      </c>
      <c r="I235" s="129"/>
      <c r="J235" s="130">
        <f>ROUND(I235*H235,2)</f>
        <v>0</v>
      </c>
      <c r="K235" s="126" t="s">
        <v>92</v>
      </c>
      <c r="L235" s="23"/>
      <c r="M235" s="131" t="s">
        <v>6</v>
      </c>
      <c r="N235" s="132" t="s">
        <v>26</v>
      </c>
      <c r="O235" s="29"/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R235" s="135" t="s">
        <v>93</v>
      </c>
      <c r="AT235" s="135" t="s">
        <v>88</v>
      </c>
      <c r="AU235" s="135" t="s">
        <v>41</v>
      </c>
      <c r="AY235" s="11" t="s">
        <v>86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1" t="s">
        <v>40</v>
      </c>
      <c r="BK235" s="136">
        <f>ROUND(I235*H235,2)</f>
        <v>0</v>
      </c>
      <c r="BL235" s="11" t="s">
        <v>93</v>
      </c>
      <c r="BM235" s="135" t="s">
        <v>293</v>
      </c>
    </row>
    <row r="236" spans="1:65" s="2" customFormat="1" ht="33" customHeight="1" x14ac:dyDescent="0.2">
      <c r="A236" s="20"/>
      <c r="B236" s="21"/>
      <c r="C236" s="124" t="s">
        <v>294</v>
      </c>
      <c r="D236" s="124" t="s">
        <v>88</v>
      </c>
      <c r="E236" s="125" t="s">
        <v>295</v>
      </c>
      <c r="F236" s="126" t="s">
        <v>296</v>
      </c>
      <c r="G236" s="127" t="s">
        <v>91</v>
      </c>
      <c r="H236" s="128">
        <v>750</v>
      </c>
      <c r="I236" s="129"/>
      <c r="J236" s="130">
        <f>ROUND(I236*H236,2)</f>
        <v>0</v>
      </c>
      <c r="K236" s="126" t="s">
        <v>92</v>
      </c>
      <c r="L236" s="23"/>
      <c r="M236" s="131" t="s">
        <v>6</v>
      </c>
      <c r="N236" s="132" t="s">
        <v>26</v>
      </c>
      <c r="O236" s="29"/>
      <c r="P236" s="133">
        <f>O236*H236</f>
        <v>0</v>
      </c>
      <c r="Q236" s="133">
        <v>0</v>
      </c>
      <c r="R236" s="133">
        <f>Q236*H236</f>
        <v>0</v>
      </c>
      <c r="S236" s="133">
        <v>0</v>
      </c>
      <c r="T236" s="134">
        <f>S236*H236</f>
        <v>0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R236" s="135" t="s">
        <v>93</v>
      </c>
      <c r="AT236" s="135" t="s">
        <v>88</v>
      </c>
      <c r="AU236" s="135" t="s">
        <v>41</v>
      </c>
      <c r="AY236" s="11" t="s">
        <v>86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1" t="s">
        <v>40</v>
      </c>
      <c r="BK236" s="136">
        <f>ROUND(I236*H236,2)</f>
        <v>0</v>
      </c>
      <c r="BL236" s="11" t="s">
        <v>93</v>
      </c>
      <c r="BM236" s="135" t="s">
        <v>297</v>
      </c>
    </row>
    <row r="237" spans="1:65" s="2" customFormat="1" ht="16.5" customHeight="1" x14ac:dyDescent="0.2">
      <c r="A237" s="20"/>
      <c r="B237" s="21"/>
      <c r="C237" s="173" t="s">
        <v>298</v>
      </c>
      <c r="D237" s="173" t="s">
        <v>265</v>
      </c>
      <c r="E237" s="174" t="s">
        <v>299</v>
      </c>
      <c r="F237" s="175" t="s">
        <v>300</v>
      </c>
      <c r="G237" s="176" t="s">
        <v>301</v>
      </c>
      <c r="H237" s="177">
        <v>11.25</v>
      </c>
      <c r="I237" s="178"/>
      <c r="J237" s="179">
        <f>ROUND(I237*H237,2)</f>
        <v>0</v>
      </c>
      <c r="K237" s="175" t="s">
        <v>92</v>
      </c>
      <c r="L237" s="180"/>
      <c r="M237" s="181" t="s">
        <v>6</v>
      </c>
      <c r="N237" s="182" t="s">
        <v>26</v>
      </c>
      <c r="O237" s="29"/>
      <c r="P237" s="133">
        <f>O237*H237</f>
        <v>0</v>
      </c>
      <c r="Q237" s="133">
        <v>1E-3</v>
      </c>
      <c r="R237" s="133">
        <f>Q237*H237</f>
        <v>1.125E-2</v>
      </c>
      <c r="S237" s="133">
        <v>0</v>
      </c>
      <c r="T237" s="134">
        <f>S237*H237</f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35" t="s">
        <v>128</v>
      </c>
      <c r="AT237" s="135" t="s">
        <v>265</v>
      </c>
      <c r="AU237" s="135" t="s">
        <v>41</v>
      </c>
      <c r="AY237" s="11" t="s">
        <v>86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1" t="s">
        <v>40</v>
      </c>
      <c r="BK237" s="136">
        <f>ROUND(I237*H237,2)</f>
        <v>0</v>
      </c>
      <c r="BL237" s="11" t="s">
        <v>93</v>
      </c>
      <c r="BM237" s="135" t="s">
        <v>302</v>
      </c>
    </row>
    <row r="238" spans="1:65" s="9" customFormat="1" ht="11.25" x14ac:dyDescent="0.2">
      <c r="B238" s="151"/>
      <c r="C238" s="152"/>
      <c r="D238" s="137" t="s">
        <v>97</v>
      </c>
      <c r="E238" s="152"/>
      <c r="F238" s="154" t="s">
        <v>303</v>
      </c>
      <c r="G238" s="152"/>
      <c r="H238" s="155">
        <v>11.25</v>
      </c>
      <c r="I238" s="156"/>
      <c r="J238" s="152"/>
      <c r="K238" s="152"/>
      <c r="L238" s="157"/>
      <c r="M238" s="158"/>
      <c r="N238" s="159"/>
      <c r="O238" s="159"/>
      <c r="P238" s="159"/>
      <c r="Q238" s="159"/>
      <c r="R238" s="159"/>
      <c r="S238" s="159"/>
      <c r="T238" s="160"/>
      <c r="AT238" s="161" t="s">
        <v>97</v>
      </c>
      <c r="AU238" s="161" t="s">
        <v>41</v>
      </c>
      <c r="AV238" s="9" t="s">
        <v>41</v>
      </c>
      <c r="AW238" s="9" t="s">
        <v>0</v>
      </c>
      <c r="AX238" s="9" t="s">
        <v>40</v>
      </c>
      <c r="AY238" s="161" t="s">
        <v>86</v>
      </c>
    </row>
    <row r="239" spans="1:65" s="2" customFormat="1" ht="16.5" customHeight="1" x14ac:dyDescent="0.2">
      <c r="A239" s="20"/>
      <c r="B239" s="21"/>
      <c r="C239" s="173" t="s">
        <v>304</v>
      </c>
      <c r="D239" s="173" t="s">
        <v>265</v>
      </c>
      <c r="E239" s="174" t="s">
        <v>305</v>
      </c>
      <c r="F239" s="175" t="s">
        <v>306</v>
      </c>
      <c r="G239" s="176" t="s">
        <v>165</v>
      </c>
      <c r="H239" s="177">
        <v>18.75</v>
      </c>
      <c r="I239" s="178"/>
      <c r="J239" s="179">
        <f>ROUND(I239*H239,2)</f>
        <v>0</v>
      </c>
      <c r="K239" s="175" t="s">
        <v>92</v>
      </c>
      <c r="L239" s="180"/>
      <c r="M239" s="181" t="s">
        <v>6</v>
      </c>
      <c r="N239" s="182" t="s">
        <v>26</v>
      </c>
      <c r="O239" s="29"/>
      <c r="P239" s="133">
        <f>O239*H239</f>
        <v>0</v>
      </c>
      <c r="Q239" s="133">
        <v>0.21</v>
      </c>
      <c r="R239" s="133">
        <f>Q239*H239</f>
        <v>3.9375</v>
      </c>
      <c r="S239" s="133">
        <v>0</v>
      </c>
      <c r="T239" s="134">
        <f>S239*H239</f>
        <v>0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R239" s="135" t="s">
        <v>128</v>
      </c>
      <c r="AT239" s="135" t="s">
        <v>265</v>
      </c>
      <c r="AU239" s="135" t="s">
        <v>41</v>
      </c>
      <c r="AY239" s="11" t="s">
        <v>86</v>
      </c>
      <c r="BE239" s="136">
        <f>IF(N239="základní",J239,0)</f>
        <v>0</v>
      </c>
      <c r="BF239" s="136">
        <f>IF(N239="snížená",J239,0)</f>
        <v>0</v>
      </c>
      <c r="BG239" s="136">
        <f>IF(N239="zákl. přenesená",J239,0)</f>
        <v>0</v>
      </c>
      <c r="BH239" s="136">
        <f>IF(N239="sníž. přenesená",J239,0)</f>
        <v>0</v>
      </c>
      <c r="BI239" s="136">
        <f>IF(N239="nulová",J239,0)</f>
        <v>0</v>
      </c>
      <c r="BJ239" s="11" t="s">
        <v>40</v>
      </c>
      <c r="BK239" s="136">
        <f>ROUND(I239*H239,2)</f>
        <v>0</v>
      </c>
      <c r="BL239" s="11" t="s">
        <v>93</v>
      </c>
      <c r="BM239" s="135" t="s">
        <v>307</v>
      </c>
    </row>
    <row r="240" spans="1:65" s="9" customFormat="1" ht="11.25" x14ac:dyDescent="0.2">
      <c r="B240" s="151"/>
      <c r="C240" s="152"/>
      <c r="D240" s="137" t="s">
        <v>97</v>
      </c>
      <c r="E240" s="153" t="s">
        <v>6</v>
      </c>
      <c r="F240" s="154" t="s">
        <v>308</v>
      </c>
      <c r="G240" s="152"/>
      <c r="H240" s="155">
        <v>18.75</v>
      </c>
      <c r="I240" s="156"/>
      <c r="J240" s="152"/>
      <c r="K240" s="152"/>
      <c r="L240" s="157"/>
      <c r="M240" s="158"/>
      <c r="N240" s="159"/>
      <c r="O240" s="159"/>
      <c r="P240" s="159"/>
      <c r="Q240" s="159"/>
      <c r="R240" s="159"/>
      <c r="S240" s="159"/>
      <c r="T240" s="160"/>
      <c r="AT240" s="161" t="s">
        <v>97</v>
      </c>
      <c r="AU240" s="161" t="s">
        <v>41</v>
      </c>
      <c r="AV240" s="9" t="s">
        <v>41</v>
      </c>
      <c r="AW240" s="9" t="s">
        <v>18</v>
      </c>
      <c r="AX240" s="9" t="s">
        <v>40</v>
      </c>
      <c r="AY240" s="161" t="s">
        <v>86</v>
      </c>
    </row>
    <row r="241" spans="1:65" s="2" customFormat="1" ht="21.75" customHeight="1" x14ac:dyDescent="0.2">
      <c r="A241" s="20"/>
      <c r="B241" s="21"/>
      <c r="C241" s="124" t="s">
        <v>309</v>
      </c>
      <c r="D241" s="124" t="s">
        <v>88</v>
      </c>
      <c r="E241" s="125" t="s">
        <v>310</v>
      </c>
      <c r="F241" s="126" t="s">
        <v>311</v>
      </c>
      <c r="G241" s="127" t="s">
        <v>91</v>
      </c>
      <c r="H241" s="128">
        <v>750</v>
      </c>
      <c r="I241" s="129"/>
      <c r="J241" s="130">
        <f>ROUND(I241*H241,2)</f>
        <v>0</v>
      </c>
      <c r="K241" s="126" t="s">
        <v>92</v>
      </c>
      <c r="L241" s="23"/>
      <c r="M241" s="131" t="s">
        <v>6</v>
      </c>
      <c r="N241" s="132" t="s">
        <v>26</v>
      </c>
      <c r="O241" s="29"/>
      <c r="P241" s="133">
        <f>O241*H241</f>
        <v>0</v>
      </c>
      <c r="Q241" s="133">
        <v>0</v>
      </c>
      <c r="R241" s="133">
        <f>Q241*H241</f>
        <v>0</v>
      </c>
      <c r="S241" s="133">
        <v>0</v>
      </c>
      <c r="T241" s="134">
        <f>S241*H241</f>
        <v>0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R241" s="135" t="s">
        <v>93</v>
      </c>
      <c r="AT241" s="135" t="s">
        <v>88</v>
      </c>
      <c r="AU241" s="135" t="s">
        <v>41</v>
      </c>
      <c r="AY241" s="11" t="s">
        <v>86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1" t="s">
        <v>40</v>
      </c>
      <c r="BK241" s="136">
        <f>ROUND(I241*H241,2)</f>
        <v>0</v>
      </c>
      <c r="BL241" s="11" t="s">
        <v>93</v>
      </c>
      <c r="BM241" s="135" t="s">
        <v>312</v>
      </c>
    </row>
    <row r="242" spans="1:65" s="2" customFormat="1" ht="16.5" customHeight="1" x14ac:dyDescent="0.2">
      <c r="A242" s="20"/>
      <c r="B242" s="21"/>
      <c r="C242" s="124" t="s">
        <v>313</v>
      </c>
      <c r="D242" s="124" t="s">
        <v>88</v>
      </c>
      <c r="E242" s="125" t="s">
        <v>314</v>
      </c>
      <c r="F242" s="126" t="s">
        <v>315</v>
      </c>
      <c r="G242" s="127" t="s">
        <v>91</v>
      </c>
      <c r="H242" s="128">
        <v>750</v>
      </c>
      <c r="I242" s="129"/>
      <c r="J242" s="130">
        <f>ROUND(I242*H242,2)</f>
        <v>0</v>
      </c>
      <c r="K242" s="126" t="s">
        <v>92</v>
      </c>
      <c r="L242" s="23"/>
      <c r="M242" s="131" t="s">
        <v>6</v>
      </c>
      <c r="N242" s="132" t="s">
        <v>26</v>
      </c>
      <c r="O242" s="29"/>
      <c r="P242" s="133">
        <f>O242*H242</f>
        <v>0</v>
      </c>
      <c r="Q242" s="133">
        <v>0</v>
      </c>
      <c r="R242" s="133">
        <f>Q242*H242</f>
        <v>0</v>
      </c>
      <c r="S242" s="133">
        <v>0</v>
      </c>
      <c r="T242" s="134">
        <f>S242*H242</f>
        <v>0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R242" s="135" t="s">
        <v>93</v>
      </c>
      <c r="AT242" s="135" t="s">
        <v>88</v>
      </c>
      <c r="AU242" s="135" t="s">
        <v>41</v>
      </c>
      <c r="AY242" s="11" t="s">
        <v>86</v>
      </c>
      <c r="BE242" s="136">
        <f>IF(N242="základní",J242,0)</f>
        <v>0</v>
      </c>
      <c r="BF242" s="136">
        <f>IF(N242="snížená",J242,0)</f>
        <v>0</v>
      </c>
      <c r="BG242" s="136">
        <f>IF(N242="zákl. přenesená",J242,0)</f>
        <v>0</v>
      </c>
      <c r="BH242" s="136">
        <f>IF(N242="sníž. přenesená",J242,0)</f>
        <v>0</v>
      </c>
      <c r="BI242" s="136">
        <f>IF(N242="nulová",J242,0)</f>
        <v>0</v>
      </c>
      <c r="BJ242" s="11" t="s">
        <v>40</v>
      </c>
      <c r="BK242" s="136">
        <f>ROUND(I242*H242,2)</f>
        <v>0</v>
      </c>
      <c r="BL242" s="11" t="s">
        <v>93</v>
      </c>
      <c r="BM242" s="135" t="s">
        <v>316</v>
      </c>
    </row>
    <row r="243" spans="1:65" s="7" customFormat="1" ht="22.9" customHeight="1" x14ac:dyDescent="0.2">
      <c r="B243" s="108"/>
      <c r="C243" s="109"/>
      <c r="D243" s="110" t="s">
        <v>38</v>
      </c>
      <c r="E243" s="122" t="s">
        <v>41</v>
      </c>
      <c r="F243" s="122" t="s">
        <v>317</v>
      </c>
      <c r="G243" s="109"/>
      <c r="H243" s="109"/>
      <c r="I243" s="112"/>
      <c r="J243" s="123">
        <f>BK243</f>
        <v>0</v>
      </c>
      <c r="K243" s="109"/>
      <c r="L243" s="114"/>
      <c r="M243" s="115"/>
      <c r="N243" s="116"/>
      <c r="O243" s="116"/>
      <c r="P243" s="117">
        <f>SUM(P244:P252)</f>
        <v>0</v>
      </c>
      <c r="Q243" s="116"/>
      <c r="R243" s="117">
        <f>SUM(R244:R252)</f>
        <v>119.31656156082001</v>
      </c>
      <c r="S243" s="116"/>
      <c r="T243" s="118">
        <f>SUM(T244:T252)</f>
        <v>0</v>
      </c>
      <c r="AR243" s="119" t="s">
        <v>40</v>
      </c>
      <c r="AT243" s="120" t="s">
        <v>38</v>
      </c>
      <c r="AU243" s="120" t="s">
        <v>40</v>
      </c>
      <c r="AY243" s="119" t="s">
        <v>86</v>
      </c>
      <c r="BK243" s="121">
        <f>SUM(BK244:BK252)</f>
        <v>0</v>
      </c>
    </row>
    <row r="244" spans="1:65" s="2" customFormat="1" ht="21.75" customHeight="1" x14ac:dyDescent="0.2">
      <c r="A244" s="20"/>
      <c r="B244" s="21"/>
      <c r="C244" s="124" t="s">
        <v>318</v>
      </c>
      <c r="D244" s="124" t="s">
        <v>88</v>
      </c>
      <c r="E244" s="125" t="s">
        <v>319</v>
      </c>
      <c r="F244" s="126" t="s">
        <v>320</v>
      </c>
      <c r="G244" s="127" t="s">
        <v>165</v>
      </c>
      <c r="H244" s="128">
        <v>47.58</v>
      </c>
      <c r="I244" s="129"/>
      <c r="J244" s="130">
        <f>ROUND(I244*H244,2)</f>
        <v>0</v>
      </c>
      <c r="K244" s="126" t="s">
        <v>92</v>
      </c>
      <c r="L244" s="23"/>
      <c r="M244" s="131" t="s">
        <v>6</v>
      </c>
      <c r="N244" s="132" t="s">
        <v>26</v>
      </c>
      <c r="O244" s="29"/>
      <c r="P244" s="133">
        <f>O244*H244</f>
        <v>0</v>
      </c>
      <c r="Q244" s="133">
        <v>2.2563422040000001</v>
      </c>
      <c r="R244" s="133">
        <f>Q244*H244</f>
        <v>107.35676206632</v>
      </c>
      <c r="S244" s="133">
        <v>0</v>
      </c>
      <c r="T244" s="134">
        <f>S244*H244</f>
        <v>0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R244" s="135" t="s">
        <v>93</v>
      </c>
      <c r="AT244" s="135" t="s">
        <v>88</v>
      </c>
      <c r="AU244" s="135" t="s">
        <v>41</v>
      </c>
      <c r="AY244" s="11" t="s">
        <v>86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1" t="s">
        <v>40</v>
      </c>
      <c r="BK244" s="136">
        <f>ROUND(I244*H244,2)</f>
        <v>0</v>
      </c>
      <c r="BL244" s="11" t="s">
        <v>93</v>
      </c>
      <c r="BM244" s="135" t="s">
        <v>321</v>
      </c>
    </row>
    <row r="245" spans="1:65" s="8" customFormat="1" ht="11.25" x14ac:dyDescent="0.2">
      <c r="B245" s="141"/>
      <c r="C245" s="142"/>
      <c r="D245" s="137" t="s">
        <v>97</v>
      </c>
      <c r="E245" s="143" t="s">
        <v>6</v>
      </c>
      <c r="F245" s="144" t="s">
        <v>322</v>
      </c>
      <c r="G245" s="142"/>
      <c r="H245" s="143" t="s">
        <v>6</v>
      </c>
      <c r="I245" s="145"/>
      <c r="J245" s="142"/>
      <c r="K245" s="142"/>
      <c r="L245" s="146"/>
      <c r="M245" s="147"/>
      <c r="N245" s="148"/>
      <c r="O245" s="148"/>
      <c r="P245" s="148"/>
      <c r="Q245" s="148"/>
      <c r="R245" s="148"/>
      <c r="S245" s="148"/>
      <c r="T245" s="149"/>
      <c r="AT245" s="150" t="s">
        <v>97</v>
      </c>
      <c r="AU245" s="150" t="s">
        <v>41</v>
      </c>
      <c r="AV245" s="8" t="s">
        <v>40</v>
      </c>
      <c r="AW245" s="8" t="s">
        <v>18</v>
      </c>
      <c r="AX245" s="8" t="s">
        <v>39</v>
      </c>
      <c r="AY245" s="150" t="s">
        <v>86</v>
      </c>
    </row>
    <row r="246" spans="1:65" s="9" customFormat="1" ht="11.25" x14ac:dyDescent="0.2">
      <c r="B246" s="151"/>
      <c r="C246" s="152"/>
      <c r="D246" s="137" t="s">
        <v>97</v>
      </c>
      <c r="E246" s="153" t="s">
        <v>6</v>
      </c>
      <c r="F246" s="154" t="s">
        <v>199</v>
      </c>
      <c r="G246" s="152"/>
      <c r="H246" s="155">
        <v>47.58</v>
      </c>
      <c r="I246" s="156"/>
      <c r="J246" s="152"/>
      <c r="K246" s="152"/>
      <c r="L246" s="157"/>
      <c r="M246" s="158"/>
      <c r="N246" s="159"/>
      <c r="O246" s="159"/>
      <c r="P246" s="159"/>
      <c r="Q246" s="159"/>
      <c r="R246" s="159"/>
      <c r="S246" s="159"/>
      <c r="T246" s="160"/>
      <c r="AT246" s="161" t="s">
        <v>97</v>
      </c>
      <c r="AU246" s="161" t="s">
        <v>41</v>
      </c>
      <c r="AV246" s="9" t="s">
        <v>41</v>
      </c>
      <c r="AW246" s="9" t="s">
        <v>18</v>
      </c>
      <c r="AX246" s="9" t="s">
        <v>40</v>
      </c>
      <c r="AY246" s="161" t="s">
        <v>86</v>
      </c>
    </row>
    <row r="247" spans="1:65" s="2" customFormat="1" ht="21.75" customHeight="1" x14ac:dyDescent="0.2">
      <c r="A247" s="20"/>
      <c r="B247" s="21"/>
      <c r="C247" s="124" t="s">
        <v>323</v>
      </c>
      <c r="D247" s="124" t="s">
        <v>88</v>
      </c>
      <c r="E247" s="125" t="s">
        <v>324</v>
      </c>
      <c r="F247" s="126" t="s">
        <v>325</v>
      </c>
      <c r="G247" s="127" t="s">
        <v>165</v>
      </c>
      <c r="H247" s="128">
        <v>4.875</v>
      </c>
      <c r="I247" s="129"/>
      <c r="J247" s="130">
        <f>ROUND(I247*H247,2)</f>
        <v>0</v>
      </c>
      <c r="K247" s="126" t="s">
        <v>92</v>
      </c>
      <c r="L247" s="23"/>
      <c r="M247" s="131" t="s">
        <v>6</v>
      </c>
      <c r="N247" s="132" t="s">
        <v>26</v>
      </c>
      <c r="O247" s="29"/>
      <c r="P247" s="133">
        <f>O247*H247</f>
        <v>0</v>
      </c>
      <c r="Q247" s="133">
        <v>2.4532922039999998</v>
      </c>
      <c r="R247" s="133">
        <f>Q247*H247</f>
        <v>11.959799494499999</v>
      </c>
      <c r="S247" s="133">
        <v>0</v>
      </c>
      <c r="T247" s="134">
        <f>S247*H247</f>
        <v>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R247" s="135" t="s">
        <v>93</v>
      </c>
      <c r="AT247" s="135" t="s">
        <v>88</v>
      </c>
      <c r="AU247" s="135" t="s">
        <v>41</v>
      </c>
      <c r="AY247" s="11" t="s">
        <v>86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1" t="s">
        <v>40</v>
      </c>
      <c r="BK247" s="136">
        <f>ROUND(I247*H247,2)</f>
        <v>0</v>
      </c>
      <c r="BL247" s="11" t="s">
        <v>93</v>
      </c>
      <c r="BM247" s="135" t="s">
        <v>326</v>
      </c>
    </row>
    <row r="248" spans="1:65" s="8" customFormat="1" ht="11.25" x14ac:dyDescent="0.2">
      <c r="B248" s="141"/>
      <c r="C248" s="142"/>
      <c r="D248" s="137" t="s">
        <v>97</v>
      </c>
      <c r="E248" s="143" t="s">
        <v>6</v>
      </c>
      <c r="F248" s="144" t="s">
        <v>200</v>
      </c>
      <c r="G248" s="142"/>
      <c r="H248" s="143" t="s">
        <v>6</v>
      </c>
      <c r="I248" s="145"/>
      <c r="J248" s="142"/>
      <c r="K248" s="142"/>
      <c r="L248" s="146"/>
      <c r="M248" s="147"/>
      <c r="N248" s="148"/>
      <c r="O248" s="148"/>
      <c r="P248" s="148"/>
      <c r="Q248" s="148"/>
      <c r="R248" s="148"/>
      <c r="S248" s="148"/>
      <c r="T248" s="149"/>
      <c r="AT248" s="150" t="s">
        <v>97</v>
      </c>
      <c r="AU248" s="150" t="s">
        <v>41</v>
      </c>
      <c r="AV248" s="8" t="s">
        <v>40</v>
      </c>
      <c r="AW248" s="8" t="s">
        <v>18</v>
      </c>
      <c r="AX248" s="8" t="s">
        <v>39</v>
      </c>
      <c r="AY248" s="150" t="s">
        <v>86</v>
      </c>
    </row>
    <row r="249" spans="1:65" s="9" customFormat="1" ht="11.25" x14ac:dyDescent="0.2">
      <c r="B249" s="151"/>
      <c r="C249" s="152"/>
      <c r="D249" s="137" t="s">
        <v>97</v>
      </c>
      <c r="E249" s="153" t="s">
        <v>6</v>
      </c>
      <c r="F249" s="154" t="s">
        <v>327</v>
      </c>
      <c r="G249" s="152"/>
      <c r="H249" s="155">
        <v>1.5</v>
      </c>
      <c r="I249" s="156"/>
      <c r="J249" s="152"/>
      <c r="K249" s="152"/>
      <c r="L249" s="157"/>
      <c r="M249" s="158"/>
      <c r="N249" s="159"/>
      <c r="O249" s="159"/>
      <c r="P249" s="159"/>
      <c r="Q249" s="159"/>
      <c r="R249" s="159"/>
      <c r="S249" s="159"/>
      <c r="T249" s="160"/>
      <c r="AT249" s="161" t="s">
        <v>97</v>
      </c>
      <c r="AU249" s="161" t="s">
        <v>41</v>
      </c>
      <c r="AV249" s="9" t="s">
        <v>41</v>
      </c>
      <c r="AW249" s="9" t="s">
        <v>18</v>
      </c>
      <c r="AX249" s="9" t="s">
        <v>39</v>
      </c>
      <c r="AY249" s="161" t="s">
        <v>86</v>
      </c>
    </row>
    <row r="250" spans="1:65" s="8" customFormat="1" ht="11.25" x14ac:dyDescent="0.2">
      <c r="B250" s="141"/>
      <c r="C250" s="142"/>
      <c r="D250" s="137" t="s">
        <v>97</v>
      </c>
      <c r="E250" s="143" t="s">
        <v>6</v>
      </c>
      <c r="F250" s="144" t="s">
        <v>204</v>
      </c>
      <c r="G250" s="142"/>
      <c r="H250" s="143" t="s">
        <v>6</v>
      </c>
      <c r="I250" s="145"/>
      <c r="J250" s="142"/>
      <c r="K250" s="142"/>
      <c r="L250" s="146"/>
      <c r="M250" s="147"/>
      <c r="N250" s="148"/>
      <c r="O250" s="148"/>
      <c r="P250" s="148"/>
      <c r="Q250" s="148"/>
      <c r="R250" s="148"/>
      <c r="S250" s="148"/>
      <c r="T250" s="149"/>
      <c r="AT250" s="150" t="s">
        <v>97</v>
      </c>
      <c r="AU250" s="150" t="s">
        <v>41</v>
      </c>
      <c r="AV250" s="8" t="s">
        <v>40</v>
      </c>
      <c r="AW250" s="8" t="s">
        <v>18</v>
      </c>
      <c r="AX250" s="8" t="s">
        <v>39</v>
      </c>
      <c r="AY250" s="150" t="s">
        <v>86</v>
      </c>
    </row>
    <row r="251" spans="1:65" s="9" customFormat="1" ht="11.25" x14ac:dyDescent="0.2">
      <c r="B251" s="151"/>
      <c r="C251" s="152"/>
      <c r="D251" s="137" t="s">
        <v>97</v>
      </c>
      <c r="E251" s="153" t="s">
        <v>6</v>
      </c>
      <c r="F251" s="154" t="s">
        <v>205</v>
      </c>
      <c r="G251" s="152"/>
      <c r="H251" s="155">
        <v>3.375</v>
      </c>
      <c r="I251" s="156"/>
      <c r="J251" s="152"/>
      <c r="K251" s="152"/>
      <c r="L251" s="157"/>
      <c r="M251" s="158"/>
      <c r="N251" s="159"/>
      <c r="O251" s="159"/>
      <c r="P251" s="159"/>
      <c r="Q251" s="159"/>
      <c r="R251" s="159"/>
      <c r="S251" s="159"/>
      <c r="T251" s="160"/>
      <c r="AT251" s="161" t="s">
        <v>97</v>
      </c>
      <c r="AU251" s="161" t="s">
        <v>41</v>
      </c>
      <c r="AV251" s="9" t="s">
        <v>41</v>
      </c>
      <c r="AW251" s="9" t="s">
        <v>18</v>
      </c>
      <c r="AX251" s="9" t="s">
        <v>39</v>
      </c>
      <c r="AY251" s="161" t="s">
        <v>86</v>
      </c>
    </row>
    <row r="252" spans="1:65" s="10" customFormat="1" ht="11.25" x14ac:dyDescent="0.2">
      <c r="B252" s="162"/>
      <c r="C252" s="163"/>
      <c r="D252" s="137" t="s">
        <v>97</v>
      </c>
      <c r="E252" s="164" t="s">
        <v>6</v>
      </c>
      <c r="F252" s="165" t="s">
        <v>111</v>
      </c>
      <c r="G252" s="163"/>
      <c r="H252" s="166">
        <v>4.875</v>
      </c>
      <c r="I252" s="167"/>
      <c r="J252" s="163"/>
      <c r="K252" s="163"/>
      <c r="L252" s="168"/>
      <c r="M252" s="169"/>
      <c r="N252" s="170"/>
      <c r="O252" s="170"/>
      <c r="P252" s="170"/>
      <c r="Q252" s="170"/>
      <c r="R252" s="170"/>
      <c r="S252" s="170"/>
      <c r="T252" s="171"/>
      <c r="AT252" s="172" t="s">
        <v>97</v>
      </c>
      <c r="AU252" s="172" t="s">
        <v>41</v>
      </c>
      <c r="AV252" s="10" t="s">
        <v>93</v>
      </c>
      <c r="AW252" s="10" t="s">
        <v>18</v>
      </c>
      <c r="AX252" s="10" t="s">
        <v>40</v>
      </c>
      <c r="AY252" s="172" t="s">
        <v>86</v>
      </c>
    </row>
    <row r="253" spans="1:65" s="7" customFormat="1" ht="22.9" customHeight="1" x14ac:dyDescent="0.2">
      <c r="B253" s="108"/>
      <c r="C253" s="109"/>
      <c r="D253" s="110" t="s">
        <v>38</v>
      </c>
      <c r="E253" s="122" t="s">
        <v>105</v>
      </c>
      <c r="F253" s="122" t="s">
        <v>328</v>
      </c>
      <c r="G253" s="109"/>
      <c r="H253" s="109"/>
      <c r="I253" s="112"/>
      <c r="J253" s="123">
        <f>BK253</f>
        <v>0</v>
      </c>
      <c r="K253" s="109"/>
      <c r="L253" s="114"/>
      <c r="M253" s="115"/>
      <c r="N253" s="116"/>
      <c r="O253" s="116"/>
      <c r="P253" s="117">
        <f>SUM(P254:P255)</f>
        <v>0</v>
      </c>
      <c r="Q253" s="116"/>
      <c r="R253" s="117">
        <f>SUM(R254:R255)</f>
        <v>0</v>
      </c>
      <c r="S253" s="116"/>
      <c r="T253" s="118">
        <f>SUM(T254:T255)</f>
        <v>0</v>
      </c>
      <c r="AR253" s="119" t="s">
        <v>40</v>
      </c>
      <c r="AT253" s="120" t="s">
        <v>38</v>
      </c>
      <c r="AU253" s="120" t="s">
        <v>40</v>
      </c>
      <c r="AY253" s="119" t="s">
        <v>86</v>
      </c>
      <c r="BK253" s="121">
        <f>SUM(BK254:BK255)</f>
        <v>0</v>
      </c>
    </row>
    <row r="254" spans="1:65" s="2" customFormat="1" ht="16.5" customHeight="1" x14ac:dyDescent="0.2">
      <c r="A254" s="20"/>
      <c r="B254" s="21"/>
      <c r="C254" s="124" t="s">
        <v>329</v>
      </c>
      <c r="D254" s="124" t="s">
        <v>88</v>
      </c>
      <c r="E254" s="125" t="s">
        <v>330</v>
      </c>
      <c r="F254" s="126" t="s">
        <v>331</v>
      </c>
      <c r="G254" s="127" t="s">
        <v>135</v>
      </c>
      <c r="H254" s="128">
        <v>200</v>
      </c>
      <c r="I254" s="129"/>
      <c r="J254" s="130">
        <f>ROUND(I254*H254,2)</f>
        <v>0</v>
      </c>
      <c r="K254" s="126" t="s">
        <v>92</v>
      </c>
      <c r="L254" s="23"/>
      <c r="M254" s="131" t="s">
        <v>6</v>
      </c>
      <c r="N254" s="132" t="s">
        <v>26</v>
      </c>
      <c r="O254" s="29"/>
      <c r="P254" s="133">
        <f>O254*H254</f>
        <v>0</v>
      </c>
      <c r="Q254" s="133">
        <v>0</v>
      </c>
      <c r="R254" s="133">
        <f>Q254*H254</f>
        <v>0</v>
      </c>
      <c r="S254" s="133">
        <v>0</v>
      </c>
      <c r="T254" s="134">
        <f>S254*H254</f>
        <v>0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R254" s="135" t="s">
        <v>93</v>
      </c>
      <c r="AT254" s="135" t="s">
        <v>88</v>
      </c>
      <c r="AU254" s="135" t="s">
        <v>41</v>
      </c>
      <c r="AY254" s="11" t="s">
        <v>86</v>
      </c>
      <c r="BE254" s="136">
        <f>IF(N254="základní",J254,0)</f>
        <v>0</v>
      </c>
      <c r="BF254" s="136">
        <f>IF(N254="snížená",J254,0)</f>
        <v>0</v>
      </c>
      <c r="BG254" s="136">
        <f>IF(N254="zákl. přenesená",J254,0)</f>
        <v>0</v>
      </c>
      <c r="BH254" s="136">
        <f>IF(N254="sníž. přenesená",J254,0)</f>
        <v>0</v>
      </c>
      <c r="BI254" s="136">
        <f>IF(N254="nulová",J254,0)</f>
        <v>0</v>
      </c>
      <c r="BJ254" s="11" t="s">
        <v>40</v>
      </c>
      <c r="BK254" s="136">
        <f>ROUND(I254*H254,2)</f>
        <v>0</v>
      </c>
      <c r="BL254" s="11" t="s">
        <v>93</v>
      </c>
      <c r="BM254" s="135" t="s">
        <v>332</v>
      </c>
    </row>
    <row r="255" spans="1:65" s="2" customFormat="1" ht="21.75" customHeight="1" x14ac:dyDescent="0.2">
      <c r="A255" s="20"/>
      <c r="B255" s="21"/>
      <c r="C255" s="124" t="s">
        <v>333</v>
      </c>
      <c r="D255" s="124" t="s">
        <v>88</v>
      </c>
      <c r="E255" s="125" t="s">
        <v>334</v>
      </c>
      <c r="F255" s="126" t="s">
        <v>335</v>
      </c>
      <c r="G255" s="127" t="s">
        <v>135</v>
      </c>
      <c r="H255" s="128">
        <v>54.7</v>
      </c>
      <c r="I255" s="129"/>
      <c r="J255" s="130">
        <f>ROUND(I255*H255,2)</f>
        <v>0</v>
      </c>
      <c r="K255" s="126" t="s">
        <v>92</v>
      </c>
      <c r="L255" s="23"/>
      <c r="M255" s="131" t="s">
        <v>6</v>
      </c>
      <c r="N255" s="132" t="s">
        <v>26</v>
      </c>
      <c r="O255" s="29"/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R255" s="135" t="s">
        <v>93</v>
      </c>
      <c r="AT255" s="135" t="s">
        <v>88</v>
      </c>
      <c r="AU255" s="135" t="s">
        <v>41</v>
      </c>
      <c r="AY255" s="11" t="s">
        <v>86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1" t="s">
        <v>40</v>
      </c>
      <c r="BK255" s="136">
        <f>ROUND(I255*H255,2)</f>
        <v>0</v>
      </c>
      <c r="BL255" s="11" t="s">
        <v>93</v>
      </c>
      <c r="BM255" s="135" t="s">
        <v>336</v>
      </c>
    </row>
    <row r="256" spans="1:65" s="7" customFormat="1" ht="22.9" customHeight="1" x14ac:dyDescent="0.2">
      <c r="B256" s="108"/>
      <c r="C256" s="109"/>
      <c r="D256" s="110" t="s">
        <v>38</v>
      </c>
      <c r="E256" s="122" t="s">
        <v>93</v>
      </c>
      <c r="F256" s="122" t="s">
        <v>337</v>
      </c>
      <c r="G256" s="109"/>
      <c r="H256" s="109"/>
      <c r="I256" s="112"/>
      <c r="J256" s="123">
        <f>BK256</f>
        <v>0</v>
      </c>
      <c r="K256" s="109"/>
      <c r="L256" s="114"/>
      <c r="M256" s="115"/>
      <c r="N256" s="116"/>
      <c r="O256" s="116"/>
      <c r="P256" s="117">
        <f>SUM(P257:P274)</f>
        <v>0</v>
      </c>
      <c r="Q256" s="116"/>
      <c r="R256" s="117">
        <f>SUM(R257:R274)</f>
        <v>46.857621324</v>
      </c>
      <c r="S256" s="116"/>
      <c r="T256" s="118">
        <f>SUM(T257:T274)</f>
        <v>0</v>
      </c>
      <c r="AR256" s="119" t="s">
        <v>40</v>
      </c>
      <c r="AT256" s="120" t="s">
        <v>38</v>
      </c>
      <c r="AU256" s="120" t="s">
        <v>40</v>
      </c>
      <c r="AY256" s="119" t="s">
        <v>86</v>
      </c>
      <c r="BK256" s="121">
        <f>SUM(BK257:BK274)</f>
        <v>0</v>
      </c>
    </row>
    <row r="257" spans="1:65" s="2" customFormat="1" ht="33" customHeight="1" x14ac:dyDescent="0.2">
      <c r="A257" s="20"/>
      <c r="B257" s="21"/>
      <c r="C257" s="124" t="s">
        <v>338</v>
      </c>
      <c r="D257" s="124" t="s">
        <v>88</v>
      </c>
      <c r="E257" s="125" t="s">
        <v>339</v>
      </c>
      <c r="F257" s="126" t="s">
        <v>340</v>
      </c>
      <c r="G257" s="127" t="s">
        <v>165</v>
      </c>
      <c r="H257" s="128">
        <v>19</v>
      </c>
      <c r="I257" s="129"/>
      <c r="J257" s="130">
        <f>ROUND(I257*H257,2)</f>
        <v>0</v>
      </c>
      <c r="K257" s="126" t="s">
        <v>92</v>
      </c>
      <c r="L257" s="23"/>
      <c r="M257" s="131" t="s">
        <v>6</v>
      </c>
      <c r="N257" s="132" t="s">
        <v>26</v>
      </c>
      <c r="O257" s="29"/>
      <c r="P257" s="133">
        <f>O257*H257</f>
        <v>0</v>
      </c>
      <c r="Q257" s="133">
        <v>2.4533657400000002</v>
      </c>
      <c r="R257" s="133">
        <f>Q257*H257</f>
        <v>46.613949060000003</v>
      </c>
      <c r="S257" s="133">
        <v>0</v>
      </c>
      <c r="T257" s="134">
        <f>S257*H257</f>
        <v>0</v>
      </c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R257" s="135" t="s">
        <v>93</v>
      </c>
      <c r="AT257" s="135" t="s">
        <v>88</v>
      </c>
      <c r="AU257" s="135" t="s">
        <v>41</v>
      </c>
      <c r="AY257" s="11" t="s">
        <v>86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1" t="s">
        <v>40</v>
      </c>
      <c r="BK257" s="136">
        <f>ROUND(I257*H257,2)</f>
        <v>0</v>
      </c>
      <c r="BL257" s="11" t="s">
        <v>93</v>
      </c>
      <c r="BM257" s="135" t="s">
        <v>341</v>
      </c>
    </row>
    <row r="258" spans="1:65" s="9" customFormat="1" ht="11.25" x14ac:dyDescent="0.2">
      <c r="B258" s="151"/>
      <c r="C258" s="152"/>
      <c r="D258" s="137" t="s">
        <v>97</v>
      </c>
      <c r="E258" s="153" t="s">
        <v>6</v>
      </c>
      <c r="F258" s="154" t="s">
        <v>342</v>
      </c>
      <c r="G258" s="152"/>
      <c r="H258" s="155">
        <v>19</v>
      </c>
      <c r="I258" s="156"/>
      <c r="J258" s="152"/>
      <c r="K258" s="152"/>
      <c r="L258" s="157"/>
      <c r="M258" s="158"/>
      <c r="N258" s="159"/>
      <c r="O258" s="159"/>
      <c r="P258" s="159"/>
      <c r="Q258" s="159"/>
      <c r="R258" s="159"/>
      <c r="S258" s="159"/>
      <c r="T258" s="160"/>
      <c r="AT258" s="161" t="s">
        <v>97</v>
      </c>
      <c r="AU258" s="161" t="s">
        <v>41</v>
      </c>
      <c r="AV258" s="9" t="s">
        <v>41</v>
      </c>
      <c r="AW258" s="9" t="s">
        <v>18</v>
      </c>
      <c r="AX258" s="9" t="s">
        <v>40</v>
      </c>
      <c r="AY258" s="161" t="s">
        <v>86</v>
      </c>
    </row>
    <row r="259" spans="1:65" s="2" customFormat="1" ht="33" customHeight="1" x14ac:dyDescent="0.2">
      <c r="A259" s="20"/>
      <c r="B259" s="21"/>
      <c r="C259" s="124" t="s">
        <v>343</v>
      </c>
      <c r="D259" s="124" t="s">
        <v>88</v>
      </c>
      <c r="E259" s="125" t="s">
        <v>344</v>
      </c>
      <c r="F259" s="126" t="s">
        <v>345</v>
      </c>
      <c r="G259" s="127" t="s">
        <v>91</v>
      </c>
      <c r="H259" s="128">
        <v>19</v>
      </c>
      <c r="I259" s="129"/>
      <c r="J259" s="130">
        <f>ROUND(I259*H259,2)</f>
        <v>0</v>
      </c>
      <c r="K259" s="126" t="s">
        <v>92</v>
      </c>
      <c r="L259" s="23"/>
      <c r="M259" s="131" t="s">
        <v>6</v>
      </c>
      <c r="N259" s="132" t="s">
        <v>26</v>
      </c>
      <c r="O259" s="29"/>
      <c r="P259" s="133">
        <f>O259*H259</f>
        <v>0</v>
      </c>
      <c r="Q259" s="133">
        <v>1.2824856000000001E-2</v>
      </c>
      <c r="R259" s="133">
        <f>Q259*H259</f>
        <v>0.24367226400000003</v>
      </c>
      <c r="S259" s="133">
        <v>0</v>
      </c>
      <c r="T259" s="134">
        <f>S259*H259</f>
        <v>0</v>
      </c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R259" s="135" t="s">
        <v>93</v>
      </c>
      <c r="AT259" s="135" t="s">
        <v>88</v>
      </c>
      <c r="AU259" s="135" t="s">
        <v>41</v>
      </c>
      <c r="AY259" s="11" t="s">
        <v>86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1" t="s">
        <v>40</v>
      </c>
      <c r="BK259" s="136">
        <f>ROUND(I259*H259,2)</f>
        <v>0</v>
      </c>
      <c r="BL259" s="11" t="s">
        <v>93</v>
      </c>
      <c r="BM259" s="135" t="s">
        <v>346</v>
      </c>
    </row>
    <row r="260" spans="1:65" s="9" customFormat="1" ht="11.25" x14ac:dyDescent="0.2">
      <c r="B260" s="151"/>
      <c r="C260" s="152"/>
      <c r="D260" s="137" t="s">
        <v>97</v>
      </c>
      <c r="E260" s="153" t="s">
        <v>6</v>
      </c>
      <c r="F260" s="154" t="s">
        <v>347</v>
      </c>
      <c r="G260" s="152"/>
      <c r="H260" s="155">
        <v>19</v>
      </c>
      <c r="I260" s="156"/>
      <c r="J260" s="152"/>
      <c r="K260" s="152"/>
      <c r="L260" s="157"/>
      <c r="M260" s="158"/>
      <c r="N260" s="159"/>
      <c r="O260" s="159"/>
      <c r="P260" s="159"/>
      <c r="Q260" s="159"/>
      <c r="R260" s="159"/>
      <c r="S260" s="159"/>
      <c r="T260" s="160"/>
      <c r="AT260" s="161" t="s">
        <v>97</v>
      </c>
      <c r="AU260" s="161" t="s">
        <v>41</v>
      </c>
      <c r="AV260" s="9" t="s">
        <v>41</v>
      </c>
      <c r="AW260" s="9" t="s">
        <v>18</v>
      </c>
      <c r="AX260" s="9" t="s">
        <v>40</v>
      </c>
      <c r="AY260" s="161" t="s">
        <v>86</v>
      </c>
    </row>
    <row r="261" spans="1:65" s="2" customFormat="1" ht="33" customHeight="1" x14ac:dyDescent="0.2">
      <c r="A261" s="20"/>
      <c r="B261" s="21"/>
      <c r="C261" s="124" t="s">
        <v>348</v>
      </c>
      <c r="D261" s="124" t="s">
        <v>88</v>
      </c>
      <c r="E261" s="125" t="s">
        <v>349</v>
      </c>
      <c r="F261" s="126" t="s">
        <v>350</v>
      </c>
      <c r="G261" s="127" t="s">
        <v>91</v>
      </c>
      <c r="H261" s="128">
        <v>19</v>
      </c>
      <c r="I261" s="129"/>
      <c r="J261" s="130">
        <f>ROUND(I261*H261,2)</f>
        <v>0</v>
      </c>
      <c r="K261" s="126" t="s">
        <v>92</v>
      </c>
      <c r="L261" s="23"/>
      <c r="M261" s="131" t="s">
        <v>6</v>
      </c>
      <c r="N261" s="132" t="s">
        <v>26</v>
      </c>
      <c r="O261" s="29"/>
      <c r="P261" s="133">
        <f>O261*H261</f>
        <v>0</v>
      </c>
      <c r="Q261" s="133">
        <v>0</v>
      </c>
      <c r="R261" s="133">
        <f>Q261*H261</f>
        <v>0</v>
      </c>
      <c r="S261" s="133">
        <v>0</v>
      </c>
      <c r="T261" s="134">
        <f>S261*H261</f>
        <v>0</v>
      </c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R261" s="135" t="s">
        <v>93</v>
      </c>
      <c r="AT261" s="135" t="s">
        <v>88</v>
      </c>
      <c r="AU261" s="135" t="s">
        <v>41</v>
      </c>
      <c r="AY261" s="11" t="s">
        <v>86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1" t="s">
        <v>40</v>
      </c>
      <c r="BK261" s="136">
        <f>ROUND(I261*H261,2)</f>
        <v>0</v>
      </c>
      <c r="BL261" s="11" t="s">
        <v>93</v>
      </c>
      <c r="BM261" s="135" t="s">
        <v>351</v>
      </c>
    </row>
    <row r="262" spans="1:65" s="2" customFormat="1" ht="21.75" customHeight="1" x14ac:dyDescent="0.2">
      <c r="A262" s="20"/>
      <c r="B262" s="21"/>
      <c r="C262" s="124" t="s">
        <v>352</v>
      </c>
      <c r="D262" s="124" t="s">
        <v>88</v>
      </c>
      <c r="E262" s="125" t="s">
        <v>353</v>
      </c>
      <c r="F262" s="126" t="s">
        <v>354</v>
      </c>
      <c r="G262" s="127" t="s">
        <v>165</v>
      </c>
      <c r="H262" s="128">
        <v>9.0640000000000001</v>
      </c>
      <c r="I262" s="129"/>
      <c r="J262" s="130">
        <f>ROUND(I262*H262,2)</f>
        <v>0</v>
      </c>
      <c r="K262" s="126" t="s">
        <v>92</v>
      </c>
      <c r="L262" s="23"/>
      <c r="M262" s="131" t="s">
        <v>6</v>
      </c>
      <c r="N262" s="132" t="s">
        <v>26</v>
      </c>
      <c r="O262" s="29"/>
      <c r="P262" s="133">
        <f>O262*H262</f>
        <v>0</v>
      </c>
      <c r="Q262" s="133">
        <v>0</v>
      </c>
      <c r="R262" s="133">
        <f>Q262*H262</f>
        <v>0</v>
      </c>
      <c r="S262" s="133">
        <v>0</v>
      </c>
      <c r="T262" s="134">
        <f>S262*H262</f>
        <v>0</v>
      </c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R262" s="135" t="s">
        <v>93</v>
      </c>
      <c r="AT262" s="135" t="s">
        <v>88</v>
      </c>
      <c r="AU262" s="135" t="s">
        <v>41</v>
      </c>
      <c r="AY262" s="11" t="s">
        <v>86</v>
      </c>
      <c r="BE262" s="136">
        <f>IF(N262="základní",J262,0)</f>
        <v>0</v>
      </c>
      <c r="BF262" s="136">
        <f>IF(N262="snížená",J262,0)</f>
        <v>0</v>
      </c>
      <c r="BG262" s="136">
        <f>IF(N262="zákl. přenesená",J262,0)</f>
        <v>0</v>
      </c>
      <c r="BH262" s="136">
        <f>IF(N262="sníž. přenesená",J262,0)</f>
        <v>0</v>
      </c>
      <c r="BI262" s="136">
        <f>IF(N262="nulová",J262,0)</f>
        <v>0</v>
      </c>
      <c r="BJ262" s="11" t="s">
        <v>40</v>
      </c>
      <c r="BK262" s="136">
        <f>ROUND(I262*H262,2)</f>
        <v>0</v>
      </c>
      <c r="BL262" s="11" t="s">
        <v>93</v>
      </c>
      <c r="BM262" s="135" t="s">
        <v>355</v>
      </c>
    </row>
    <row r="263" spans="1:65" s="8" customFormat="1" ht="11.25" x14ac:dyDescent="0.2">
      <c r="B263" s="141"/>
      <c r="C263" s="142"/>
      <c r="D263" s="137" t="s">
        <v>97</v>
      </c>
      <c r="E263" s="143" t="s">
        <v>6</v>
      </c>
      <c r="F263" s="144" t="s">
        <v>186</v>
      </c>
      <c r="G263" s="142"/>
      <c r="H263" s="143" t="s">
        <v>6</v>
      </c>
      <c r="I263" s="145"/>
      <c r="J263" s="142"/>
      <c r="K263" s="142"/>
      <c r="L263" s="146"/>
      <c r="M263" s="147"/>
      <c r="N263" s="148"/>
      <c r="O263" s="148"/>
      <c r="P263" s="148"/>
      <c r="Q263" s="148"/>
      <c r="R263" s="148"/>
      <c r="S263" s="148"/>
      <c r="T263" s="149"/>
      <c r="AT263" s="150" t="s">
        <v>97</v>
      </c>
      <c r="AU263" s="150" t="s">
        <v>41</v>
      </c>
      <c r="AV263" s="8" t="s">
        <v>40</v>
      </c>
      <c r="AW263" s="8" t="s">
        <v>18</v>
      </c>
      <c r="AX263" s="8" t="s">
        <v>39</v>
      </c>
      <c r="AY263" s="150" t="s">
        <v>86</v>
      </c>
    </row>
    <row r="264" spans="1:65" s="9" customFormat="1" ht="11.25" x14ac:dyDescent="0.2">
      <c r="B264" s="151"/>
      <c r="C264" s="152"/>
      <c r="D264" s="137" t="s">
        <v>97</v>
      </c>
      <c r="E264" s="153" t="s">
        <v>6</v>
      </c>
      <c r="F264" s="154" t="s">
        <v>356</v>
      </c>
      <c r="G264" s="152"/>
      <c r="H264" s="155">
        <v>2.5</v>
      </c>
      <c r="I264" s="156"/>
      <c r="J264" s="152"/>
      <c r="K264" s="152"/>
      <c r="L264" s="157"/>
      <c r="M264" s="158"/>
      <c r="N264" s="159"/>
      <c r="O264" s="159"/>
      <c r="P264" s="159"/>
      <c r="Q264" s="159"/>
      <c r="R264" s="159"/>
      <c r="S264" s="159"/>
      <c r="T264" s="160"/>
      <c r="AT264" s="161" t="s">
        <v>97</v>
      </c>
      <c r="AU264" s="161" t="s">
        <v>41</v>
      </c>
      <c r="AV264" s="9" t="s">
        <v>41</v>
      </c>
      <c r="AW264" s="9" t="s">
        <v>18</v>
      </c>
      <c r="AX264" s="9" t="s">
        <v>39</v>
      </c>
      <c r="AY264" s="161" t="s">
        <v>86</v>
      </c>
    </row>
    <row r="265" spans="1:65" s="8" customFormat="1" ht="11.25" x14ac:dyDescent="0.2">
      <c r="B265" s="141"/>
      <c r="C265" s="142"/>
      <c r="D265" s="137" t="s">
        <v>97</v>
      </c>
      <c r="E265" s="143" t="s">
        <v>6</v>
      </c>
      <c r="F265" s="144" t="s">
        <v>214</v>
      </c>
      <c r="G265" s="142"/>
      <c r="H265" s="143" t="s">
        <v>6</v>
      </c>
      <c r="I265" s="145"/>
      <c r="J265" s="142"/>
      <c r="K265" s="142"/>
      <c r="L265" s="146"/>
      <c r="M265" s="147"/>
      <c r="N265" s="148"/>
      <c r="O265" s="148"/>
      <c r="P265" s="148"/>
      <c r="Q265" s="148"/>
      <c r="R265" s="148"/>
      <c r="S265" s="148"/>
      <c r="T265" s="149"/>
      <c r="AT265" s="150" t="s">
        <v>97</v>
      </c>
      <c r="AU265" s="150" t="s">
        <v>41</v>
      </c>
      <c r="AV265" s="8" t="s">
        <v>40</v>
      </c>
      <c r="AW265" s="8" t="s">
        <v>18</v>
      </c>
      <c r="AX265" s="8" t="s">
        <v>39</v>
      </c>
      <c r="AY265" s="150" t="s">
        <v>86</v>
      </c>
    </row>
    <row r="266" spans="1:65" s="9" customFormat="1" ht="22.5" x14ac:dyDescent="0.2">
      <c r="B266" s="151"/>
      <c r="C266" s="152"/>
      <c r="D266" s="137" t="s">
        <v>97</v>
      </c>
      <c r="E266" s="153" t="s">
        <v>6</v>
      </c>
      <c r="F266" s="154" t="s">
        <v>357</v>
      </c>
      <c r="G266" s="152"/>
      <c r="H266" s="155">
        <v>5.3879999999999999</v>
      </c>
      <c r="I266" s="156"/>
      <c r="J266" s="152"/>
      <c r="K266" s="152"/>
      <c r="L266" s="157"/>
      <c r="M266" s="158"/>
      <c r="N266" s="159"/>
      <c r="O266" s="159"/>
      <c r="P266" s="159"/>
      <c r="Q266" s="159"/>
      <c r="R266" s="159"/>
      <c r="S266" s="159"/>
      <c r="T266" s="160"/>
      <c r="AT266" s="161" t="s">
        <v>97</v>
      </c>
      <c r="AU266" s="161" t="s">
        <v>41</v>
      </c>
      <c r="AV266" s="9" t="s">
        <v>41</v>
      </c>
      <c r="AW266" s="9" t="s">
        <v>18</v>
      </c>
      <c r="AX266" s="9" t="s">
        <v>39</v>
      </c>
      <c r="AY266" s="161" t="s">
        <v>86</v>
      </c>
    </row>
    <row r="267" spans="1:65" s="9" customFormat="1" ht="11.25" x14ac:dyDescent="0.2">
      <c r="B267" s="151"/>
      <c r="C267" s="152"/>
      <c r="D267" s="137" t="s">
        <v>97</v>
      </c>
      <c r="E267" s="153" t="s">
        <v>6</v>
      </c>
      <c r="F267" s="154" t="s">
        <v>358</v>
      </c>
      <c r="G267" s="152"/>
      <c r="H267" s="155">
        <v>1.1759999999999999</v>
      </c>
      <c r="I267" s="156"/>
      <c r="J267" s="152"/>
      <c r="K267" s="152"/>
      <c r="L267" s="157"/>
      <c r="M267" s="158"/>
      <c r="N267" s="159"/>
      <c r="O267" s="159"/>
      <c r="P267" s="159"/>
      <c r="Q267" s="159"/>
      <c r="R267" s="159"/>
      <c r="S267" s="159"/>
      <c r="T267" s="160"/>
      <c r="AT267" s="161" t="s">
        <v>97</v>
      </c>
      <c r="AU267" s="161" t="s">
        <v>41</v>
      </c>
      <c r="AV267" s="9" t="s">
        <v>41</v>
      </c>
      <c r="AW267" s="9" t="s">
        <v>18</v>
      </c>
      <c r="AX267" s="9" t="s">
        <v>39</v>
      </c>
      <c r="AY267" s="161" t="s">
        <v>86</v>
      </c>
    </row>
    <row r="268" spans="1:65" s="10" customFormat="1" ht="11.25" x14ac:dyDescent="0.2">
      <c r="B268" s="162"/>
      <c r="C268" s="163"/>
      <c r="D268" s="137" t="s">
        <v>97</v>
      </c>
      <c r="E268" s="164" t="s">
        <v>6</v>
      </c>
      <c r="F268" s="165" t="s">
        <v>111</v>
      </c>
      <c r="G268" s="163"/>
      <c r="H268" s="166">
        <v>9.0640000000000001</v>
      </c>
      <c r="I268" s="167"/>
      <c r="J268" s="163"/>
      <c r="K268" s="163"/>
      <c r="L268" s="168"/>
      <c r="M268" s="169"/>
      <c r="N268" s="170"/>
      <c r="O268" s="170"/>
      <c r="P268" s="170"/>
      <c r="Q268" s="170"/>
      <c r="R268" s="170"/>
      <c r="S268" s="170"/>
      <c r="T268" s="171"/>
      <c r="AT268" s="172" t="s">
        <v>97</v>
      </c>
      <c r="AU268" s="172" t="s">
        <v>41</v>
      </c>
      <c r="AV268" s="10" t="s">
        <v>93</v>
      </c>
      <c r="AW268" s="10" t="s">
        <v>18</v>
      </c>
      <c r="AX268" s="10" t="s">
        <v>40</v>
      </c>
      <c r="AY268" s="172" t="s">
        <v>86</v>
      </c>
    </row>
    <row r="269" spans="1:65" s="2" customFormat="1" ht="33" customHeight="1" x14ac:dyDescent="0.2">
      <c r="A269" s="20"/>
      <c r="B269" s="21"/>
      <c r="C269" s="124" t="s">
        <v>359</v>
      </c>
      <c r="D269" s="124" t="s">
        <v>88</v>
      </c>
      <c r="E269" s="125" t="s">
        <v>360</v>
      </c>
      <c r="F269" s="126" t="s">
        <v>361</v>
      </c>
      <c r="G269" s="127" t="s">
        <v>165</v>
      </c>
      <c r="H269" s="128">
        <v>21.087</v>
      </c>
      <c r="I269" s="129"/>
      <c r="J269" s="130">
        <f>ROUND(I269*H269,2)</f>
        <v>0</v>
      </c>
      <c r="K269" s="126" t="s">
        <v>92</v>
      </c>
      <c r="L269" s="23"/>
      <c r="M269" s="131" t="s">
        <v>6</v>
      </c>
      <c r="N269" s="132" t="s">
        <v>26</v>
      </c>
      <c r="O269" s="29"/>
      <c r="P269" s="133">
        <f>O269*H269</f>
        <v>0</v>
      </c>
      <c r="Q269" s="133">
        <v>0</v>
      </c>
      <c r="R269" s="133">
        <f>Q269*H269</f>
        <v>0</v>
      </c>
      <c r="S269" s="133">
        <v>0</v>
      </c>
      <c r="T269" s="134">
        <f>S269*H269</f>
        <v>0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R269" s="135" t="s">
        <v>93</v>
      </c>
      <c r="AT269" s="135" t="s">
        <v>88</v>
      </c>
      <c r="AU269" s="135" t="s">
        <v>41</v>
      </c>
      <c r="AY269" s="11" t="s">
        <v>86</v>
      </c>
      <c r="BE269" s="136">
        <f>IF(N269="základní",J269,0)</f>
        <v>0</v>
      </c>
      <c r="BF269" s="136">
        <f>IF(N269="snížená",J269,0)</f>
        <v>0</v>
      </c>
      <c r="BG269" s="136">
        <f>IF(N269="zákl. přenesená",J269,0)</f>
        <v>0</v>
      </c>
      <c r="BH269" s="136">
        <f>IF(N269="sníž. přenesená",J269,0)</f>
        <v>0</v>
      </c>
      <c r="BI269" s="136">
        <f>IF(N269="nulová",J269,0)</f>
        <v>0</v>
      </c>
      <c r="BJ269" s="11" t="s">
        <v>40</v>
      </c>
      <c r="BK269" s="136">
        <f>ROUND(I269*H269,2)</f>
        <v>0</v>
      </c>
      <c r="BL269" s="11" t="s">
        <v>93</v>
      </c>
      <c r="BM269" s="135" t="s">
        <v>362</v>
      </c>
    </row>
    <row r="270" spans="1:65" s="8" customFormat="1" ht="11.25" x14ac:dyDescent="0.2">
      <c r="B270" s="141"/>
      <c r="C270" s="142"/>
      <c r="D270" s="137" t="s">
        <v>97</v>
      </c>
      <c r="E270" s="143" t="s">
        <v>6</v>
      </c>
      <c r="F270" s="144" t="s">
        <v>363</v>
      </c>
      <c r="G270" s="142"/>
      <c r="H270" s="143" t="s">
        <v>6</v>
      </c>
      <c r="I270" s="145"/>
      <c r="J270" s="142"/>
      <c r="K270" s="142"/>
      <c r="L270" s="146"/>
      <c r="M270" s="147"/>
      <c r="N270" s="148"/>
      <c r="O270" s="148"/>
      <c r="P270" s="148"/>
      <c r="Q270" s="148"/>
      <c r="R270" s="148"/>
      <c r="S270" s="148"/>
      <c r="T270" s="149"/>
      <c r="AT270" s="150" t="s">
        <v>97</v>
      </c>
      <c r="AU270" s="150" t="s">
        <v>41</v>
      </c>
      <c r="AV270" s="8" t="s">
        <v>40</v>
      </c>
      <c r="AW270" s="8" t="s">
        <v>18</v>
      </c>
      <c r="AX270" s="8" t="s">
        <v>39</v>
      </c>
      <c r="AY270" s="150" t="s">
        <v>86</v>
      </c>
    </row>
    <row r="271" spans="1:65" s="9" customFormat="1" ht="11.25" x14ac:dyDescent="0.2">
      <c r="B271" s="151"/>
      <c r="C271" s="152"/>
      <c r="D271" s="137" t="s">
        <v>97</v>
      </c>
      <c r="E271" s="153" t="s">
        <v>6</v>
      </c>
      <c r="F271" s="154" t="s">
        <v>364</v>
      </c>
      <c r="G271" s="152"/>
      <c r="H271" s="155">
        <v>11.487</v>
      </c>
      <c r="I271" s="156"/>
      <c r="J271" s="152"/>
      <c r="K271" s="152"/>
      <c r="L271" s="157"/>
      <c r="M271" s="158"/>
      <c r="N271" s="159"/>
      <c r="O271" s="159"/>
      <c r="P271" s="159"/>
      <c r="Q271" s="159"/>
      <c r="R271" s="159"/>
      <c r="S271" s="159"/>
      <c r="T271" s="160"/>
      <c r="AT271" s="161" t="s">
        <v>97</v>
      </c>
      <c r="AU271" s="161" t="s">
        <v>41</v>
      </c>
      <c r="AV271" s="9" t="s">
        <v>41</v>
      </c>
      <c r="AW271" s="9" t="s">
        <v>18</v>
      </c>
      <c r="AX271" s="9" t="s">
        <v>39</v>
      </c>
      <c r="AY271" s="161" t="s">
        <v>86</v>
      </c>
    </row>
    <row r="272" spans="1:65" s="8" customFormat="1" ht="11.25" x14ac:dyDescent="0.2">
      <c r="B272" s="141"/>
      <c r="C272" s="142"/>
      <c r="D272" s="137" t="s">
        <v>97</v>
      </c>
      <c r="E272" s="143" t="s">
        <v>6</v>
      </c>
      <c r="F272" s="144" t="s">
        <v>365</v>
      </c>
      <c r="G272" s="142"/>
      <c r="H272" s="143" t="s">
        <v>6</v>
      </c>
      <c r="I272" s="145"/>
      <c r="J272" s="142"/>
      <c r="K272" s="142"/>
      <c r="L272" s="146"/>
      <c r="M272" s="147"/>
      <c r="N272" s="148"/>
      <c r="O272" s="148"/>
      <c r="P272" s="148"/>
      <c r="Q272" s="148"/>
      <c r="R272" s="148"/>
      <c r="S272" s="148"/>
      <c r="T272" s="149"/>
      <c r="AT272" s="150" t="s">
        <v>97</v>
      </c>
      <c r="AU272" s="150" t="s">
        <v>41</v>
      </c>
      <c r="AV272" s="8" t="s">
        <v>40</v>
      </c>
      <c r="AW272" s="8" t="s">
        <v>18</v>
      </c>
      <c r="AX272" s="8" t="s">
        <v>39</v>
      </c>
      <c r="AY272" s="150" t="s">
        <v>86</v>
      </c>
    </row>
    <row r="273" spans="1:65" s="9" customFormat="1" ht="11.25" x14ac:dyDescent="0.2">
      <c r="B273" s="151"/>
      <c r="C273" s="152"/>
      <c r="D273" s="137" t="s">
        <v>97</v>
      </c>
      <c r="E273" s="153" t="s">
        <v>6</v>
      </c>
      <c r="F273" s="154" t="s">
        <v>366</v>
      </c>
      <c r="G273" s="152"/>
      <c r="H273" s="155">
        <v>9.6</v>
      </c>
      <c r="I273" s="156"/>
      <c r="J273" s="152"/>
      <c r="K273" s="152"/>
      <c r="L273" s="157"/>
      <c r="M273" s="158"/>
      <c r="N273" s="159"/>
      <c r="O273" s="159"/>
      <c r="P273" s="159"/>
      <c r="Q273" s="159"/>
      <c r="R273" s="159"/>
      <c r="S273" s="159"/>
      <c r="T273" s="160"/>
      <c r="AT273" s="161" t="s">
        <v>97</v>
      </c>
      <c r="AU273" s="161" t="s">
        <v>41</v>
      </c>
      <c r="AV273" s="9" t="s">
        <v>41</v>
      </c>
      <c r="AW273" s="9" t="s">
        <v>18</v>
      </c>
      <c r="AX273" s="9" t="s">
        <v>39</v>
      </c>
      <c r="AY273" s="161" t="s">
        <v>86</v>
      </c>
    </row>
    <row r="274" spans="1:65" s="10" customFormat="1" ht="11.25" x14ac:dyDescent="0.2">
      <c r="B274" s="162"/>
      <c r="C274" s="163"/>
      <c r="D274" s="137" t="s">
        <v>97</v>
      </c>
      <c r="E274" s="164" t="s">
        <v>6</v>
      </c>
      <c r="F274" s="165" t="s">
        <v>111</v>
      </c>
      <c r="G274" s="163"/>
      <c r="H274" s="166">
        <v>21.087</v>
      </c>
      <c r="I274" s="167"/>
      <c r="J274" s="163"/>
      <c r="K274" s="163"/>
      <c r="L274" s="168"/>
      <c r="M274" s="169"/>
      <c r="N274" s="170"/>
      <c r="O274" s="170"/>
      <c r="P274" s="170"/>
      <c r="Q274" s="170"/>
      <c r="R274" s="170"/>
      <c r="S274" s="170"/>
      <c r="T274" s="171"/>
      <c r="AT274" s="172" t="s">
        <v>97</v>
      </c>
      <c r="AU274" s="172" t="s">
        <v>41</v>
      </c>
      <c r="AV274" s="10" t="s">
        <v>93</v>
      </c>
      <c r="AW274" s="10" t="s">
        <v>18</v>
      </c>
      <c r="AX274" s="10" t="s">
        <v>40</v>
      </c>
      <c r="AY274" s="172" t="s">
        <v>86</v>
      </c>
    </row>
    <row r="275" spans="1:65" s="7" customFormat="1" ht="22.9" customHeight="1" x14ac:dyDescent="0.2">
      <c r="B275" s="108"/>
      <c r="C275" s="109"/>
      <c r="D275" s="110" t="s">
        <v>38</v>
      </c>
      <c r="E275" s="122" t="s">
        <v>115</v>
      </c>
      <c r="F275" s="122" t="s">
        <v>367</v>
      </c>
      <c r="G275" s="109"/>
      <c r="H275" s="109"/>
      <c r="I275" s="112"/>
      <c r="J275" s="123">
        <f>BK275</f>
        <v>0</v>
      </c>
      <c r="K275" s="109"/>
      <c r="L275" s="114"/>
      <c r="M275" s="115"/>
      <c r="N275" s="116"/>
      <c r="O275" s="116"/>
      <c r="P275" s="117">
        <f>SUM(P276:P467)</f>
        <v>0</v>
      </c>
      <c r="Q275" s="116"/>
      <c r="R275" s="117">
        <f>SUM(R276:R467)</f>
        <v>1283.7383799999998</v>
      </c>
      <c r="S275" s="116"/>
      <c r="T275" s="118">
        <f>SUM(T276:T467)</f>
        <v>0</v>
      </c>
      <c r="AR275" s="119" t="s">
        <v>40</v>
      </c>
      <c r="AT275" s="120" t="s">
        <v>38</v>
      </c>
      <c r="AU275" s="120" t="s">
        <v>40</v>
      </c>
      <c r="AY275" s="119" t="s">
        <v>86</v>
      </c>
      <c r="BK275" s="121">
        <f>SUM(BK276:BK467)</f>
        <v>0</v>
      </c>
    </row>
    <row r="276" spans="1:65" s="2" customFormat="1" ht="33" customHeight="1" x14ac:dyDescent="0.2">
      <c r="A276" s="20"/>
      <c r="B276" s="21"/>
      <c r="C276" s="124" t="s">
        <v>368</v>
      </c>
      <c r="D276" s="124" t="s">
        <v>88</v>
      </c>
      <c r="E276" s="125" t="s">
        <v>369</v>
      </c>
      <c r="F276" s="126" t="s">
        <v>370</v>
      </c>
      <c r="G276" s="127" t="s">
        <v>91</v>
      </c>
      <c r="H276" s="128">
        <v>3760</v>
      </c>
      <c r="I276" s="129"/>
      <c r="J276" s="130">
        <f>ROUND(I276*H276,2)</f>
        <v>0</v>
      </c>
      <c r="K276" s="126" t="s">
        <v>92</v>
      </c>
      <c r="L276" s="23"/>
      <c r="M276" s="131" t="s">
        <v>6</v>
      </c>
      <c r="N276" s="132" t="s">
        <v>26</v>
      </c>
      <c r="O276" s="29"/>
      <c r="P276" s="133">
        <f>O276*H276</f>
        <v>0</v>
      </c>
      <c r="Q276" s="133">
        <v>0</v>
      </c>
      <c r="R276" s="133">
        <f>Q276*H276</f>
        <v>0</v>
      </c>
      <c r="S276" s="133">
        <v>0</v>
      </c>
      <c r="T276" s="134">
        <f>S276*H276</f>
        <v>0</v>
      </c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R276" s="135" t="s">
        <v>93</v>
      </c>
      <c r="AT276" s="135" t="s">
        <v>88</v>
      </c>
      <c r="AU276" s="135" t="s">
        <v>41</v>
      </c>
      <c r="AY276" s="11" t="s">
        <v>86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1" t="s">
        <v>40</v>
      </c>
      <c r="BK276" s="136">
        <f>ROUND(I276*H276,2)</f>
        <v>0</v>
      </c>
      <c r="BL276" s="11" t="s">
        <v>93</v>
      </c>
      <c r="BM276" s="135" t="s">
        <v>371</v>
      </c>
    </row>
    <row r="277" spans="1:65" s="2" customFormat="1" ht="19.5" x14ac:dyDescent="0.2">
      <c r="A277" s="20"/>
      <c r="B277" s="21"/>
      <c r="C277" s="22"/>
      <c r="D277" s="137" t="s">
        <v>95</v>
      </c>
      <c r="E277" s="22"/>
      <c r="F277" s="138" t="s">
        <v>96</v>
      </c>
      <c r="G277" s="22"/>
      <c r="H277" s="22"/>
      <c r="I277" s="47"/>
      <c r="J277" s="22"/>
      <c r="K277" s="22"/>
      <c r="L277" s="23"/>
      <c r="M277" s="139"/>
      <c r="N277" s="140"/>
      <c r="O277" s="29"/>
      <c r="P277" s="29"/>
      <c r="Q277" s="29"/>
      <c r="R277" s="29"/>
      <c r="S277" s="29"/>
      <c r="T277" s="3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T277" s="11" t="s">
        <v>95</v>
      </c>
      <c r="AU277" s="11" t="s">
        <v>41</v>
      </c>
    </row>
    <row r="278" spans="1:65" s="8" customFormat="1" ht="11.25" x14ac:dyDescent="0.2">
      <c r="B278" s="141"/>
      <c r="C278" s="142"/>
      <c r="D278" s="137" t="s">
        <v>97</v>
      </c>
      <c r="E278" s="143" t="s">
        <v>6</v>
      </c>
      <c r="F278" s="144" t="s">
        <v>372</v>
      </c>
      <c r="G278" s="142"/>
      <c r="H278" s="143" t="s">
        <v>6</v>
      </c>
      <c r="I278" s="145"/>
      <c r="J278" s="142"/>
      <c r="K278" s="142"/>
      <c r="L278" s="146"/>
      <c r="M278" s="147"/>
      <c r="N278" s="148"/>
      <c r="O278" s="148"/>
      <c r="P278" s="148"/>
      <c r="Q278" s="148"/>
      <c r="R278" s="148"/>
      <c r="S278" s="148"/>
      <c r="T278" s="149"/>
      <c r="AT278" s="150" t="s">
        <v>97</v>
      </c>
      <c r="AU278" s="150" t="s">
        <v>41</v>
      </c>
      <c r="AV278" s="8" t="s">
        <v>40</v>
      </c>
      <c r="AW278" s="8" t="s">
        <v>18</v>
      </c>
      <c r="AX278" s="8" t="s">
        <v>39</v>
      </c>
      <c r="AY278" s="150" t="s">
        <v>86</v>
      </c>
    </row>
    <row r="279" spans="1:65" s="9" customFormat="1" ht="11.25" x14ac:dyDescent="0.2">
      <c r="B279" s="151"/>
      <c r="C279" s="152"/>
      <c r="D279" s="137" t="s">
        <v>97</v>
      </c>
      <c r="E279" s="153" t="s">
        <v>6</v>
      </c>
      <c r="F279" s="154" t="s">
        <v>39</v>
      </c>
      <c r="G279" s="152"/>
      <c r="H279" s="155">
        <v>0</v>
      </c>
      <c r="I279" s="156"/>
      <c r="J279" s="152"/>
      <c r="K279" s="152"/>
      <c r="L279" s="157"/>
      <c r="M279" s="158"/>
      <c r="N279" s="159"/>
      <c r="O279" s="159"/>
      <c r="P279" s="159"/>
      <c r="Q279" s="159"/>
      <c r="R279" s="159"/>
      <c r="S279" s="159"/>
      <c r="T279" s="160"/>
      <c r="AT279" s="161" t="s">
        <v>97</v>
      </c>
      <c r="AU279" s="161" t="s">
        <v>41</v>
      </c>
      <c r="AV279" s="9" t="s">
        <v>41</v>
      </c>
      <c r="AW279" s="9" t="s">
        <v>18</v>
      </c>
      <c r="AX279" s="9" t="s">
        <v>39</v>
      </c>
      <c r="AY279" s="161" t="s">
        <v>86</v>
      </c>
    </row>
    <row r="280" spans="1:65" s="8" customFormat="1" ht="11.25" x14ac:dyDescent="0.2">
      <c r="B280" s="141"/>
      <c r="C280" s="142"/>
      <c r="D280" s="137" t="s">
        <v>97</v>
      </c>
      <c r="E280" s="143" t="s">
        <v>6</v>
      </c>
      <c r="F280" s="144" t="s">
        <v>373</v>
      </c>
      <c r="G280" s="142"/>
      <c r="H280" s="143" t="s">
        <v>6</v>
      </c>
      <c r="I280" s="145"/>
      <c r="J280" s="142"/>
      <c r="K280" s="142"/>
      <c r="L280" s="146"/>
      <c r="M280" s="147"/>
      <c r="N280" s="148"/>
      <c r="O280" s="148"/>
      <c r="P280" s="148"/>
      <c r="Q280" s="148"/>
      <c r="R280" s="148"/>
      <c r="S280" s="148"/>
      <c r="T280" s="149"/>
      <c r="AT280" s="150" t="s">
        <v>97</v>
      </c>
      <c r="AU280" s="150" t="s">
        <v>41</v>
      </c>
      <c r="AV280" s="8" t="s">
        <v>40</v>
      </c>
      <c r="AW280" s="8" t="s">
        <v>18</v>
      </c>
      <c r="AX280" s="8" t="s">
        <v>39</v>
      </c>
      <c r="AY280" s="150" t="s">
        <v>86</v>
      </c>
    </row>
    <row r="281" spans="1:65" s="9" customFormat="1" ht="11.25" x14ac:dyDescent="0.2">
      <c r="B281" s="151"/>
      <c r="C281" s="152"/>
      <c r="D281" s="137" t="s">
        <v>97</v>
      </c>
      <c r="E281" s="153" t="s">
        <v>6</v>
      </c>
      <c r="F281" s="154" t="s">
        <v>39</v>
      </c>
      <c r="G281" s="152"/>
      <c r="H281" s="155">
        <v>0</v>
      </c>
      <c r="I281" s="156"/>
      <c r="J281" s="152"/>
      <c r="K281" s="152"/>
      <c r="L281" s="157"/>
      <c r="M281" s="158"/>
      <c r="N281" s="159"/>
      <c r="O281" s="159"/>
      <c r="P281" s="159"/>
      <c r="Q281" s="159"/>
      <c r="R281" s="159"/>
      <c r="S281" s="159"/>
      <c r="T281" s="160"/>
      <c r="AT281" s="161" t="s">
        <v>97</v>
      </c>
      <c r="AU281" s="161" t="s">
        <v>41</v>
      </c>
      <c r="AV281" s="9" t="s">
        <v>41</v>
      </c>
      <c r="AW281" s="9" t="s">
        <v>18</v>
      </c>
      <c r="AX281" s="9" t="s">
        <v>39</v>
      </c>
      <c r="AY281" s="161" t="s">
        <v>86</v>
      </c>
    </row>
    <row r="282" spans="1:65" s="8" customFormat="1" ht="11.25" x14ac:dyDescent="0.2">
      <c r="B282" s="141"/>
      <c r="C282" s="142"/>
      <c r="D282" s="137" t="s">
        <v>97</v>
      </c>
      <c r="E282" s="143" t="s">
        <v>6</v>
      </c>
      <c r="F282" s="144" t="s">
        <v>374</v>
      </c>
      <c r="G282" s="142"/>
      <c r="H282" s="143" t="s">
        <v>6</v>
      </c>
      <c r="I282" s="145"/>
      <c r="J282" s="142"/>
      <c r="K282" s="142"/>
      <c r="L282" s="146"/>
      <c r="M282" s="147"/>
      <c r="N282" s="148"/>
      <c r="O282" s="148"/>
      <c r="P282" s="148"/>
      <c r="Q282" s="148"/>
      <c r="R282" s="148"/>
      <c r="S282" s="148"/>
      <c r="T282" s="149"/>
      <c r="AT282" s="150" t="s">
        <v>97</v>
      </c>
      <c r="AU282" s="150" t="s">
        <v>41</v>
      </c>
      <c r="AV282" s="8" t="s">
        <v>40</v>
      </c>
      <c r="AW282" s="8" t="s">
        <v>18</v>
      </c>
      <c r="AX282" s="8" t="s">
        <v>39</v>
      </c>
      <c r="AY282" s="150" t="s">
        <v>86</v>
      </c>
    </row>
    <row r="283" spans="1:65" s="9" customFormat="1" ht="11.25" x14ac:dyDescent="0.2">
      <c r="B283" s="151"/>
      <c r="C283" s="152"/>
      <c r="D283" s="137" t="s">
        <v>97</v>
      </c>
      <c r="E283" s="153" t="s">
        <v>6</v>
      </c>
      <c r="F283" s="154" t="s">
        <v>375</v>
      </c>
      <c r="G283" s="152"/>
      <c r="H283" s="155">
        <v>510</v>
      </c>
      <c r="I283" s="156"/>
      <c r="J283" s="152"/>
      <c r="K283" s="152"/>
      <c r="L283" s="157"/>
      <c r="M283" s="158"/>
      <c r="N283" s="159"/>
      <c r="O283" s="159"/>
      <c r="P283" s="159"/>
      <c r="Q283" s="159"/>
      <c r="R283" s="159"/>
      <c r="S283" s="159"/>
      <c r="T283" s="160"/>
      <c r="AT283" s="161" t="s">
        <v>97</v>
      </c>
      <c r="AU283" s="161" t="s">
        <v>41</v>
      </c>
      <c r="AV283" s="9" t="s">
        <v>41</v>
      </c>
      <c r="AW283" s="9" t="s">
        <v>18</v>
      </c>
      <c r="AX283" s="9" t="s">
        <v>39</v>
      </c>
      <c r="AY283" s="161" t="s">
        <v>86</v>
      </c>
    </row>
    <row r="284" spans="1:65" s="8" customFormat="1" ht="11.25" x14ac:dyDescent="0.2">
      <c r="B284" s="141"/>
      <c r="C284" s="142"/>
      <c r="D284" s="137" t="s">
        <v>97</v>
      </c>
      <c r="E284" s="143" t="s">
        <v>6</v>
      </c>
      <c r="F284" s="144" t="s">
        <v>376</v>
      </c>
      <c r="G284" s="142"/>
      <c r="H284" s="143" t="s">
        <v>6</v>
      </c>
      <c r="I284" s="145"/>
      <c r="J284" s="142"/>
      <c r="K284" s="142"/>
      <c r="L284" s="146"/>
      <c r="M284" s="147"/>
      <c r="N284" s="148"/>
      <c r="O284" s="148"/>
      <c r="P284" s="148"/>
      <c r="Q284" s="148"/>
      <c r="R284" s="148"/>
      <c r="S284" s="148"/>
      <c r="T284" s="149"/>
      <c r="AT284" s="150" t="s">
        <v>97</v>
      </c>
      <c r="AU284" s="150" t="s">
        <v>41</v>
      </c>
      <c r="AV284" s="8" t="s">
        <v>40</v>
      </c>
      <c r="AW284" s="8" t="s">
        <v>18</v>
      </c>
      <c r="AX284" s="8" t="s">
        <v>39</v>
      </c>
      <c r="AY284" s="150" t="s">
        <v>86</v>
      </c>
    </row>
    <row r="285" spans="1:65" s="9" customFormat="1" ht="11.25" x14ac:dyDescent="0.2">
      <c r="B285" s="151"/>
      <c r="C285" s="152"/>
      <c r="D285" s="137" t="s">
        <v>97</v>
      </c>
      <c r="E285" s="153" t="s">
        <v>6</v>
      </c>
      <c r="F285" s="154" t="s">
        <v>39</v>
      </c>
      <c r="G285" s="152"/>
      <c r="H285" s="155">
        <v>0</v>
      </c>
      <c r="I285" s="156"/>
      <c r="J285" s="152"/>
      <c r="K285" s="152"/>
      <c r="L285" s="157"/>
      <c r="M285" s="158"/>
      <c r="N285" s="159"/>
      <c r="O285" s="159"/>
      <c r="P285" s="159"/>
      <c r="Q285" s="159"/>
      <c r="R285" s="159"/>
      <c r="S285" s="159"/>
      <c r="T285" s="160"/>
      <c r="AT285" s="161" t="s">
        <v>97</v>
      </c>
      <c r="AU285" s="161" t="s">
        <v>41</v>
      </c>
      <c r="AV285" s="9" t="s">
        <v>41</v>
      </c>
      <c r="AW285" s="9" t="s">
        <v>18</v>
      </c>
      <c r="AX285" s="9" t="s">
        <v>39</v>
      </c>
      <c r="AY285" s="161" t="s">
        <v>86</v>
      </c>
    </row>
    <row r="286" spans="1:65" s="8" customFormat="1" ht="11.25" x14ac:dyDescent="0.2">
      <c r="B286" s="141"/>
      <c r="C286" s="142"/>
      <c r="D286" s="137" t="s">
        <v>97</v>
      </c>
      <c r="E286" s="143" t="s">
        <v>6</v>
      </c>
      <c r="F286" s="144" t="s">
        <v>377</v>
      </c>
      <c r="G286" s="142"/>
      <c r="H286" s="143" t="s">
        <v>6</v>
      </c>
      <c r="I286" s="145"/>
      <c r="J286" s="142"/>
      <c r="K286" s="142"/>
      <c r="L286" s="146"/>
      <c r="M286" s="147"/>
      <c r="N286" s="148"/>
      <c r="O286" s="148"/>
      <c r="P286" s="148"/>
      <c r="Q286" s="148"/>
      <c r="R286" s="148"/>
      <c r="S286" s="148"/>
      <c r="T286" s="149"/>
      <c r="AT286" s="150" t="s">
        <v>97</v>
      </c>
      <c r="AU286" s="150" t="s">
        <v>41</v>
      </c>
      <c r="AV286" s="8" t="s">
        <v>40</v>
      </c>
      <c r="AW286" s="8" t="s">
        <v>18</v>
      </c>
      <c r="AX286" s="8" t="s">
        <v>39</v>
      </c>
      <c r="AY286" s="150" t="s">
        <v>86</v>
      </c>
    </row>
    <row r="287" spans="1:65" s="9" customFormat="1" ht="11.25" x14ac:dyDescent="0.2">
      <c r="B287" s="151"/>
      <c r="C287" s="152"/>
      <c r="D287" s="137" t="s">
        <v>97</v>
      </c>
      <c r="E287" s="153" t="s">
        <v>6</v>
      </c>
      <c r="F287" s="154" t="s">
        <v>378</v>
      </c>
      <c r="G287" s="152"/>
      <c r="H287" s="155">
        <v>170</v>
      </c>
      <c r="I287" s="156"/>
      <c r="J287" s="152"/>
      <c r="K287" s="152"/>
      <c r="L287" s="157"/>
      <c r="M287" s="158"/>
      <c r="N287" s="159"/>
      <c r="O287" s="159"/>
      <c r="P287" s="159"/>
      <c r="Q287" s="159"/>
      <c r="R287" s="159"/>
      <c r="S287" s="159"/>
      <c r="T287" s="160"/>
      <c r="AT287" s="161" t="s">
        <v>97</v>
      </c>
      <c r="AU287" s="161" t="s">
        <v>41</v>
      </c>
      <c r="AV287" s="9" t="s">
        <v>41</v>
      </c>
      <c r="AW287" s="9" t="s">
        <v>18</v>
      </c>
      <c r="AX287" s="9" t="s">
        <v>39</v>
      </c>
      <c r="AY287" s="161" t="s">
        <v>86</v>
      </c>
    </row>
    <row r="288" spans="1:65" s="8" customFormat="1" ht="11.25" x14ac:dyDescent="0.2">
      <c r="B288" s="141"/>
      <c r="C288" s="142"/>
      <c r="D288" s="137" t="s">
        <v>97</v>
      </c>
      <c r="E288" s="143" t="s">
        <v>6</v>
      </c>
      <c r="F288" s="144" t="s">
        <v>379</v>
      </c>
      <c r="G288" s="142"/>
      <c r="H288" s="143" t="s">
        <v>6</v>
      </c>
      <c r="I288" s="145"/>
      <c r="J288" s="142"/>
      <c r="K288" s="142"/>
      <c r="L288" s="146"/>
      <c r="M288" s="147"/>
      <c r="N288" s="148"/>
      <c r="O288" s="148"/>
      <c r="P288" s="148"/>
      <c r="Q288" s="148"/>
      <c r="R288" s="148"/>
      <c r="S288" s="148"/>
      <c r="T288" s="149"/>
      <c r="AT288" s="150" t="s">
        <v>97</v>
      </c>
      <c r="AU288" s="150" t="s">
        <v>41</v>
      </c>
      <c r="AV288" s="8" t="s">
        <v>40</v>
      </c>
      <c r="AW288" s="8" t="s">
        <v>18</v>
      </c>
      <c r="AX288" s="8" t="s">
        <v>39</v>
      </c>
      <c r="AY288" s="150" t="s">
        <v>86</v>
      </c>
    </row>
    <row r="289" spans="1:65" s="9" customFormat="1" ht="11.25" x14ac:dyDescent="0.2">
      <c r="B289" s="151"/>
      <c r="C289" s="152"/>
      <c r="D289" s="137" t="s">
        <v>97</v>
      </c>
      <c r="E289" s="153" t="s">
        <v>6</v>
      </c>
      <c r="F289" s="154" t="s">
        <v>380</v>
      </c>
      <c r="G289" s="152"/>
      <c r="H289" s="155">
        <v>1500</v>
      </c>
      <c r="I289" s="156"/>
      <c r="J289" s="152"/>
      <c r="K289" s="152"/>
      <c r="L289" s="157"/>
      <c r="M289" s="158"/>
      <c r="N289" s="159"/>
      <c r="O289" s="159"/>
      <c r="P289" s="159"/>
      <c r="Q289" s="159"/>
      <c r="R289" s="159"/>
      <c r="S289" s="159"/>
      <c r="T289" s="160"/>
      <c r="AT289" s="161" t="s">
        <v>97</v>
      </c>
      <c r="AU289" s="161" t="s">
        <v>41</v>
      </c>
      <c r="AV289" s="9" t="s">
        <v>41</v>
      </c>
      <c r="AW289" s="9" t="s">
        <v>18</v>
      </c>
      <c r="AX289" s="9" t="s">
        <v>39</v>
      </c>
      <c r="AY289" s="161" t="s">
        <v>86</v>
      </c>
    </row>
    <row r="290" spans="1:65" s="8" customFormat="1" ht="22.5" x14ac:dyDescent="0.2">
      <c r="B290" s="141"/>
      <c r="C290" s="142"/>
      <c r="D290" s="137" t="s">
        <v>97</v>
      </c>
      <c r="E290" s="143" t="s">
        <v>6</v>
      </c>
      <c r="F290" s="144" t="s">
        <v>381</v>
      </c>
      <c r="G290" s="142"/>
      <c r="H290" s="143" t="s">
        <v>6</v>
      </c>
      <c r="I290" s="145"/>
      <c r="J290" s="142"/>
      <c r="K290" s="142"/>
      <c r="L290" s="146"/>
      <c r="M290" s="147"/>
      <c r="N290" s="148"/>
      <c r="O290" s="148"/>
      <c r="P290" s="148"/>
      <c r="Q290" s="148"/>
      <c r="R290" s="148"/>
      <c r="S290" s="148"/>
      <c r="T290" s="149"/>
      <c r="AT290" s="150" t="s">
        <v>97</v>
      </c>
      <c r="AU290" s="150" t="s">
        <v>41</v>
      </c>
      <c r="AV290" s="8" t="s">
        <v>40</v>
      </c>
      <c r="AW290" s="8" t="s">
        <v>18</v>
      </c>
      <c r="AX290" s="8" t="s">
        <v>39</v>
      </c>
      <c r="AY290" s="150" t="s">
        <v>86</v>
      </c>
    </row>
    <row r="291" spans="1:65" s="9" customFormat="1" ht="11.25" x14ac:dyDescent="0.2">
      <c r="B291" s="151"/>
      <c r="C291" s="152"/>
      <c r="D291" s="137" t="s">
        <v>97</v>
      </c>
      <c r="E291" s="153" t="s">
        <v>6</v>
      </c>
      <c r="F291" s="154" t="s">
        <v>382</v>
      </c>
      <c r="G291" s="152"/>
      <c r="H291" s="155">
        <v>620</v>
      </c>
      <c r="I291" s="156"/>
      <c r="J291" s="152"/>
      <c r="K291" s="152"/>
      <c r="L291" s="157"/>
      <c r="M291" s="158"/>
      <c r="N291" s="159"/>
      <c r="O291" s="159"/>
      <c r="P291" s="159"/>
      <c r="Q291" s="159"/>
      <c r="R291" s="159"/>
      <c r="S291" s="159"/>
      <c r="T291" s="160"/>
      <c r="AT291" s="161" t="s">
        <v>97</v>
      </c>
      <c r="AU291" s="161" t="s">
        <v>41</v>
      </c>
      <c r="AV291" s="9" t="s">
        <v>41</v>
      </c>
      <c r="AW291" s="9" t="s">
        <v>18</v>
      </c>
      <c r="AX291" s="9" t="s">
        <v>39</v>
      </c>
      <c r="AY291" s="161" t="s">
        <v>86</v>
      </c>
    </row>
    <row r="292" spans="1:65" s="8" customFormat="1" ht="11.25" x14ac:dyDescent="0.2">
      <c r="B292" s="141"/>
      <c r="C292" s="142"/>
      <c r="D292" s="137" t="s">
        <v>97</v>
      </c>
      <c r="E292" s="143" t="s">
        <v>6</v>
      </c>
      <c r="F292" s="144" t="s">
        <v>383</v>
      </c>
      <c r="G292" s="142"/>
      <c r="H292" s="143" t="s">
        <v>6</v>
      </c>
      <c r="I292" s="145"/>
      <c r="J292" s="142"/>
      <c r="K292" s="142"/>
      <c r="L292" s="146"/>
      <c r="M292" s="147"/>
      <c r="N292" s="148"/>
      <c r="O292" s="148"/>
      <c r="P292" s="148"/>
      <c r="Q292" s="148"/>
      <c r="R292" s="148"/>
      <c r="S292" s="148"/>
      <c r="T292" s="149"/>
      <c r="AT292" s="150" t="s">
        <v>97</v>
      </c>
      <c r="AU292" s="150" t="s">
        <v>41</v>
      </c>
      <c r="AV292" s="8" t="s">
        <v>40</v>
      </c>
      <c r="AW292" s="8" t="s">
        <v>18</v>
      </c>
      <c r="AX292" s="8" t="s">
        <v>39</v>
      </c>
      <c r="AY292" s="150" t="s">
        <v>86</v>
      </c>
    </row>
    <row r="293" spans="1:65" s="9" customFormat="1" ht="11.25" x14ac:dyDescent="0.2">
      <c r="B293" s="151"/>
      <c r="C293" s="152"/>
      <c r="D293" s="137" t="s">
        <v>97</v>
      </c>
      <c r="E293" s="153" t="s">
        <v>6</v>
      </c>
      <c r="F293" s="154" t="s">
        <v>384</v>
      </c>
      <c r="G293" s="152"/>
      <c r="H293" s="155">
        <v>400</v>
      </c>
      <c r="I293" s="156"/>
      <c r="J293" s="152"/>
      <c r="K293" s="152"/>
      <c r="L293" s="157"/>
      <c r="M293" s="158"/>
      <c r="N293" s="159"/>
      <c r="O293" s="159"/>
      <c r="P293" s="159"/>
      <c r="Q293" s="159"/>
      <c r="R293" s="159"/>
      <c r="S293" s="159"/>
      <c r="T293" s="160"/>
      <c r="AT293" s="161" t="s">
        <v>97</v>
      </c>
      <c r="AU293" s="161" t="s">
        <v>41</v>
      </c>
      <c r="AV293" s="9" t="s">
        <v>41</v>
      </c>
      <c r="AW293" s="9" t="s">
        <v>18</v>
      </c>
      <c r="AX293" s="9" t="s">
        <v>39</v>
      </c>
      <c r="AY293" s="161" t="s">
        <v>86</v>
      </c>
    </row>
    <row r="294" spans="1:65" s="8" customFormat="1" ht="22.5" x14ac:dyDescent="0.2">
      <c r="B294" s="141"/>
      <c r="C294" s="142"/>
      <c r="D294" s="137" t="s">
        <v>97</v>
      </c>
      <c r="E294" s="143" t="s">
        <v>6</v>
      </c>
      <c r="F294" s="144" t="s">
        <v>385</v>
      </c>
      <c r="G294" s="142"/>
      <c r="H294" s="143" t="s">
        <v>6</v>
      </c>
      <c r="I294" s="145"/>
      <c r="J294" s="142"/>
      <c r="K294" s="142"/>
      <c r="L294" s="146"/>
      <c r="M294" s="147"/>
      <c r="N294" s="148"/>
      <c r="O294" s="148"/>
      <c r="P294" s="148"/>
      <c r="Q294" s="148"/>
      <c r="R294" s="148"/>
      <c r="S294" s="148"/>
      <c r="T294" s="149"/>
      <c r="AT294" s="150" t="s">
        <v>97</v>
      </c>
      <c r="AU294" s="150" t="s">
        <v>41</v>
      </c>
      <c r="AV294" s="8" t="s">
        <v>40</v>
      </c>
      <c r="AW294" s="8" t="s">
        <v>18</v>
      </c>
      <c r="AX294" s="8" t="s">
        <v>39</v>
      </c>
      <c r="AY294" s="150" t="s">
        <v>86</v>
      </c>
    </row>
    <row r="295" spans="1:65" s="9" customFormat="1" ht="11.25" x14ac:dyDescent="0.2">
      <c r="B295" s="151"/>
      <c r="C295" s="152"/>
      <c r="D295" s="137" t="s">
        <v>97</v>
      </c>
      <c r="E295" s="153" t="s">
        <v>6</v>
      </c>
      <c r="F295" s="154" t="s">
        <v>386</v>
      </c>
      <c r="G295" s="152"/>
      <c r="H295" s="155">
        <v>500</v>
      </c>
      <c r="I295" s="156"/>
      <c r="J295" s="152"/>
      <c r="K295" s="152"/>
      <c r="L295" s="157"/>
      <c r="M295" s="158"/>
      <c r="N295" s="159"/>
      <c r="O295" s="159"/>
      <c r="P295" s="159"/>
      <c r="Q295" s="159"/>
      <c r="R295" s="159"/>
      <c r="S295" s="159"/>
      <c r="T295" s="160"/>
      <c r="AT295" s="161" t="s">
        <v>97</v>
      </c>
      <c r="AU295" s="161" t="s">
        <v>41</v>
      </c>
      <c r="AV295" s="9" t="s">
        <v>41</v>
      </c>
      <c r="AW295" s="9" t="s">
        <v>18</v>
      </c>
      <c r="AX295" s="9" t="s">
        <v>39</v>
      </c>
      <c r="AY295" s="161" t="s">
        <v>86</v>
      </c>
    </row>
    <row r="296" spans="1:65" s="8" customFormat="1" ht="11.25" x14ac:dyDescent="0.2">
      <c r="B296" s="141"/>
      <c r="C296" s="142"/>
      <c r="D296" s="137" t="s">
        <v>97</v>
      </c>
      <c r="E296" s="143" t="s">
        <v>6</v>
      </c>
      <c r="F296" s="144" t="s">
        <v>387</v>
      </c>
      <c r="G296" s="142"/>
      <c r="H296" s="143" t="s">
        <v>6</v>
      </c>
      <c r="I296" s="145"/>
      <c r="J296" s="142"/>
      <c r="K296" s="142"/>
      <c r="L296" s="146"/>
      <c r="M296" s="147"/>
      <c r="N296" s="148"/>
      <c r="O296" s="148"/>
      <c r="P296" s="148"/>
      <c r="Q296" s="148"/>
      <c r="R296" s="148"/>
      <c r="S296" s="148"/>
      <c r="T296" s="149"/>
      <c r="AT296" s="150" t="s">
        <v>97</v>
      </c>
      <c r="AU296" s="150" t="s">
        <v>41</v>
      </c>
      <c r="AV296" s="8" t="s">
        <v>40</v>
      </c>
      <c r="AW296" s="8" t="s">
        <v>18</v>
      </c>
      <c r="AX296" s="8" t="s">
        <v>39</v>
      </c>
      <c r="AY296" s="150" t="s">
        <v>86</v>
      </c>
    </row>
    <row r="297" spans="1:65" s="9" customFormat="1" ht="11.25" x14ac:dyDescent="0.2">
      <c r="B297" s="151"/>
      <c r="C297" s="152"/>
      <c r="D297" s="137" t="s">
        <v>97</v>
      </c>
      <c r="E297" s="153" t="s">
        <v>6</v>
      </c>
      <c r="F297" s="154" t="s">
        <v>388</v>
      </c>
      <c r="G297" s="152"/>
      <c r="H297" s="155">
        <v>60</v>
      </c>
      <c r="I297" s="156"/>
      <c r="J297" s="152"/>
      <c r="K297" s="152"/>
      <c r="L297" s="157"/>
      <c r="M297" s="158"/>
      <c r="N297" s="159"/>
      <c r="O297" s="159"/>
      <c r="P297" s="159"/>
      <c r="Q297" s="159"/>
      <c r="R297" s="159"/>
      <c r="S297" s="159"/>
      <c r="T297" s="160"/>
      <c r="AT297" s="161" t="s">
        <v>97</v>
      </c>
      <c r="AU297" s="161" t="s">
        <v>41</v>
      </c>
      <c r="AV297" s="9" t="s">
        <v>41</v>
      </c>
      <c r="AW297" s="9" t="s">
        <v>18</v>
      </c>
      <c r="AX297" s="9" t="s">
        <v>39</v>
      </c>
      <c r="AY297" s="161" t="s">
        <v>86</v>
      </c>
    </row>
    <row r="298" spans="1:65" s="10" customFormat="1" ht="11.25" x14ac:dyDescent="0.2">
      <c r="B298" s="162"/>
      <c r="C298" s="163"/>
      <c r="D298" s="137" t="s">
        <v>97</v>
      </c>
      <c r="E298" s="164" t="s">
        <v>6</v>
      </c>
      <c r="F298" s="165" t="s">
        <v>111</v>
      </c>
      <c r="G298" s="163"/>
      <c r="H298" s="166">
        <v>3760</v>
      </c>
      <c r="I298" s="167"/>
      <c r="J298" s="163"/>
      <c r="K298" s="163"/>
      <c r="L298" s="168"/>
      <c r="M298" s="169"/>
      <c r="N298" s="170"/>
      <c r="O298" s="170"/>
      <c r="P298" s="170"/>
      <c r="Q298" s="170"/>
      <c r="R298" s="170"/>
      <c r="S298" s="170"/>
      <c r="T298" s="171"/>
      <c r="AT298" s="172" t="s">
        <v>97</v>
      </c>
      <c r="AU298" s="172" t="s">
        <v>41</v>
      </c>
      <c r="AV298" s="10" t="s">
        <v>93</v>
      </c>
      <c r="AW298" s="10" t="s">
        <v>18</v>
      </c>
      <c r="AX298" s="10" t="s">
        <v>40</v>
      </c>
      <c r="AY298" s="172" t="s">
        <v>86</v>
      </c>
    </row>
    <row r="299" spans="1:65" s="2" customFormat="1" ht="21.75" customHeight="1" x14ac:dyDescent="0.2">
      <c r="A299" s="20"/>
      <c r="B299" s="21"/>
      <c r="C299" s="124" t="s">
        <v>389</v>
      </c>
      <c r="D299" s="124" t="s">
        <v>88</v>
      </c>
      <c r="E299" s="125" t="s">
        <v>390</v>
      </c>
      <c r="F299" s="126" t="s">
        <v>391</v>
      </c>
      <c r="G299" s="127" t="s">
        <v>91</v>
      </c>
      <c r="H299" s="128">
        <v>5422</v>
      </c>
      <c r="I299" s="129"/>
      <c r="J299" s="130">
        <f>ROUND(I299*H299,2)</f>
        <v>0</v>
      </c>
      <c r="K299" s="126" t="s">
        <v>92</v>
      </c>
      <c r="L299" s="23"/>
      <c r="M299" s="131" t="s">
        <v>6</v>
      </c>
      <c r="N299" s="132" t="s">
        <v>26</v>
      </c>
      <c r="O299" s="29"/>
      <c r="P299" s="133">
        <f>O299*H299</f>
        <v>0</v>
      </c>
      <c r="Q299" s="133">
        <v>0</v>
      </c>
      <c r="R299" s="133">
        <f>Q299*H299</f>
        <v>0</v>
      </c>
      <c r="S299" s="133">
        <v>0</v>
      </c>
      <c r="T299" s="134">
        <f>S299*H299</f>
        <v>0</v>
      </c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R299" s="135" t="s">
        <v>93</v>
      </c>
      <c r="AT299" s="135" t="s">
        <v>88</v>
      </c>
      <c r="AU299" s="135" t="s">
        <v>41</v>
      </c>
      <c r="AY299" s="11" t="s">
        <v>86</v>
      </c>
      <c r="BE299" s="136">
        <f>IF(N299="základní",J299,0)</f>
        <v>0</v>
      </c>
      <c r="BF299" s="136">
        <f>IF(N299="snížená",J299,0)</f>
        <v>0</v>
      </c>
      <c r="BG299" s="136">
        <f>IF(N299="zákl. přenesená",J299,0)</f>
        <v>0</v>
      </c>
      <c r="BH299" s="136">
        <f>IF(N299="sníž. přenesená",J299,0)</f>
        <v>0</v>
      </c>
      <c r="BI299" s="136">
        <f>IF(N299="nulová",J299,0)</f>
        <v>0</v>
      </c>
      <c r="BJ299" s="11" t="s">
        <v>40</v>
      </c>
      <c r="BK299" s="136">
        <f>ROUND(I299*H299,2)</f>
        <v>0</v>
      </c>
      <c r="BL299" s="11" t="s">
        <v>93</v>
      </c>
      <c r="BM299" s="135" t="s">
        <v>392</v>
      </c>
    </row>
    <row r="300" spans="1:65" s="2" customFormat="1" ht="19.5" x14ac:dyDescent="0.2">
      <c r="A300" s="20"/>
      <c r="B300" s="21"/>
      <c r="C300" s="22"/>
      <c r="D300" s="137" t="s">
        <v>95</v>
      </c>
      <c r="E300" s="22"/>
      <c r="F300" s="138" t="s">
        <v>96</v>
      </c>
      <c r="G300" s="22"/>
      <c r="H300" s="22"/>
      <c r="I300" s="47"/>
      <c r="J300" s="22"/>
      <c r="K300" s="22"/>
      <c r="L300" s="23"/>
      <c r="M300" s="139"/>
      <c r="N300" s="140"/>
      <c r="O300" s="29"/>
      <c r="P300" s="29"/>
      <c r="Q300" s="29"/>
      <c r="R300" s="29"/>
      <c r="S300" s="29"/>
      <c r="T300" s="3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T300" s="11" t="s">
        <v>95</v>
      </c>
      <c r="AU300" s="11" t="s">
        <v>41</v>
      </c>
    </row>
    <row r="301" spans="1:65" s="8" customFormat="1" ht="22.5" x14ac:dyDescent="0.2">
      <c r="B301" s="141"/>
      <c r="C301" s="142"/>
      <c r="D301" s="137" t="s">
        <v>97</v>
      </c>
      <c r="E301" s="143" t="s">
        <v>6</v>
      </c>
      <c r="F301" s="144" t="s">
        <v>393</v>
      </c>
      <c r="G301" s="142"/>
      <c r="H301" s="143" t="s">
        <v>6</v>
      </c>
      <c r="I301" s="145"/>
      <c r="J301" s="142"/>
      <c r="K301" s="142"/>
      <c r="L301" s="146"/>
      <c r="M301" s="147"/>
      <c r="N301" s="148"/>
      <c r="O301" s="148"/>
      <c r="P301" s="148"/>
      <c r="Q301" s="148"/>
      <c r="R301" s="148"/>
      <c r="S301" s="148"/>
      <c r="T301" s="149"/>
      <c r="AT301" s="150" t="s">
        <v>97</v>
      </c>
      <c r="AU301" s="150" t="s">
        <v>41</v>
      </c>
      <c r="AV301" s="8" t="s">
        <v>40</v>
      </c>
      <c r="AW301" s="8" t="s">
        <v>18</v>
      </c>
      <c r="AX301" s="8" t="s">
        <v>39</v>
      </c>
      <c r="AY301" s="150" t="s">
        <v>86</v>
      </c>
    </row>
    <row r="302" spans="1:65" s="9" customFormat="1" ht="11.25" x14ac:dyDescent="0.2">
      <c r="B302" s="151"/>
      <c r="C302" s="152"/>
      <c r="D302" s="137" t="s">
        <v>97</v>
      </c>
      <c r="E302" s="153" t="s">
        <v>6</v>
      </c>
      <c r="F302" s="154" t="s">
        <v>394</v>
      </c>
      <c r="G302" s="152"/>
      <c r="H302" s="155">
        <v>1650</v>
      </c>
      <c r="I302" s="156"/>
      <c r="J302" s="152"/>
      <c r="K302" s="152"/>
      <c r="L302" s="157"/>
      <c r="M302" s="158"/>
      <c r="N302" s="159"/>
      <c r="O302" s="159"/>
      <c r="P302" s="159"/>
      <c r="Q302" s="159"/>
      <c r="R302" s="159"/>
      <c r="S302" s="159"/>
      <c r="T302" s="160"/>
      <c r="AT302" s="161" t="s">
        <v>97</v>
      </c>
      <c r="AU302" s="161" t="s">
        <v>41</v>
      </c>
      <c r="AV302" s="9" t="s">
        <v>41</v>
      </c>
      <c r="AW302" s="9" t="s">
        <v>18</v>
      </c>
      <c r="AX302" s="9" t="s">
        <v>39</v>
      </c>
      <c r="AY302" s="161" t="s">
        <v>86</v>
      </c>
    </row>
    <row r="303" spans="1:65" s="8" customFormat="1" ht="22.5" x14ac:dyDescent="0.2">
      <c r="B303" s="141"/>
      <c r="C303" s="142"/>
      <c r="D303" s="137" t="s">
        <v>97</v>
      </c>
      <c r="E303" s="143" t="s">
        <v>6</v>
      </c>
      <c r="F303" s="144" t="s">
        <v>395</v>
      </c>
      <c r="G303" s="142"/>
      <c r="H303" s="143" t="s">
        <v>6</v>
      </c>
      <c r="I303" s="145"/>
      <c r="J303" s="142"/>
      <c r="K303" s="142"/>
      <c r="L303" s="146"/>
      <c r="M303" s="147"/>
      <c r="N303" s="148"/>
      <c r="O303" s="148"/>
      <c r="P303" s="148"/>
      <c r="Q303" s="148"/>
      <c r="R303" s="148"/>
      <c r="S303" s="148"/>
      <c r="T303" s="149"/>
      <c r="AT303" s="150" t="s">
        <v>97</v>
      </c>
      <c r="AU303" s="150" t="s">
        <v>41</v>
      </c>
      <c r="AV303" s="8" t="s">
        <v>40</v>
      </c>
      <c r="AW303" s="8" t="s">
        <v>18</v>
      </c>
      <c r="AX303" s="8" t="s">
        <v>39</v>
      </c>
      <c r="AY303" s="150" t="s">
        <v>86</v>
      </c>
    </row>
    <row r="304" spans="1:65" s="9" customFormat="1" ht="11.25" x14ac:dyDescent="0.2">
      <c r="B304" s="151"/>
      <c r="C304" s="152"/>
      <c r="D304" s="137" t="s">
        <v>97</v>
      </c>
      <c r="E304" s="153" t="s">
        <v>6</v>
      </c>
      <c r="F304" s="154" t="s">
        <v>396</v>
      </c>
      <c r="G304" s="152"/>
      <c r="H304" s="155">
        <v>455</v>
      </c>
      <c r="I304" s="156"/>
      <c r="J304" s="152"/>
      <c r="K304" s="152"/>
      <c r="L304" s="157"/>
      <c r="M304" s="158"/>
      <c r="N304" s="159"/>
      <c r="O304" s="159"/>
      <c r="P304" s="159"/>
      <c r="Q304" s="159"/>
      <c r="R304" s="159"/>
      <c r="S304" s="159"/>
      <c r="T304" s="160"/>
      <c r="AT304" s="161" t="s">
        <v>97</v>
      </c>
      <c r="AU304" s="161" t="s">
        <v>41</v>
      </c>
      <c r="AV304" s="9" t="s">
        <v>41</v>
      </c>
      <c r="AW304" s="9" t="s">
        <v>18</v>
      </c>
      <c r="AX304" s="9" t="s">
        <v>39</v>
      </c>
      <c r="AY304" s="161" t="s">
        <v>86</v>
      </c>
    </row>
    <row r="305" spans="2:51" s="8" customFormat="1" ht="11.25" x14ac:dyDescent="0.2">
      <c r="B305" s="141"/>
      <c r="C305" s="142"/>
      <c r="D305" s="137" t="s">
        <v>97</v>
      </c>
      <c r="E305" s="143" t="s">
        <v>6</v>
      </c>
      <c r="F305" s="144" t="s">
        <v>397</v>
      </c>
      <c r="G305" s="142"/>
      <c r="H305" s="143" t="s">
        <v>6</v>
      </c>
      <c r="I305" s="145"/>
      <c r="J305" s="142"/>
      <c r="K305" s="142"/>
      <c r="L305" s="146"/>
      <c r="M305" s="147"/>
      <c r="N305" s="148"/>
      <c r="O305" s="148"/>
      <c r="P305" s="148"/>
      <c r="Q305" s="148"/>
      <c r="R305" s="148"/>
      <c r="S305" s="148"/>
      <c r="T305" s="149"/>
      <c r="AT305" s="150" t="s">
        <v>97</v>
      </c>
      <c r="AU305" s="150" t="s">
        <v>41</v>
      </c>
      <c r="AV305" s="8" t="s">
        <v>40</v>
      </c>
      <c r="AW305" s="8" t="s">
        <v>18</v>
      </c>
      <c r="AX305" s="8" t="s">
        <v>39</v>
      </c>
      <c r="AY305" s="150" t="s">
        <v>86</v>
      </c>
    </row>
    <row r="306" spans="2:51" s="9" customFormat="1" ht="11.25" x14ac:dyDescent="0.2">
      <c r="B306" s="151"/>
      <c r="C306" s="152"/>
      <c r="D306" s="137" t="s">
        <v>97</v>
      </c>
      <c r="E306" s="153" t="s">
        <v>6</v>
      </c>
      <c r="F306" s="154" t="s">
        <v>398</v>
      </c>
      <c r="G306" s="152"/>
      <c r="H306" s="155">
        <v>-77</v>
      </c>
      <c r="I306" s="156"/>
      <c r="J306" s="152"/>
      <c r="K306" s="152"/>
      <c r="L306" s="157"/>
      <c r="M306" s="158"/>
      <c r="N306" s="159"/>
      <c r="O306" s="159"/>
      <c r="P306" s="159"/>
      <c r="Q306" s="159"/>
      <c r="R306" s="159"/>
      <c r="S306" s="159"/>
      <c r="T306" s="160"/>
      <c r="AT306" s="161" t="s">
        <v>97</v>
      </c>
      <c r="AU306" s="161" t="s">
        <v>41</v>
      </c>
      <c r="AV306" s="9" t="s">
        <v>41</v>
      </c>
      <c r="AW306" s="9" t="s">
        <v>18</v>
      </c>
      <c r="AX306" s="9" t="s">
        <v>39</v>
      </c>
      <c r="AY306" s="161" t="s">
        <v>86</v>
      </c>
    </row>
    <row r="307" spans="2:51" s="8" customFormat="1" ht="22.5" x14ac:dyDescent="0.2">
      <c r="B307" s="141"/>
      <c r="C307" s="142"/>
      <c r="D307" s="137" t="s">
        <v>97</v>
      </c>
      <c r="E307" s="143" t="s">
        <v>6</v>
      </c>
      <c r="F307" s="144" t="s">
        <v>399</v>
      </c>
      <c r="G307" s="142"/>
      <c r="H307" s="143" t="s">
        <v>6</v>
      </c>
      <c r="I307" s="145"/>
      <c r="J307" s="142"/>
      <c r="K307" s="142"/>
      <c r="L307" s="146"/>
      <c r="M307" s="147"/>
      <c r="N307" s="148"/>
      <c r="O307" s="148"/>
      <c r="P307" s="148"/>
      <c r="Q307" s="148"/>
      <c r="R307" s="148"/>
      <c r="S307" s="148"/>
      <c r="T307" s="149"/>
      <c r="AT307" s="150" t="s">
        <v>97</v>
      </c>
      <c r="AU307" s="150" t="s">
        <v>41</v>
      </c>
      <c r="AV307" s="8" t="s">
        <v>40</v>
      </c>
      <c r="AW307" s="8" t="s">
        <v>18</v>
      </c>
      <c r="AX307" s="8" t="s">
        <v>39</v>
      </c>
      <c r="AY307" s="150" t="s">
        <v>86</v>
      </c>
    </row>
    <row r="308" spans="2:51" s="9" customFormat="1" ht="11.25" x14ac:dyDescent="0.2">
      <c r="B308" s="151"/>
      <c r="C308" s="152"/>
      <c r="D308" s="137" t="s">
        <v>97</v>
      </c>
      <c r="E308" s="153" t="s">
        <v>6</v>
      </c>
      <c r="F308" s="154" t="s">
        <v>384</v>
      </c>
      <c r="G308" s="152"/>
      <c r="H308" s="155">
        <v>400</v>
      </c>
      <c r="I308" s="156"/>
      <c r="J308" s="152"/>
      <c r="K308" s="152"/>
      <c r="L308" s="157"/>
      <c r="M308" s="158"/>
      <c r="N308" s="159"/>
      <c r="O308" s="159"/>
      <c r="P308" s="159"/>
      <c r="Q308" s="159"/>
      <c r="R308" s="159"/>
      <c r="S308" s="159"/>
      <c r="T308" s="160"/>
      <c r="AT308" s="161" t="s">
        <v>97</v>
      </c>
      <c r="AU308" s="161" t="s">
        <v>41</v>
      </c>
      <c r="AV308" s="9" t="s">
        <v>41</v>
      </c>
      <c r="AW308" s="9" t="s">
        <v>18</v>
      </c>
      <c r="AX308" s="9" t="s">
        <v>39</v>
      </c>
      <c r="AY308" s="161" t="s">
        <v>86</v>
      </c>
    </row>
    <row r="309" spans="2:51" s="8" customFormat="1" ht="11.25" x14ac:dyDescent="0.2">
      <c r="B309" s="141"/>
      <c r="C309" s="142"/>
      <c r="D309" s="137" t="s">
        <v>97</v>
      </c>
      <c r="E309" s="143" t="s">
        <v>6</v>
      </c>
      <c r="F309" s="144" t="s">
        <v>397</v>
      </c>
      <c r="G309" s="142"/>
      <c r="H309" s="143" t="s">
        <v>6</v>
      </c>
      <c r="I309" s="145"/>
      <c r="J309" s="142"/>
      <c r="K309" s="142"/>
      <c r="L309" s="146"/>
      <c r="M309" s="147"/>
      <c r="N309" s="148"/>
      <c r="O309" s="148"/>
      <c r="P309" s="148"/>
      <c r="Q309" s="148"/>
      <c r="R309" s="148"/>
      <c r="S309" s="148"/>
      <c r="T309" s="149"/>
      <c r="AT309" s="150" t="s">
        <v>97</v>
      </c>
      <c r="AU309" s="150" t="s">
        <v>41</v>
      </c>
      <c r="AV309" s="8" t="s">
        <v>40</v>
      </c>
      <c r="AW309" s="8" t="s">
        <v>18</v>
      </c>
      <c r="AX309" s="8" t="s">
        <v>39</v>
      </c>
      <c r="AY309" s="150" t="s">
        <v>86</v>
      </c>
    </row>
    <row r="310" spans="2:51" s="9" customFormat="1" ht="11.25" x14ac:dyDescent="0.2">
      <c r="B310" s="151"/>
      <c r="C310" s="152"/>
      <c r="D310" s="137" t="s">
        <v>97</v>
      </c>
      <c r="E310" s="153" t="s">
        <v>6</v>
      </c>
      <c r="F310" s="154" t="s">
        <v>398</v>
      </c>
      <c r="G310" s="152"/>
      <c r="H310" s="155">
        <v>-77</v>
      </c>
      <c r="I310" s="156"/>
      <c r="J310" s="152"/>
      <c r="K310" s="152"/>
      <c r="L310" s="157"/>
      <c r="M310" s="158"/>
      <c r="N310" s="159"/>
      <c r="O310" s="159"/>
      <c r="P310" s="159"/>
      <c r="Q310" s="159"/>
      <c r="R310" s="159"/>
      <c r="S310" s="159"/>
      <c r="T310" s="160"/>
      <c r="AT310" s="161" t="s">
        <v>97</v>
      </c>
      <c r="AU310" s="161" t="s">
        <v>41</v>
      </c>
      <c r="AV310" s="9" t="s">
        <v>41</v>
      </c>
      <c r="AW310" s="9" t="s">
        <v>18</v>
      </c>
      <c r="AX310" s="9" t="s">
        <v>39</v>
      </c>
      <c r="AY310" s="161" t="s">
        <v>86</v>
      </c>
    </row>
    <row r="311" spans="2:51" s="8" customFormat="1" ht="11.25" x14ac:dyDescent="0.2">
      <c r="B311" s="141"/>
      <c r="C311" s="142"/>
      <c r="D311" s="137" t="s">
        <v>97</v>
      </c>
      <c r="E311" s="143" t="s">
        <v>6</v>
      </c>
      <c r="F311" s="144" t="s">
        <v>400</v>
      </c>
      <c r="G311" s="142"/>
      <c r="H311" s="143" t="s">
        <v>6</v>
      </c>
      <c r="I311" s="145"/>
      <c r="J311" s="142"/>
      <c r="K311" s="142"/>
      <c r="L311" s="146"/>
      <c r="M311" s="147"/>
      <c r="N311" s="148"/>
      <c r="O311" s="148"/>
      <c r="P311" s="148"/>
      <c r="Q311" s="148"/>
      <c r="R311" s="148"/>
      <c r="S311" s="148"/>
      <c r="T311" s="149"/>
      <c r="AT311" s="150" t="s">
        <v>97</v>
      </c>
      <c r="AU311" s="150" t="s">
        <v>41</v>
      </c>
      <c r="AV311" s="8" t="s">
        <v>40</v>
      </c>
      <c r="AW311" s="8" t="s">
        <v>18</v>
      </c>
      <c r="AX311" s="8" t="s">
        <v>39</v>
      </c>
      <c r="AY311" s="150" t="s">
        <v>86</v>
      </c>
    </row>
    <row r="312" spans="2:51" s="9" customFormat="1" ht="11.25" x14ac:dyDescent="0.2">
      <c r="B312" s="151"/>
      <c r="C312" s="152"/>
      <c r="D312" s="137" t="s">
        <v>97</v>
      </c>
      <c r="E312" s="153" t="s">
        <v>6</v>
      </c>
      <c r="F312" s="154" t="s">
        <v>375</v>
      </c>
      <c r="G312" s="152"/>
      <c r="H312" s="155">
        <v>510</v>
      </c>
      <c r="I312" s="156"/>
      <c r="J312" s="152"/>
      <c r="K312" s="152"/>
      <c r="L312" s="157"/>
      <c r="M312" s="158"/>
      <c r="N312" s="159"/>
      <c r="O312" s="159"/>
      <c r="P312" s="159"/>
      <c r="Q312" s="159"/>
      <c r="R312" s="159"/>
      <c r="S312" s="159"/>
      <c r="T312" s="160"/>
      <c r="AT312" s="161" t="s">
        <v>97</v>
      </c>
      <c r="AU312" s="161" t="s">
        <v>41</v>
      </c>
      <c r="AV312" s="9" t="s">
        <v>41</v>
      </c>
      <c r="AW312" s="9" t="s">
        <v>18</v>
      </c>
      <c r="AX312" s="9" t="s">
        <v>39</v>
      </c>
      <c r="AY312" s="161" t="s">
        <v>86</v>
      </c>
    </row>
    <row r="313" spans="2:51" s="8" customFormat="1" ht="11.25" x14ac:dyDescent="0.2">
      <c r="B313" s="141"/>
      <c r="C313" s="142"/>
      <c r="D313" s="137" t="s">
        <v>97</v>
      </c>
      <c r="E313" s="143" t="s">
        <v>6</v>
      </c>
      <c r="F313" s="144" t="s">
        <v>397</v>
      </c>
      <c r="G313" s="142"/>
      <c r="H313" s="143" t="s">
        <v>6</v>
      </c>
      <c r="I313" s="145"/>
      <c r="J313" s="142"/>
      <c r="K313" s="142"/>
      <c r="L313" s="146"/>
      <c r="M313" s="147"/>
      <c r="N313" s="148"/>
      <c r="O313" s="148"/>
      <c r="P313" s="148"/>
      <c r="Q313" s="148"/>
      <c r="R313" s="148"/>
      <c r="S313" s="148"/>
      <c r="T313" s="149"/>
      <c r="AT313" s="150" t="s">
        <v>97</v>
      </c>
      <c r="AU313" s="150" t="s">
        <v>41</v>
      </c>
      <c r="AV313" s="8" t="s">
        <v>40</v>
      </c>
      <c r="AW313" s="8" t="s">
        <v>18</v>
      </c>
      <c r="AX313" s="8" t="s">
        <v>39</v>
      </c>
      <c r="AY313" s="150" t="s">
        <v>86</v>
      </c>
    </row>
    <row r="314" spans="2:51" s="9" customFormat="1" ht="11.25" x14ac:dyDescent="0.2">
      <c r="B314" s="151"/>
      <c r="C314" s="152"/>
      <c r="D314" s="137" t="s">
        <v>97</v>
      </c>
      <c r="E314" s="153" t="s">
        <v>6</v>
      </c>
      <c r="F314" s="154" t="s">
        <v>401</v>
      </c>
      <c r="G314" s="152"/>
      <c r="H314" s="155">
        <v>-69</v>
      </c>
      <c r="I314" s="156"/>
      <c r="J314" s="152"/>
      <c r="K314" s="152"/>
      <c r="L314" s="157"/>
      <c r="M314" s="158"/>
      <c r="N314" s="159"/>
      <c r="O314" s="159"/>
      <c r="P314" s="159"/>
      <c r="Q314" s="159"/>
      <c r="R314" s="159"/>
      <c r="S314" s="159"/>
      <c r="T314" s="160"/>
      <c r="AT314" s="161" t="s">
        <v>97</v>
      </c>
      <c r="AU314" s="161" t="s">
        <v>41</v>
      </c>
      <c r="AV314" s="9" t="s">
        <v>41</v>
      </c>
      <c r="AW314" s="9" t="s">
        <v>18</v>
      </c>
      <c r="AX314" s="9" t="s">
        <v>39</v>
      </c>
      <c r="AY314" s="161" t="s">
        <v>86</v>
      </c>
    </row>
    <row r="315" spans="2:51" s="8" customFormat="1" ht="11.25" x14ac:dyDescent="0.2">
      <c r="B315" s="141"/>
      <c r="C315" s="142"/>
      <c r="D315" s="137" t="s">
        <v>97</v>
      </c>
      <c r="E315" s="143" t="s">
        <v>6</v>
      </c>
      <c r="F315" s="144" t="s">
        <v>402</v>
      </c>
      <c r="G315" s="142"/>
      <c r="H315" s="143" t="s">
        <v>6</v>
      </c>
      <c r="I315" s="145"/>
      <c r="J315" s="142"/>
      <c r="K315" s="142"/>
      <c r="L315" s="146"/>
      <c r="M315" s="147"/>
      <c r="N315" s="148"/>
      <c r="O315" s="148"/>
      <c r="P315" s="148"/>
      <c r="Q315" s="148"/>
      <c r="R315" s="148"/>
      <c r="S315" s="148"/>
      <c r="T315" s="149"/>
      <c r="AT315" s="150" t="s">
        <v>97</v>
      </c>
      <c r="AU315" s="150" t="s">
        <v>41</v>
      </c>
      <c r="AV315" s="8" t="s">
        <v>40</v>
      </c>
      <c r="AW315" s="8" t="s">
        <v>18</v>
      </c>
      <c r="AX315" s="8" t="s">
        <v>39</v>
      </c>
      <c r="AY315" s="150" t="s">
        <v>86</v>
      </c>
    </row>
    <row r="316" spans="2:51" s="9" customFormat="1" ht="11.25" x14ac:dyDescent="0.2">
      <c r="B316" s="151"/>
      <c r="C316" s="152"/>
      <c r="D316" s="137" t="s">
        <v>97</v>
      </c>
      <c r="E316" s="153" t="s">
        <v>6</v>
      </c>
      <c r="F316" s="154" t="s">
        <v>378</v>
      </c>
      <c r="G316" s="152"/>
      <c r="H316" s="155">
        <v>170</v>
      </c>
      <c r="I316" s="156"/>
      <c r="J316" s="152"/>
      <c r="K316" s="152"/>
      <c r="L316" s="157"/>
      <c r="M316" s="158"/>
      <c r="N316" s="159"/>
      <c r="O316" s="159"/>
      <c r="P316" s="159"/>
      <c r="Q316" s="159"/>
      <c r="R316" s="159"/>
      <c r="S316" s="159"/>
      <c r="T316" s="160"/>
      <c r="AT316" s="161" t="s">
        <v>97</v>
      </c>
      <c r="AU316" s="161" t="s">
        <v>41</v>
      </c>
      <c r="AV316" s="9" t="s">
        <v>41</v>
      </c>
      <c r="AW316" s="9" t="s">
        <v>18</v>
      </c>
      <c r="AX316" s="9" t="s">
        <v>39</v>
      </c>
      <c r="AY316" s="161" t="s">
        <v>86</v>
      </c>
    </row>
    <row r="317" spans="2:51" s="8" customFormat="1" ht="11.25" x14ac:dyDescent="0.2">
      <c r="B317" s="141"/>
      <c r="C317" s="142"/>
      <c r="D317" s="137" t="s">
        <v>97</v>
      </c>
      <c r="E317" s="143" t="s">
        <v>6</v>
      </c>
      <c r="F317" s="144" t="s">
        <v>403</v>
      </c>
      <c r="G317" s="142"/>
      <c r="H317" s="143" t="s">
        <v>6</v>
      </c>
      <c r="I317" s="145"/>
      <c r="J317" s="142"/>
      <c r="K317" s="142"/>
      <c r="L317" s="146"/>
      <c r="M317" s="147"/>
      <c r="N317" s="148"/>
      <c r="O317" s="148"/>
      <c r="P317" s="148"/>
      <c r="Q317" s="148"/>
      <c r="R317" s="148"/>
      <c r="S317" s="148"/>
      <c r="T317" s="149"/>
      <c r="AT317" s="150" t="s">
        <v>97</v>
      </c>
      <c r="AU317" s="150" t="s">
        <v>41</v>
      </c>
      <c r="AV317" s="8" t="s">
        <v>40</v>
      </c>
      <c r="AW317" s="8" t="s">
        <v>18</v>
      </c>
      <c r="AX317" s="8" t="s">
        <v>39</v>
      </c>
      <c r="AY317" s="150" t="s">
        <v>86</v>
      </c>
    </row>
    <row r="318" spans="2:51" s="9" customFormat="1" ht="11.25" x14ac:dyDescent="0.2">
      <c r="B318" s="151"/>
      <c r="C318" s="152"/>
      <c r="D318" s="137" t="s">
        <v>97</v>
      </c>
      <c r="E318" s="153" t="s">
        <v>6</v>
      </c>
      <c r="F318" s="154" t="s">
        <v>380</v>
      </c>
      <c r="G318" s="152"/>
      <c r="H318" s="155">
        <v>1500</v>
      </c>
      <c r="I318" s="156"/>
      <c r="J318" s="152"/>
      <c r="K318" s="152"/>
      <c r="L318" s="157"/>
      <c r="M318" s="158"/>
      <c r="N318" s="159"/>
      <c r="O318" s="159"/>
      <c r="P318" s="159"/>
      <c r="Q318" s="159"/>
      <c r="R318" s="159"/>
      <c r="S318" s="159"/>
      <c r="T318" s="160"/>
      <c r="AT318" s="161" t="s">
        <v>97</v>
      </c>
      <c r="AU318" s="161" t="s">
        <v>41</v>
      </c>
      <c r="AV318" s="9" t="s">
        <v>41</v>
      </c>
      <c r="AW318" s="9" t="s">
        <v>18</v>
      </c>
      <c r="AX318" s="9" t="s">
        <v>39</v>
      </c>
      <c r="AY318" s="161" t="s">
        <v>86</v>
      </c>
    </row>
    <row r="319" spans="2:51" s="8" customFormat="1" ht="11.25" x14ac:dyDescent="0.2">
      <c r="B319" s="141"/>
      <c r="C319" s="142"/>
      <c r="D319" s="137" t="s">
        <v>97</v>
      </c>
      <c r="E319" s="143" t="s">
        <v>6</v>
      </c>
      <c r="F319" s="144" t="s">
        <v>404</v>
      </c>
      <c r="G319" s="142"/>
      <c r="H319" s="143" t="s">
        <v>6</v>
      </c>
      <c r="I319" s="145"/>
      <c r="J319" s="142"/>
      <c r="K319" s="142"/>
      <c r="L319" s="146"/>
      <c r="M319" s="147"/>
      <c r="N319" s="148"/>
      <c r="O319" s="148"/>
      <c r="P319" s="148"/>
      <c r="Q319" s="148"/>
      <c r="R319" s="148"/>
      <c r="S319" s="148"/>
      <c r="T319" s="149"/>
      <c r="AT319" s="150" t="s">
        <v>97</v>
      </c>
      <c r="AU319" s="150" t="s">
        <v>41</v>
      </c>
      <c r="AV319" s="8" t="s">
        <v>40</v>
      </c>
      <c r="AW319" s="8" t="s">
        <v>18</v>
      </c>
      <c r="AX319" s="8" t="s">
        <v>39</v>
      </c>
      <c r="AY319" s="150" t="s">
        <v>86</v>
      </c>
    </row>
    <row r="320" spans="2:51" s="9" customFormat="1" ht="11.25" x14ac:dyDescent="0.2">
      <c r="B320" s="151"/>
      <c r="C320" s="152"/>
      <c r="D320" s="137" t="s">
        <v>97</v>
      </c>
      <c r="E320" s="153" t="s">
        <v>6</v>
      </c>
      <c r="F320" s="154" t="s">
        <v>384</v>
      </c>
      <c r="G320" s="152"/>
      <c r="H320" s="155">
        <v>400</v>
      </c>
      <c r="I320" s="156"/>
      <c r="J320" s="152"/>
      <c r="K320" s="152"/>
      <c r="L320" s="157"/>
      <c r="M320" s="158"/>
      <c r="N320" s="159"/>
      <c r="O320" s="159"/>
      <c r="P320" s="159"/>
      <c r="Q320" s="159"/>
      <c r="R320" s="159"/>
      <c r="S320" s="159"/>
      <c r="T320" s="160"/>
      <c r="AT320" s="161" t="s">
        <v>97</v>
      </c>
      <c r="AU320" s="161" t="s">
        <v>41</v>
      </c>
      <c r="AV320" s="9" t="s">
        <v>41</v>
      </c>
      <c r="AW320" s="9" t="s">
        <v>18</v>
      </c>
      <c r="AX320" s="9" t="s">
        <v>39</v>
      </c>
      <c r="AY320" s="161" t="s">
        <v>86</v>
      </c>
    </row>
    <row r="321" spans="1:65" s="8" customFormat="1" ht="22.5" x14ac:dyDescent="0.2">
      <c r="B321" s="141"/>
      <c r="C321" s="142"/>
      <c r="D321" s="137" t="s">
        <v>97</v>
      </c>
      <c r="E321" s="143" t="s">
        <v>6</v>
      </c>
      <c r="F321" s="144" t="s">
        <v>405</v>
      </c>
      <c r="G321" s="142"/>
      <c r="H321" s="143" t="s">
        <v>6</v>
      </c>
      <c r="I321" s="145"/>
      <c r="J321" s="142"/>
      <c r="K321" s="142"/>
      <c r="L321" s="146"/>
      <c r="M321" s="147"/>
      <c r="N321" s="148"/>
      <c r="O321" s="148"/>
      <c r="P321" s="148"/>
      <c r="Q321" s="148"/>
      <c r="R321" s="148"/>
      <c r="S321" s="148"/>
      <c r="T321" s="149"/>
      <c r="AT321" s="150" t="s">
        <v>97</v>
      </c>
      <c r="AU321" s="150" t="s">
        <v>41</v>
      </c>
      <c r="AV321" s="8" t="s">
        <v>40</v>
      </c>
      <c r="AW321" s="8" t="s">
        <v>18</v>
      </c>
      <c r="AX321" s="8" t="s">
        <v>39</v>
      </c>
      <c r="AY321" s="150" t="s">
        <v>86</v>
      </c>
    </row>
    <row r="322" spans="1:65" s="9" customFormat="1" ht="11.25" x14ac:dyDescent="0.2">
      <c r="B322" s="151"/>
      <c r="C322" s="152"/>
      <c r="D322" s="137" t="s">
        <v>97</v>
      </c>
      <c r="E322" s="153" t="s">
        <v>6</v>
      </c>
      <c r="F322" s="154" t="s">
        <v>386</v>
      </c>
      <c r="G322" s="152"/>
      <c r="H322" s="155">
        <v>500</v>
      </c>
      <c r="I322" s="156"/>
      <c r="J322" s="152"/>
      <c r="K322" s="152"/>
      <c r="L322" s="157"/>
      <c r="M322" s="158"/>
      <c r="N322" s="159"/>
      <c r="O322" s="159"/>
      <c r="P322" s="159"/>
      <c r="Q322" s="159"/>
      <c r="R322" s="159"/>
      <c r="S322" s="159"/>
      <c r="T322" s="160"/>
      <c r="AT322" s="161" t="s">
        <v>97</v>
      </c>
      <c r="AU322" s="161" t="s">
        <v>41</v>
      </c>
      <c r="AV322" s="9" t="s">
        <v>41</v>
      </c>
      <c r="AW322" s="9" t="s">
        <v>18</v>
      </c>
      <c r="AX322" s="9" t="s">
        <v>39</v>
      </c>
      <c r="AY322" s="161" t="s">
        <v>86</v>
      </c>
    </row>
    <row r="323" spans="1:65" s="8" customFormat="1" ht="11.25" x14ac:dyDescent="0.2">
      <c r="B323" s="141"/>
      <c r="C323" s="142"/>
      <c r="D323" s="137" t="s">
        <v>97</v>
      </c>
      <c r="E323" s="143" t="s">
        <v>6</v>
      </c>
      <c r="F323" s="144" t="s">
        <v>387</v>
      </c>
      <c r="G323" s="142"/>
      <c r="H323" s="143" t="s">
        <v>6</v>
      </c>
      <c r="I323" s="145"/>
      <c r="J323" s="142"/>
      <c r="K323" s="142"/>
      <c r="L323" s="146"/>
      <c r="M323" s="147"/>
      <c r="N323" s="148"/>
      <c r="O323" s="148"/>
      <c r="P323" s="148"/>
      <c r="Q323" s="148"/>
      <c r="R323" s="148"/>
      <c r="S323" s="148"/>
      <c r="T323" s="149"/>
      <c r="AT323" s="150" t="s">
        <v>97</v>
      </c>
      <c r="AU323" s="150" t="s">
        <v>41</v>
      </c>
      <c r="AV323" s="8" t="s">
        <v>40</v>
      </c>
      <c r="AW323" s="8" t="s">
        <v>18</v>
      </c>
      <c r="AX323" s="8" t="s">
        <v>39</v>
      </c>
      <c r="AY323" s="150" t="s">
        <v>86</v>
      </c>
    </row>
    <row r="324" spans="1:65" s="9" customFormat="1" ht="11.25" x14ac:dyDescent="0.2">
      <c r="B324" s="151"/>
      <c r="C324" s="152"/>
      <c r="D324" s="137" t="s">
        <v>97</v>
      </c>
      <c r="E324" s="153" t="s">
        <v>6</v>
      </c>
      <c r="F324" s="154" t="s">
        <v>388</v>
      </c>
      <c r="G324" s="152"/>
      <c r="H324" s="155">
        <v>60</v>
      </c>
      <c r="I324" s="156"/>
      <c r="J324" s="152"/>
      <c r="K324" s="152"/>
      <c r="L324" s="157"/>
      <c r="M324" s="158"/>
      <c r="N324" s="159"/>
      <c r="O324" s="159"/>
      <c r="P324" s="159"/>
      <c r="Q324" s="159"/>
      <c r="R324" s="159"/>
      <c r="S324" s="159"/>
      <c r="T324" s="160"/>
      <c r="AT324" s="161" t="s">
        <v>97</v>
      </c>
      <c r="AU324" s="161" t="s">
        <v>41</v>
      </c>
      <c r="AV324" s="9" t="s">
        <v>41</v>
      </c>
      <c r="AW324" s="9" t="s">
        <v>18</v>
      </c>
      <c r="AX324" s="9" t="s">
        <v>39</v>
      </c>
      <c r="AY324" s="161" t="s">
        <v>86</v>
      </c>
    </row>
    <row r="325" spans="1:65" s="10" customFormat="1" ht="11.25" x14ac:dyDescent="0.2">
      <c r="B325" s="162"/>
      <c r="C325" s="163"/>
      <c r="D325" s="137" t="s">
        <v>97</v>
      </c>
      <c r="E325" s="164" t="s">
        <v>6</v>
      </c>
      <c r="F325" s="165" t="s">
        <v>111</v>
      </c>
      <c r="G325" s="163"/>
      <c r="H325" s="166">
        <v>5422</v>
      </c>
      <c r="I325" s="167"/>
      <c r="J325" s="163"/>
      <c r="K325" s="163"/>
      <c r="L325" s="168"/>
      <c r="M325" s="169"/>
      <c r="N325" s="170"/>
      <c r="O325" s="170"/>
      <c r="P325" s="170"/>
      <c r="Q325" s="170"/>
      <c r="R325" s="170"/>
      <c r="S325" s="170"/>
      <c r="T325" s="171"/>
      <c r="AT325" s="172" t="s">
        <v>97</v>
      </c>
      <c r="AU325" s="172" t="s">
        <v>41</v>
      </c>
      <c r="AV325" s="10" t="s">
        <v>93</v>
      </c>
      <c r="AW325" s="10" t="s">
        <v>18</v>
      </c>
      <c r="AX325" s="10" t="s">
        <v>40</v>
      </c>
      <c r="AY325" s="172" t="s">
        <v>86</v>
      </c>
    </row>
    <row r="326" spans="1:65" s="2" customFormat="1" ht="21.75" customHeight="1" x14ac:dyDescent="0.2">
      <c r="A326" s="20"/>
      <c r="B326" s="21"/>
      <c r="C326" s="124" t="s">
        <v>406</v>
      </c>
      <c r="D326" s="124" t="s">
        <v>88</v>
      </c>
      <c r="E326" s="125" t="s">
        <v>407</v>
      </c>
      <c r="F326" s="126" t="s">
        <v>408</v>
      </c>
      <c r="G326" s="127" t="s">
        <v>91</v>
      </c>
      <c r="H326" s="128">
        <v>2091</v>
      </c>
      <c r="I326" s="129"/>
      <c r="J326" s="130">
        <f>ROUND(I326*H326,2)</f>
        <v>0</v>
      </c>
      <c r="K326" s="126" t="s">
        <v>92</v>
      </c>
      <c r="L326" s="23"/>
      <c r="M326" s="131" t="s">
        <v>6</v>
      </c>
      <c r="N326" s="132" t="s">
        <v>26</v>
      </c>
      <c r="O326" s="29"/>
      <c r="P326" s="133">
        <f>O326*H326</f>
        <v>0</v>
      </c>
      <c r="Q326" s="133">
        <v>0</v>
      </c>
      <c r="R326" s="133">
        <f>Q326*H326</f>
        <v>0</v>
      </c>
      <c r="S326" s="133">
        <v>0</v>
      </c>
      <c r="T326" s="134">
        <f>S326*H326</f>
        <v>0</v>
      </c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R326" s="135" t="s">
        <v>93</v>
      </c>
      <c r="AT326" s="135" t="s">
        <v>88</v>
      </c>
      <c r="AU326" s="135" t="s">
        <v>41</v>
      </c>
      <c r="AY326" s="11" t="s">
        <v>86</v>
      </c>
      <c r="BE326" s="136">
        <f>IF(N326="základní",J326,0)</f>
        <v>0</v>
      </c>
      <c r="BF326" s="136">
        <f>IF(N326="snížená",J326,0)</f>
        <v>0</v>
      </c>
      <c r="BG326" s="136">
        <f>IF(N326="zákl. přenesená",J326,0)</f>
        <v>0</v>
      </c>
      <c r="BH326" s="136">
        <f>IF(N326="sníž. přenesená",J326,0)</f>
        <v>0</v>
      </c>
      <c r="BI326" s="136">
        <f>IF(N326="nulová",J326,0)</f>
        <v>0</v>
      </c>
      <c r="BJ326" s="11" t="s">
        <v>40</v>
      </c>
      <c r="BK326" s="136">
        <f>ROUND(I326*H326,2)</f>
        <v>0</v>
      </c>
      <c r="BL326" s="11" t="s">
        <v>93</v>
      </c>
      <c r="BM326" s="135" t="s">
        <v>409</v>
      </c>
    </row>
    <row r="327" spans="1:65" s="2" customFormat="1" ht="19.5" x14ac:dyDescent="0.2">
      <c r="A327" s="20"/>
      <c r="B327" s="21"/>
      <c r="C327" s="22"/>
      <c r="D327" s="137" t="s">
        <v>95</v>
      </c>
      <c r="E327" s="22"/>
      <c r="F327" s="138" t="s">
        <v>96</v>
      </c>
      <c r="G327" s="22"/>
      <c r="H327" s="22"/>
      <c r="I327" s="47"/>
      <c r="J327" s="22"/>
      <c r="K327" s="22"/>
      <c r="L327" s="23"/>
      <c r="M327" s="139"/>
      <c r="N327" s="140"/>
      <c r="O327" s="29"/>
      <c r="P327" s="29"/>
      <c r="Q327" s="29"/>
      <c r="R327" s="29"/>
      <c r="S327" s="29"/>
      <c r="T327" s="3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T327" s="11" t="s">
        <v>95</v>
      </c>
      <c r="AU327" s="11" t="s">
        <v>41</v>
      </c>
    </row>
    <row r="328" spans="1:65" s="8" customFormat="1" ht="22.5" x14ac:dyDescent="0.2">
      <c r="B328" s="141"/>
      <c r="C328" s="142"/>
      <c r="D328" s="137" t="s">
        <v>97</v>
      </c>
      <c r="E328" s="143" t="s">
        <v>6</v>
      </c>
      <c r="F328" s="144" t="s">
        <v>410</v>
      </c>
      <c r="G328" s="142"/>
      <c r="H328" s="143" t="s">
        <v>6</v>
      </c>
      <c r="I328" s="145"/>
      <c r="J328" s="142"/>
      <c r="K328" s="142"/>
      <c r="L328" s="146"/>
      <c r="M328" s="147"/>
      <c r="N328" s="148"/>
      <c r="O328" s="148"/>
      <c r="P328" s="148"/>
      <c r="Q328" s="148"/>
      <c r="R328" s="148"/>
      <c r="S328" s="148"/>
      <c r="T328" s="149"/>
      <c r="AT328" s="150" t="s">
        <v>97</v>
      </c>
      <c r="AU328" s="150" t="s">
        <v>41</v>
      </c>
      <c r="AV328" s="8" t="s">
        <v>40</v>
      </c>
      <c r="AW328" s="8" t="s">
        <v>18</v>
      </c>
      <c r="AX328" s="8" t="s">
        <v>39</v>
      </c>
      <c r="AY328" s="150" t="s">
        <v>86</v>
      </c>
    </row>
    <row r="329" spans="1:65" s="9" customFormat="1" ht="11.25" x14ac:dyDescent="0.2">
      <c r="B329" s="151"/>
      <c r="C329" s="152"/>
      <c r="D329" s="137" t="s">
        <v>97</v>
      </c>
      <c r="E329" s="153" t="s">
        <v>6</v>
      </c>
      <c r="F329" s="154" t="s">
        <v>394</v>
      </c>
      <c r="G329" s="152"/>
      <c r="H329" s="155">
        <v>1650</v>
      </c>
      <c r="I329" s="156"/>
      <c r="J329" s="152"/>
      <c r="K329" s="152"/>
      <c r="L329" s="157"/>
      <c r="M329" s="158"/>
      <c r="N329" s="159"/>
      <c r="O329" s="159"/>
      <c r="P329" s="159"/>
      <c r="Q329" s="159"/>
      <c r="R329" s="159"/>
      <c r="S329" s="159"/>
      <c r="T329" s="160"/>
      <c r="AT329" s="161" t="s">
        <v>97</v>
      </c>
      <c r="AU329" s="161" t="s">
        <v>41</v>
      </c>
      <c r="AV329" s="9" t="s">
        <v>41</v>
      </c>
      <c r="AW329" s="9" t="s">
        <v>18</v>
      </c>
      <c r="AX329" s="9" t="s">
        <v>39</v>
      </c>
      <c r="AY329" s="161" t="s">
        <v>86</v>
      </c>
    </row>
    <row r="330" spans="1:65" s="8" customFormat="1" ht="11.25" x14ac:dyDescent="0.2">
      <c r="B330" s="141"/>
      <c r="C330" s="142"/>
      <c r="D330" s="137" t="s">
        <v>97</v>
      </c>
      <c r="E330" s="143" t="s">
        <v>6</v>
      </c>
      <c r="F330" s="144" t="s">
        <v>411</v>
      </c>
      <c r="G330" s="142"/>
      <c r="H330" s="143" t="s">
        <v>6</v>
      </c>
      <c r="I330" s="145"/>
      <c r="J330" s="142"/>
      <c r="K330" s="142"/>
      <c r="L330" s="146"/>
      <c r="M330" s="147"/>
      <c r="N330" s="148"/>
      <c r="O330" s="148"/>
      <c r="P330" s="148"/>
      <c r="Q330" s="148"/>
      <c r="R330" s="148"/>
      <c r="S330" s="148"/>
      <c r="T330" s="149"/>
      <c r="AT330" s="150" t="s">
        <v>97</v>
      </c>
      <c r="AU330" s="150" t="s">
        <v>41</v>
      </c>
      <c r="AV330" s="8" t="s">
        <v>40</v>
      </c>
      <c r="AW330" s="8" t="s">
        <v>18</v>
      </c>
      <c r="AX330" s="8" t="s">
        <v>39</v>
      </c>
      <c r="AY330" s="150" t="s">
        <v>86</v>
      </c>
    </row>
    <row r="331" spans="1:65" s="9" customFormat="1" ht="11.25" x14ac:dyDescent="0.2">
      <c r="B331" s="151"/>
      <c r="C331" s="152"/>
      <c r="D331" s="137" t="s">
        <v>97</v>
      </c>
      <c r="E331" s="153" t="s">
        <v>6</v>
      </c>
      <c r="F331" s="154" t="s">
        <v>375</v>
      </c>
      <c r="G331" s="152"/>
      <c r="H331" s="155">
        <v>510</v>
      </c>
      <c r="I331" s="156"/>
      <c r="J331" s="152"/>
      <c r="K331" s="152"/>
      <c r="L331" s="157"/>
      <c r="M331" s="158"/>
      <c r="N331" s="159"/>
      <c r="O331" s="159"/>
      <c r="P331" s="159"/>
      <c r="Q331" s="159"/>
      <c r="R331" s="159"/>
      <c r="S331" s="159"/>
      <c r="T331" s="160"/>
      <c r="AT331" s="161" t="s">
        <v>97</v>
      </c>
      <c r="AU331" s="161" t="s">
        <v>41</v>
      </c>
      <c r="AV331" s="9" t="s">
        <v>41</v>
      </c>
      <c r="AW331" s="9" t="s">
        <v>18</v>
      </c>
      <c r="AX331" s="9" t="s">
        <v>39</v>
      </c>
      <c r="AY331" s="161" t="s">
        <v>86</v>
      </c>
    </row>
    <row r="332" spans="1:65" s="8" customFormat="1" ht="11.25" x14ac:dyDescent="0.2">
      <c r="B332" s="141"/>
      <c r="C332" s="142"/>
      <c r="D332" s="137" t="s">
        <v>97</v>
      </c>
      <c r="E332" s="143" t="s">
        <v>6</v>
      </c>
      <c r="F332" s="144" t="s">
        <v>397</v>
      </c>
      <c r="G332" s="142"/>
      <c r="H332" s="143" t="s">
        <v>6</v>
      </c>
      <c r="I332" s="145"/>
      <c r="J332" s="142"/>
      <c r="K332" s="142"/>
      <c r="L332" s="146"/>
      <c r="M332" s="147"/>
      <c r="N332" s="148"/>
      <c r="O332" s="148"/>
      <c r="P332" s="148"/>
      <c r="Q332" s="148"/>
      <c r="R332" s="148"/>
      <c r="S332" s="148"/>
      <c r="T332" s="149"/>
      <c r="AT332" s="150" t="s">
        <v>97</v>
      </c>
      <c r="AU332" s="150" t="s">
        <v>41</v>
      </c>
      <c r="AV332" s="8" t="s">
        <v>40</v>
      </c>
      <c r="AW332" s="8" t="s">
        <v>18</v>
      </c>
      <c r="AX332" s="8" t="s">
        <v>39</v>
      </c>
      <c r="AY332" s="150" t="s">
        <v>86</v>
      </c>
    </row>
    <row r="333" spans="1:65" s="9" customFormat="1" ht="11.25" x14ac:dyDescent="0.2">
      <c r="B333" s="151"/>
      <c r="C333" s="152"/>
      <c r="D333" s="137" t="s">
        <v>97</v>
      </c>
      <c r="E333" s="153" t="s">
        <v>6</v>
      </c>
      <c r="F333" s="154" t="s">
        <v>401</v>
      </c>
      <c r="G333" s="152"/>
      <c r="H333" s="155">
        <v>-69</v>
      </c>
      <c r="I333" s="156"/>
      <c r="J333" s="152"/>
      <c r="K333" s="152"/>
      <c r="L333" s="157"/>
      <c r="M333" s="158"/>
      <c r="N333" s="159"/>
      <c r="O333" s="159"/>
      <c r="P333" s="159"/>
      <c r="Q333" s="159"/>
      <c r="R333" s="159"/>
      <c r="S333" s="159"/>
      <c r="T333" s="160"/>
      <c r="AT333" s="161" t="s">
        <v>97</v>
      </c>
      <c r="AU333" s="161" t="s">
        <v>41</v>
      </c>
      <c r="AV333" s="9" t="s">
        <v>41</v>
      </c>
      <c r="AW333" s="9" t="s">
        <v>18</v>
      </c>
      <c r="AX333" s="9" t="s">
        <v>39</v>
      </c>
      <c r="AY333" s="161" t="s">
        <v>86</v>
      </c>
    </row>
    <row r="334" spans="1:65" s="10" customFormat="1" ht="11.25" x14ac:dyDescent="0.2">
      <c r="B334" s="162"/>
      <c r="C334" s="163"/>
      <c r="D334" s="137" t="s">
        <v>97</v>
      </c>
      <c r="E334" s="164" t="s">
        <v>6</v>
      </c>
      <c r="F334" s="165" t="s">
        <v>111</v>
      </c>
      <c r="G334" s="163"/>
      <c r="H334" s="166">
        <v>2091</v>
      </c>
      <c r="I334" s="167"/>
      <c r="J334" s="163"/>
      <c r="K334" s="163"/>
      <c r="L334" s="168"/>
      <c r="M334" s="169"/>
      <c r="N334" s="170"/>
      <c r="O334" s="170"/>
      <c r="P334" s="170"/>
      <c r="Q334" s="170"/>
      <c r="R334" s="170"/>
      <c r="S334" s="170"/>
      <c r="T334" s="171"/>
      <c r="AT334" s="172" t="s">
        <v>97</v>
      </c>
      <c r="AU334" s="172" t="s">
        <v>41</v>
      </c>
      <c r="AV334" s="10" t="s">
        <v>93</v>
      </c>
      <c r="AW334" s="10" t="s">
        <v>18</v>
      </c>
      <c r="AX334" s="10" t="s">
        <v>40</v>
      </c>
      <c r="AY334" s="172" t="s">
        <v>86</v>
      </c>
    </row>
    <row r="335" spans="1:65" s="2" customFormat="1" ht="21.75" customHeight="1" x14ac:dyDescent="0.2">
      <c r="A335" s="20"/>
      <c r="B335" s="21"/>
      <c r="C335" s="124" t="s">
        <v>412</v>
      </c>
      <c r="D335" s="124" t="s">
        <v>88</v>
      </c>
      <c r="E335" s="125" t="s">
        <v>413</v>
      </c>
      <c r="F335" s="126" t="s">
        <v>414</v>
      </c>
      <c r="G335" s="127" t="s">
        <v>91</v>
      </c>
      <c r="H335" s="128">
        <v>960</v>
      </c>
      <c r="I335" s="129"/>
      <c r="J335" s="130">
        <f>ROUND(I335*H335,2)</f>
        <v>0</v>
      </c>
      <c r="K335" s="126" t="s">
        <v>92</v>
      </c>
      <c r="L335" s="23"/>
      <c r="M335" s="131" t="s">
        <v>6</v>
      </c>
      <c r="N335" s="132" t="s">
        <v>26</v>
      </c>
      <c r="O335" s="29"/>
      <c r="P335" s="133">
        <f>O335*H335</f>
        <v>0</v>
      </c>
      <c r="Q335" s="133">
        <v>0</v>
      </c>
      <c r="R335" s="133">
        <f>Q335*H335</f>
        <v>0</v>
      </c>
      <c r="S335" s="133">
        <v>0</v>
      </c>
      <c r="T335" s="134">
        <f>S335*H335</f>
        <v>0</v>
      </c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R335" s="135" t="s">
        <v>93</v>
      </c>
      <c r="AT335" s="135" t="s">
        <v>88</v>
      </c>
      <c r="AU335" s="135" t="s">
        <v>41</v>
      </c>
      <c r="AY335" s="11" t="s">
        <v>86</v>
      </c>
      <c r="BE335" s="136">
        <f>IF(N335="základní",J335,0)</f>
        <v>0</v>
      </c>
      <c r="BF335" s="136">
        <f>IF(N335="snížená",J335,0)</f>
        <v>0</v>
      </c>
      <c r="BG335" s="136">
        <f>IF(N335="zákl. přenesená",J335,0)</f>
        <v>0</v>
      </c>
      <c r="BH335" s="136">
        <f>IF(N335="sníž. přenesená",J335,0)</f>
        <v>0</v>
      </c>
      <c r="BI335" s="136">
        <f>IF(N335="nulová",J335,0)</f>
        <v>0</v>
      </c>
      <c r="BJ335" s="11" t="s">
        <v>40</v>
      </c>
      <c r="BK335" s="136">
        <f>ROUND(I335*H335,2)</f>
        <v>0</v>
      </c>
      <c r="BL335" s="11" t="s">
        <v>93</v>
      </c>
      <c r="BM335" s="135" t="s">
        <v>415</v>
      </c>
    </row>
    <row r="336" spans="1:65" s="2" customFormat="1" ht="19.5" x14ac:dyDescent="0.2">
      <c r="A336" s="20"/>
      <c r="B336" s="21"/>
      <c r="C336" s="22"/>
      <c r="D336" s="137" t="s">
        <v>95</v>
      </c>
      <c r="E336" s="22"/>
      <c r="F336" s="138" t="s">
        <v>96</v>
      </c>
      <c r="G336" s="22"/>
      <c r="H336" s="22"/>
      <c r="I336" s="47"/>
      <c r="J336" s="22"/>
      <c r="K336" s="22"/>
      <c r="L336" s="23"/>
      <c r="M336" s="139"/>
      <c r="N336" s="140"/>
      <c r="O336" s="29"/>
      <c r="P336" s="29"/>
      <c r="Q336" s="29"/>
      <c r="R336" s="29"/>
      <c r="S336" s="29"/>
      <c r="T336" s="3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T336" s="11" t="s">
        <v>95</v>
      </c>
      <c r="AU336" s="11" t="s">
        <v>41</v>
      </c>
    </row>
    <row r="337" spans="1:65" s="8" customFormat="1" ht="11.25" x14ac:dyDescent="0.2">
      <c r="B337" s="141"/>
      <c r="C337" s="142"/>
      <c r="D337" s="137" t="s">
        <v>97</v>
      </c>
      <c r="E337" s="143" t="s">
        <v>6</v>
      </c>
      <c r="F337" s="144" t="s">
        <v>416</v>
      </c>
      <c r="G337" s="142"/>
      <c r="H337" s="143" t="s">
        <v>6</v>
      </c>
      <c r="I337" s="145"/>
      <c r="J337" s="142"/>
      <c r="K337" s="142"/>
      <c r="L337" s="146"/>
      <c r="M337" s="147"/>
      <c r="N337" s="148"/>
      <c r="O337" s="148"/>
      <c r="P337" s="148"/>
      <c r="Q337" s="148"/>
      <c r="R337" s="148"/>
      <c r="S337" s="148"/>
      <c r="T337" s="149"/>
      <c r="AT337" s="150" t="s">
        <v>97</v>
      </c>
      <c r="AU337" s="150" t="s">
        <v>41</v>
      </c>
      <c r="AV337" s="8" t="s">
        <v>40</v>
      </c>
      <c r="AW337" s="8" t="s">
        <v>18</v>
      </c>
      <c r="AX337" s="8" t="s">
        <v>39</v>
      </c>
      <c r="AY337" s="150" t="s">
        <v>86</v>
      </c>
    </row>
    <row r="338" spans="1:65" s="9" customFormat="1" ht="11.25" x14ac:dyDescent="0.2">
      <c r="B338" s="151"/>
      <c r="C338" s="152"/>
      <c r="D338" s="137" t="s">
        <v>97</v>
      </c>
      <c r="E338" s="153" t="s">
        <v>6</v>
      </c>
      <c r="F338" s="154" t="s">
        <v>417</v>
      </c>
      <c r="G338" s="152"/>
      <c r="H338" s="155">
        <v>280</v>
      </c>
      <c r="I338" s="156"/>
      <c r="J338" s="152"/>
      <c r="K338" s="152"/>
      <c r="L338" s="157"/>
      <c r="M338" s="158"/>
      <c r="N338" s="159"/>
      <c r="O338" s="159"/>
      <c r="P338" s="159"/>
      <c r="Q338" s="159"/>
      <c r="R338" s="159"/>
      <c r="S338" s="159"/>
      <c r="T338" s="160"/>
      <c r="AT338" s="161" t="s">
        <v>97</v>
      </c>
      <c r="AU338" s="161" t="s">
        <v>41</v>
      </c>
      <c r="AV338" s="9" t="s">
        <v>41</v>
      </c>
      <c r="AW338" s="9" t="s">
        <v>18</v>
      </c>
      <c r="AX338" s="9" t="s">
        <v>39</v>
      </c>
      <c r="AY338" s="161" t="s">
        <v>86</v>
      </c>
    </row>
    <row r="339" spans="1:65" s="8" customFormat="1" ht="22.5" x14ac:dyDescent="0.2">
      <c r="B339" s="141"/>
      <c r="C339" s="142"/>
      <c r="D339" s="137" t="s">
        <v>97</v>
      </c>
      <c r="E339" s="143" t="s">
        <v>6</v>
      </c>
      <c r="F339" s="144" t="s">
        <v>418</v>
      </c>
      <c r="G339" s="142"/>
      <c r="H339" s="143" t="s">
        <v>6</v>
      </c>
      <c r="I339" s="145"/>
      <c r="J339" s="142"/>
      <c r="K339" s="142"/>
      <c r="L339" s="146"/>
      <c r="M339" s="147"/>
      <c r="N339" s="148"/>
      <c r="O339" s="148"/>
      <c r="P339" s="148"/>
      <c r="Q339" s="148"/>
      <c r="R339" s="148"/>
      <c r="S339" s="148"/>
      <c r="T339" s="149"/>
      <c r="AT339" s="150" t="s">
        <v>97</v>
      </c>
      <c r="AU339" s="150" t="s">
        <v>41</v>
      </c>
      <c r="AV339" s="8" t="s">
        <v>40</v>
      </c>
      <c r="AW339" s="8" t="s">
        <v>18</v>
      </c>
      <c r="AX339" s="8" t="s">
        <v>39</v>
      </c>
      <c r="AY339" s="150" t="s">
        <v>86</v>
      </c>
    </row>
    <row r="340" spans="1:65" s="9" customFormat="1" ht="11.25" x14ac:dyDescent="0.2">
      <c r="B340" s="151"/>
      <c r="C340" s="152"/>
      <c r="D340" s="137" t="s">
        <v>97</v>
      </c>
      <c r="E340" s="153" t="s">
        <v>6</v>
      </c>
      <c r="F340" s="154" t="s">
        <v>382</v>
      </c>
      <c r="G340" s="152"/>
      <c r="H340" s="155">
        <v>620</v>
      </c>
      <c r="I340" s="156"/>
      <c r="J340" s="152"/>
      <c r="K340" s="152"/>
      <c r="L340" s="157"/>
      <c r="M340" s="158"/>
      <c r="N340" s="159"/>
      <c r="O340" s="159"/>
      <c r="P340" s="159"/>
      <c r="Q340" s="159"/>
      <c r="R340" s="159"/>
      <c r="S340" s="159"/>
      <c r="T340" s="160"/>
      <c r="AT340" s="161" t="s">
        <v>97</v>
      </c>
      <c r="AU340" s="161" t="s">
        <v>41</v>
      </c>
      <c r="AV340" s="9" t="s">
        <v>41</v>
      </c>
      <c r="AW340" s="9" t="s">
        <v>18</v>
      </c>
      <c r="AX340" s="9" t="s">
        <v>39</v>
      </c>
      <c r="AY340" s="161" t="s">
        <v>86</v>
      </c>
    </row>
    <row r="341" spans="1:65" s="8" customFormat="1" ht="11.25" x14ac:dyDescent="0.2">
      <c r="B341" s="141"/>
      <c r="C341" s="142"/>
      <c r="D341" s="137" t="s">
        <v>97</v>
      </c>
      <c r="E341" s="143" t="s">
        <v>6</v>
      </c>
      <c r="F341" s="144" t="s">
        <v>387</v>
      </c>
      <c r="G341" s="142"/>
      <c r="H341" s="143" t="s">
        <v>6</v>
      </c>
      <c r="I341" s="145"/>
      <c r="J341" s="142"/>
      <c r="K341" s="142"/>
      <c r="L341" s="146"/>
      <c r="M341" s="147"/>
      <c r="N341" s="148"/>
      <c r="O341" s="148"/>
      <c r="P341" s="148"/>
      <c r="Q341" s="148"/>
      <c r="R341" s="148"/>
      <c r="S341" s="148"/>
      <c r="T341" s="149"/>
      <c r="AT341" s="150" t="s">
        <v>97</v>
      </c>
      <c r="AU341" s="150" t="s">
        <v>41</v>
      </c>
      <c r="AV341" s="8" t="s">
        <v>40</v>
      </c>
      <c r="AW341" s="8" t="s">
        <v>18</v>
      </c>
      <c r="AX341" s="8" t="s">
        <v>39</v>
      </c>
      <c r="AY341" s="150" t="s">
        <v>86</v>
      </c>
    </row>
    <row r="342" spans="1:65" s="9" customFormat="1" ht="11.25" x14ac:dyDescent="0.2">
      <c r="B342" s="151"/>
      <c r="C342" s="152"/>
      <c r="D342" s="137" t="s">
        <v>97</v>
      </c>
      <c r="E342" s="153" t="s">
        <v>6</v>
      </c>
      <c r="F342" s="154" t="s">
        <v>388</v>
      </c>
      <c r="G342" s="152"/>
      <c r="H342" s="155">
        <v>60</v>
      </c>
      <c r="I342" s="156"/>
      <c r="J342" s="152"/>
      <c r="K342" s="152"/>
      <c r="L342" s="157"/>
      <c r="M342" s="158"/>
      <c r="N342" s="159"/>
      <c r="O342" s="159"/>
      <c r="P342" s="159"/>
      <c r="Q342" s="159"/>
      <c r="R342" s="159"/>
      <c r="S342" s="159"/>
      <c r="T342" s="160"/>
      <c r="AT342" s="161" t="s">
        <v>97</v>
      </c>
      <c r="AU342" s="161" t="s">
        <v>41</v>
      </c>
      <c r="AV342" s="9" t="s">
        <v>41</v>
      </c>
      <c r="AW342" s="9" t="s">
        <v>18</v>
      </c>
      <c r="AX342" s="9" t="s">
        <v>39</v>
      </c>
      <c r="AY342" s="161" t="s">
        <v>86</v>
      </c>
    </row>
    <row r="343" spans="1:65" s="10" customFormat="1" ht="11.25" x14ac:dyDescent="0.2">
      <c r="B343" s="162"/>
      <c r="C343" s="163"/>
      <c r="D343" s="137" t="s">
        <v>97</v>
      </c>
      <c r="E343" s="164" t="s">
        <v>6</v>
      </c>
      <c r="F343" s="165" t="s">
        <v>111</v>
      </c>
      <c r="G343" s="163"/>
      <c r="H343" s="166">
        <v>960</v>
      </c>
      <c r="I343" s="167"/>
      <c r="J343" s="163"/>
      <c r="K343" s="163"/>
      <c r="L343" s="168"/>
      <c r="M343" s="169"/>
      <c r="N343" s="170"/>
      <c r="O343" s="170"/>
      <c r="P343" s="170"/>
      <c r="Q343" s="170"/>
      <c r="R343" s="170"/>
      <c r="S343" s="170"/>
      <c r="T343" s="171"/>
      <c r="AT343" s="172" t="s">
        <v>97</v>
      </c>
      <c r="AU343" s="172" t="s">
        <v>41</v>
      </c>
      <c r="AV343" s="10" t="s">
        <v>93</v>
      </c>
      <c r="AW343" s="10" t="s">
        <v>18</v>
      </c>
      <c r="AX343" s="10" t="s">
        <v>40</v>
      </c>
      <c r="AY343" s="172" t="s">
        <v>86</v>
      </c>
    </row>
    <row r="344" spans="1:65" s="2" customFormat="1" ht="33" customHeight="1" x14ac:dyDescent="0.2">
      <c r="A344" s="20"/>
      <c r="B344" s="21"/>
      <c r="C344" s="124" t="s">
        <v>419</v>
      </c>
      <c r="D344" s="124" t="s">
        <v>88</v>
      </c>
      <c r="E344" s="125" t="s">
        <v>420</v>
      </c>
      <c r="F344" s="126" t="s">
        <v>421</v>
      </c>
      <c r="G344" s="127" t="s">
        <v>91</v>
      </c>
      <c r="H344" s="128">
        <v>280</v>
      </c>
      <c r="I344" s="129"/>
      <c r="J344" s="130">
        <f>ROUND(I344*H344,2)</f>
        <v>0</v>
      </c>
      <c r="K344" s="126" t="s">
        <v>92</v>
      </c>
      <c r="L344" s="23"/>
      <c r="M344" s="131" t="s">
        <v>6</v>
      </c>
      <c r="N344" s="132" t="s">
        <v>26</v>
      </c>
      <c r="O344" s="29"/>
      <c r="P344" s="133">
        <f>O344*H344</f>
        <v>0</v>
      </c>
      <c r="Q344" s="133">
        <v>0</v>
      </c>
      <c r="R344" s="133">
        <f>Q344*H344</f>
        <v>0</v>
      </c>
      <c r="S344" s="133">
        <v>0</v>
      </c>
      <c r="T344" s="134">
        <f>S344*H344</f>
        <v>0</v>
      </c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R344" s="135" t="s">
        <v>93</v>
      </c>
      <c r="AT344" s="135" t="s">
        <v>88</v>
      </c>
      <c r="AU344" s="135" t="s">
        <v>41</v>
      </c>
      <c r="AY344" s="11" t="s">
        <v>86</v>
      </c>
      <c r="BE344" s="136">
        <f>IF(N344="základní",J344,0)</f>
        <v>0</v>
      </c>
      <c r="BF344" s="136">
        <f>IF(N344="snížená",J344,0)</f>
        <v>0</v>
      </c>
      <c r="BG344" s="136">
        <f>IF(N344="zákl. přenesená",J344,0)</f>
        <v>0</v>
      </c>
      <c r="BH344" s="136">
        <f>IF(N344="sníž. přenesená",J344,0)</f>
        <v>0</v>
      </c>
      <c r="BI344" s="136">
        <f>IF(N344="nulová",J344,0)</f>
        <v>0</v>
      </c>
      <c r="BJ344" s="11" t="s">
        <v>40</v>
      </c>
      <c r="BK344" s="136">
        <f>ROUND(I344*H344,2)</f>
        <v>0</v>
      </c>
      <c r="BL344" s="11" t="s">
        <v>93</v>
      </c>
      <c r="BM344" s="135" t="s">
        <v>422</v>
      </c>
    </row>
    <row r="345" spans="1:65" s="8" customFormat="1" ht="11.25" x14ac:dyDescent="0.2">
      <c r="B345" s="141"/>
      <c r="C345" s="142"/>
      <c r="D345" s="137" t="s">
        <v>97</v>
      </c>
      <c r="E345" s="143" t="s">
        <v>6</v>
      </c>
      <c r="F345" s="144" t="s">
        <v>423</v>
      </c>
      <c r="G345" s="142"/>
      <c r="H345" s="143" t="s">
        <v>6</v>
      </c>
      <c r="I345" s="145"/>
      <c r="J345" s="142"/>
      <c r="K345" s="142"/>
      <c r="L345" s="146"/>
      <c r="M345" s="147"/>
      <c r="N345" s="148"/>
      <c r="O345" s="148"/>
      <c r="P345" s="148"/>
      <c r="Q345" s="148"/>
      <c r="R345" s="148"/>
      <c r="S345" s="148"/>
      <c r="T345" s="149"/>
      <c r="AT345" s="150" t="s">
        <v>97</v>
      </c>
      <c r="AU345" s="150" t="s">
        <v>41</v>
      </c>
      <c r="AV345" s="8" t="s">
        <v>40</v>
      </c>
      <c r="AW345" s="8" t="s">
        <v>18</v>
      </c>
      <c r="AX345" s="8" t="s">
        <v>39</v>
      </c>
      <c r="AY345" s="150" t="s">
        <v>86</v>
      </c>
    </row>
    <row r="346" spans="1:65" s="9" customFormat="1" ht="11.25" x14ac:dyDescent="0.2">
      <c r="B346" s="151"/>
      <c r="C346" s="152"/>
      <c r="D346" s="137" t="s">
        <v>97</v>
      </c>
      <c r="E346" s="153" t="s">
        <v>6</v>
      </c>
      <c r="F346" s="154" t="s">
        <v>417</v>
      </c>
      <c r="G346" s="152"/>
      <c r="H346" s="155">
        <v>280</v>
      </c>
      <c r="I346" s="156"/>
      <c r="J346" s="152"/>
      <c r="K346" s="152"/>
      <c r="L346" s="157"/>
      <c r="M346" s="158"/>
      <c r="N346" s="159"/>
      <c r="O346" s="159"/>
      <c r="P346" s="159"/>
      <c r="Q346" s="159"/>
      <c r="R346" s="159"/>
      <c r="S346" s="159"/>
      <c r="T346" s="160"/>
      <c r="AT346" s="161" t="s">
        <v>97</v>
      </c>
      <c r="AU346" s="161" t="s">
        <v>41</v>
      </c>
      <c r="AV346" s="9" t="s">
        <v>41</v>
      </c>
      <c r="AW346" s="9" t="s">
        <v>18</v>
      </c>
      <c r="AX346" s="9" t="s">
        <v>40</v>
      </c>
      <c r="AY346" s="161" t="s">
        <v>86</v>
      </c>
    </row>
    <row r="347" spans="1:65" s="2" customFormat="1" ht="33" customHeight="1" x14ac:dyDescent="0.2">
      <c r="A347" s="20"/>
      <c r="B347" s="21"/>
      <c r="C347" s="124" t="s">
        <v>424</v>
      </c>
      <c r="D347" s="124" t="s">
        <v>88</v>
      </c>
      <c r="E347" s="125" t="s">
        <v>425</v>
      </c>
      <c r="F347" s="126" t="s">
        <v>426</v>
      </c>
      <c r="G347" s="127" t="s">
        <v>91</v>
      </c>
      <c r="H347" s="128">
        <v>1650</v>
      </c>
      <c r="I347" s="129"/>
      <c r="J347" s="130">
        <f>ROUND(I347*H347,2)</f>
        <v>0</v>
      </c>
      <c r="K347" s="126" t="s">
        <v>92</v>
      </c>
      <c r="L347" s="23"/>
      <c r="M347" s="131" t="s">
        <v>6</v>
      </c>
      <c r="N347" s="132" t="s">
        <v>26</v>
      </c>
      <c r="O347" s="29"/>
      <c r="P347" s="133">
        <f>O347*H347</f>
        <v>0</v>
      </c>
      <c r="Q347" s="133">
        <v>0</v>
      </c>
      <c r="R347" s="133">
        <f>Q347*H347</f>
        <v>0</v>
      </c>
      <c r="S347" s="133">
        <v>0</v>
      </c>
      <c r="T347" s="134">
        <f>S347*H347</f>
        <v>0</v>
      </c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R347" s="135" t="s">
        <v>93</v>
      </c>
      <c r="AT347" s="135" t="s">
        <v>88</v>
      </c>
      <c r="AU347" s="135" t="s">
        <v>41</v>
      </c>
      <c r="AY347" s="11" t="s">
        <v>86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1" t="s">
        <v>40</v>
      </c>
      <c r="BK347" s="136">
        <f>ROUND(I347*H347,2)</f>
        <v>0</v>
      </c>
      <c r="BL347" s="11" t="s">
        <v>93</v>
      </c>
      <c r="BM347" s="135" t="s">
        <v>427</v>
      </c>
    </row>
    <row r="348" spans="1:65" s="8" customFormat="1" ht="11.25" x14ac:dyDescent="0.2">
      <c r="B348" s="141"/>
      <c r="C348" s="142"/>
      <c r="D348" s="137" t="s">
        <v>97</v>
      </c>
      <c r="E348" s="143" t="s">
        <v>6</v>
      </c>
      <c r="F348" s="144" t="s">
        <v>428</v>
      </c>
      <c r="G348" s="142"/>
      <c r="H348" s="143" t="s">
        <v>6</v>
      </c>
      <c r="I348" s="145"/>
      <c r="J348" s="142"/>
      <c r="K348" s="142"/>
      <c r="L348" s="146"/>
      <c r="M348" s="147"/>
      <c r="N348" s="148"/>
      <c r="O348" s="148"/>
      <c r="P348" s="148"/>
      <c r="Q348" s="148"/>
      <c r="R348" s="148"/>
      <c r="S348" s="148"/>
      <c r="T348" s="149"/>
      <c r="AT348" s="150" t="s">
        <v>97</v>
      </c>
      <c r="AU348" s="150" t="s">
        <v>41</v>
      </c>
      <c r="AV348" s="8" t="s">
        <v>40</v>
      </c>
      <c r="AW348" s="8" t="s">
        <v>18</v>
      </c>
      <c r="AX348" s="8" t="s">
        <v>39</v>
      </c>
      <c r="AY348" s="150" t="s">
        <v>86</v>
      </c>
    </row>
    <row r="349" spans="1:65" s="9" customFormat="1" ht="11.25" x14ac:dyDescent="0.2">
      <c r="B349" s="151"/>
      <c r="C349" s="152"/>
      <c r="D349" s="137" t="s">
        <v>97</v>
      </c>
      <c r="E349" s="153" t="s">
        <v>6</v>
      </c>
      <c r="F349" s="154" t="s">
        <v>394</v>
      </c>
      <c r="G349" s="152"/>
      <c r="H349" s="155">
        <v>1650</v>
      </c>
      <c r="I349" s="156"/>
      <c r="J349" s="152"/>
      <c r="K349" s="152"/>
      <c r="L349" s="157"/>
      <c r="M349" s="158"/>
      <c r="N349" s="159"/>
      <c r="O349" s="159"/>
      <c r="P349" s="159"/>
      <c r="Q349" s="159"/>
      <c r="R349" s="159"/>
      <c r="S349" s="159"/>
      <c r="T349" s="160"/>
      <c r="AT349" s="161" t="s">
        <v>97</v>
      </c>
      <c r="AU349" s="161" t="s">
        <v>41</v>
      </c>
      <c r="AV349" s="9" t="s">
        <v>41</v>
      </c>
      <c r="AW349" s="9" t="s">
        <v>18</v>
      </c>
      <c r="AX349" s="9" t="s">
        <v>40</v>
      </c>
      <c r="AY349" s="161" t="s">
        <v>86</v>
      </c>
    </row>
    <row r="350" spans="1:65" s="2" customFormat="1" ht="21.75" customHeight="1" x14ac:dyDescent="0.2">
      <c r="A350" s="20"/>
      <c r="B350" s="21"/>
      <c r="C350" s="124" t="s">
        <v>429</v>
      </c>
      <c r="D350" s="124" t="s">
        <v>88</v>
      </c>
      <c r="E350" s="125" t="s">
        <v>430</v>
      </c>
      <c r="F350" s="126" t="s">
        <v>431</v>
      </c>
      <c r="G350" s="127" t="s">
        <v>91</v>
      </c>
      <c r="H350" s="128">
        <v>53</v>
      </c>
      <c r="I350" s="129"/>
      <c r="J350" s="130">
        <f>ROUND(I350*H350,2)</f>
        <v>0</v>
      </c>
      <c r="K350" s="126" t="s">
        <v>92</v>
      </c>
      <c r="L350" s="23"/>
      <c r="M350" s="131" t="s">
        <v>6</v>
      </c>
      <c r="N350" s="132" t="s">
        <v>26</v>
      </c>
      <c r="O350" s="29"/>
      <c r="P350" s="133">
        <f>O350*H350</f>
        <v>0</v>
      </c>
      <c r="Q350" s="133">
        <v>0.61199999999999999</v>
      </c>
      <c r="R350" s="133">
        <f>Q350*H350</f>
        <v>32.436</v>
      </c>
      <c r="S350" s="133">
        <v>0</v>
      </c>
      <c r="T350" s="134">
        <f>S350*H350</f>
        <v>0</v>
      </c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R350" s="135" t="s">
        <v>93</v>
      </c>
      <c r="AT350" s="135" t="s">
        <v>88</v>
      </c>
      <c r="AU350" s="135" t="s">
        <v>41</v>
      </c>
      <c r="AY350" s="11" t="s">
        <v>86</v>
      </c>
      <c r="BE350" s="136">
        <f>IF(N350="základní",J350,0)</f>
        <v>0</v>
      </c>
      <c r="BF350" s="136">
        <f>IF(N350="snížená",J350,0)</f>
        <v>0</v>
      </c>
      <c r="BG350" s="136">
        <f>IF(N350="zákl. přenesená",J350,0)</f>
        <v>0</v>
      </c>
      <c r="BH350" s="136">
        <f>IF(N350="sníž. přenesená",J350,0)</f>
        <v>0</v>
      </c>
      <c r="BI350" s="136">
        <f>IF(N350="nulová",J350,0)</f>
        <v>0</v>
      </c>
      <c r="BJ350" s="11" t="s">
        <v>40</v>
      </c>
      <c r="BK350" s="136">
        <f>ROUND(I350*H350,2)</f>
        <v>0</v>
      </c>
      <c r="BL350" s="11" t="s">
        <v>93</v>
      </c>
      <c r="BM350" s="135" t="s">
        <v>432</v>
      </c>
    </row>
    <row r="351" spans="1:65" s="2" customFormat="1" ht="19.5" x14ac:dyDescent="0.2">
      <c r="A351" s="20"/>
      <c r="B351" s="21"/>
      <c r="C351" s="22"/>
      <c r="D351" s="137" t="s">
        <v>95</v>
      </c>
      <c r="E351" s="22"/>
      <c r="F351" s="138" t="s">
        <v>96</v>
      </c>
      <c r="G351" s="22"/>
      <c r="H351" s="22"/>
      <c r="I351" s="47"/>
      <c r="J351" s="22"/>
      <c r="K351" s="22"/>
      <c r="L351" s="23"/>
      <c r="M351" s="139"/>
      <c r="N351" s="140"/>
      <c r="O351" s="29"/>
      <c r="P351" s="29"/>
      <c r="Q351" s="29"/>
      <c r="R351" s="29"/>
      <c r="S351" s="29"/>
      <c r="T351" s="3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T351" s="11" t="s">
        <v>95</v>
      </c>
      <c r="AU351" s="11" t="s">
        <v>41</v>
      </c>
    </row>
    <row r="352" spans="1:65" s="2" customFormat="1" ht="21.75" customHeight="1" x14ac:dyDescent="0.2">
      <c r="A352" s="20"/>
      <c r="B352" s="21"/>
      <c r="C352" s="124" t="s">
        <v>433</v>
      </c>
      <c r="D352" s="124" t="s">
        <v>88</v>
      </c>
      <c r="E352" s="125" t="s">
        <v>434</v>
      </c>
      <c r="F352" s="126" t="s">
        <v>435</v>
      </c>
      <c r="G352" s="127" t="s">
        <v>91</v>
      </c>
      <c r="H352" s="128">
        <v>2028</v>
      </c>
      <c r="I352" s="129"/>
      <c r="J352" s="130">
        <f>ROUND(I352*H352,2)</f>
        <v>0</v>
      </c>
      <c r="K352" s="126" t="s">
        <v>92</v>
      </c>
      <c r="L352" s="23"/>
      <c r="M352" s="131" t="s">
        <v>6</v>
      </c>
      <c r="N352" s="132" t="s">
        <v>26</v>
      </c>
      <c r="O352" s="29"/>
      <c r="P352" s="133">
        <f>O352*H352</f>
        <v>0</v>
      </c>
      <c r="Q352" s="133">
        <v>0</v>
      </c>
      <c r="R352" s="133">
        <f>Q352*H352</f>
        <v>0</v>
      </c>
      <c r="S352" s="133">
        <v>0</v>
      </c>
      <c r="T352" s="134">
        <f>S352*H352</f>
        <v>0</v>
      </c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R352" s="135" t="s">
        <v>93</v>
      </c>
      <c r="AT352" s="135" t="s">
        <v>88</v>
      </c>
      <c r="AU352" s="135" t="s">
        <v>41</v>
      </c>
      <c r="AY352" s="11" t="s">
        <v>86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1" t="s">
        <v>40</v>
      </c>
      <c r="BK352" s="136">
        <f>ROUND(I352*H352,2)</f>
        <v>0</v>
      </c>
      <c r="BL352" s="11" t="s">
        <v>93</v>
      </c>
      <c r="BM352" s="135" t="s">
        <v>436</v>
      </c>
    </row>
    <row r="353" spans="1:65" s="2" customFormat="1" ht="19.5" x14ac:dyDescent="0.2">
      <c r="A353" s="20"/>
      <c r="B353" s="21"/>
      <c r="C353" s="22"/>
      <c r="D353" s="137" t="s">
        <v>95</v>
      </c>
      <c r="E353" s="22"/>
      <c r="F353" s="138" t="s">
        <v>96</v>
      </c>
      <c r="G353" s="22"/>
      <c r="H353" s="22"/>
      <c r="I353" s="47"/>
      <c r="J353" s="22"/>
      <c r="K353" s="22"/>
      <c r="L353" s="23"/>
      <c r="M353" s="139"/>
      <c r="N353" s="140"/>
      <c r="O353" s="29"/>
      <c r="P353" s="29"/>
      <c r="Q353" s="29"/>
      <c r="R353" s="29"/>
      <c r="S353" s="29"/>
      <c r="T353" s="3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T353" s="11" t="s">
        <v>95</v>
      </c>
      <c r="AU353" s="11" t="s">
        <v>41</v>
      </c>
    </row>
    <row r="354" spans="1:65" s="8" customFormat="1" ht="11.25" x14ac:dyDescent="0.2">
      <c r="B354" s="141"/>
      <c r="C354" s="142"/>
      <c r="D354" s="137" t="s">
        <v>97</v>
      </c>
      <c r="E354" s="143" t="s">
        <v>6</v>
      </c>
      <c r="F354" s="144" t="s">
        <v>437</v>
      </c>
      <c r="G354" s="142"/>
      <c r="H354" s="143" t="s">
        <v>6</v>
      </c>
      <c r="I354" s="145"/>
      <c r="J354" s="142"/>
      <c r="K354" s="142"/>
      <c r="L354" s="146"/>
      <c r="M354" s="147"/>
      <c r="N354" s="148"/>
      <c r="O354" s="148"/>
      <c r="P354" s="148"/>
      <c r="Q354" s="148"/>
      <c r="R354" s="148"/>
      <c r="S354" s="148"/>
      <c r="T354" s="149"/>
      <c r="AT354" s="150" t="s">
        <v>97</v>
      </c>
      <c r="AU354" s="150" t="s">
        <v>41</v>
      </c>
      <c r="AV354" s="8" t="s">
        <v>40</v>
      </c>
      <c r="AW354" s="8" t="s">
        <v>18</v>
      </c>
      <c r="AX354" s="8" t="s">
        <v>39</v>
      </c>
      <c r="AY354" s="150" t="s">
        <v>86</v>
      </c>
    </row>
    <row r="355" spans="1:65" s="9" customFormat="1" ht="11.25" x14ac:dyDescent="0.2">
      <c r="B355" s="151"/>
      <c r="C355" s="152"/>
      <c r="D355" s="137" t="s">
        <v>97</v>
      </c>
      <c r="E355" s="153" t="s">
        <v>6</v>
      </c>
      <c r="F355" s="154" t="s">
        <v>394</v>
      </c>
      <c r="G355" s="152"/>
      <c r="H355" s="155">
        <v>1650</v>
      </c>
      <c r="I355" s="156"/>
      <c r="J355" s="152"/>
      <c r="K355" s="152"/>
      <c r="L355" s="157"/>
      <c r="M355" s="158"/>
      <c r="N355" s="159"/>
      <c r="O355" s="159"/>
      <c r="P355" s="159"/>
      <c r="Q355" s="159"/>
      <c r="R355" s="159"/>
      <c r="S355" s="159"/>
      <c r="T355" s="160"/>
      <c r="AT355" s="161" t="s">
        <v>97</v>
      </c>
      <c r="AU355" s="161" t="s">
        <v>41</v>
      </c>
      <c r="AV355" s="9" t="s">
        <v>41</v>
      </c>
      <c r="AW355" s="9" t="s">
        <v>18</v>
      </c>
      <c r="AX355" s="9" t="s">
        <v>39</v>
      </c>
      <c r="AY355" s="161" t="s">
        <v>86</v>
      </c>
    </row>
    <row r="356" spans="1:65" s="8" customFormat="1" ht="11.25" x14ac:dyDescent="0.2">
      <c r="B356" s="141"/>
      <c r="C356" s="142"/>
      <c r="D356" s="137" t="s">
        <v>97</v>
      </c>
      <c r="E356" s="143" t="s">
        <v>6</v>
      </c>
      <c r="F356" s="144" t="s">
        <v>438</v>
      </c>
      <c r="G356" s="142"/>
      <c r="H356" s="143" t="s">
        <v>6</v>
      </c>
      <c r="I356" s="145"/>
      <c r="J356" s="142"/>
      <c r="K356" s="142"/>
      <c r="L356" s="146"/>
      <c r="M356" s="147"/>
      <c r="N356" s="148"/>
      <c r="O356" s="148"/>
      <c r="P356" s="148"/>
      <c r="Q356" s="148"/>
      <c r="R356" s="148"/>
      <c r="S356" s="148"/>
      <c r="T356" s="149"/>
      <c r="AT356" s="150" t="s">
        <v>97</v>
      </c>
      <c r="AU356" s="150" t="s">
        <v>41</v>
      </c>
      <c r="AV356" s="8" t="s">
        <v>40</v>
      </c>
      <c r="AW356" s="8" t="s">
        <v>18</v>
      </c>
      <c r="AX356" s="8" t="s">
        <v>39</v>
      </c>
      <c r="AY356" s="150" t="s">
        <v>86</v>
      </c>
    </row>
    <row r="357" spans="1:65" s="9" customFormat="1" ht="11.25" x14ac:dyDescent="0.2">
      <c r="B357" s="151"/>
      <c r="C357" s="152"/>
      <c r="D357" s="137" t="s">
        <v>97</v>
      </c>
      <c r="E357" s="153" t="s">
        <v>6</v>
      </c>
      <c r="F357" s="154" t="s">
        <v>396</v>
      </c>
      <c r="G357" s="152"/>
      <c r="H357" s="155">
        <v>455</v>
      </c>
      <c r="I357" s="156"/>
      <c r="J357" s="152"/>
      <c r="K357" s="152"/>
      <c r="L357" s="157"/>
      <c r="M357" s="158"/>
      <c r="N357" s="159"/>
      <c r="O357" s="159"/>
      <c r="P357" s="159"/>
      <c r="Q357" s="159"/>
      <c r="R357" s="159"/>
      <c r="S357" s="159"/>
      <c r="T357" s="160"/>
      <c r="AT357" s="161" t="s">
        <v>97</v>
      </c>
      <c r="AU357" s="161" t="s">
        <v>41</v>
      </c>
      <c r="AV357" s="9" t="s">
        <v>41</v>
      </c>
      <c r="AW357" s="9" t="s">
        <v>18</v>
      </c>
      <c r="AX357" s="9" t="s">
        <v>39</v>
      </c>
      <c r="AY357" s="161" t="s">
        <v>86</v>
      </c>
    </row>
    <row r="358" spans="1:65" s="8" customFormat="1" ht="11.25" x14ac:dyDescent="0.2">
      <c r="B358" s="141"/>
      <c r="C358" s="142"/>
      <c r="D358" s="137" t="s">
        <v>97</v>
      </c>
      <c r="E358" s="143" t="s">
        <v>6</v>
      </c>
      <c r="F358" s="144" t="s">
        <v>397</v>
      </c>
      <c r="G358" s="142"/>
      <c r="H358" s="143" t="s">
        <v>6</v>
      </c>
      <c r="I358" s="145"/>
      <c r="J358" s="142"/>
      <c r="K358" s="142"/>
      <c r="L358" s="146"/>
      <c r="M358" s="147"/>
      <c r="N358" s="148"/>
      <c r="O358" s="148"/>
      <c r="P358" s="148"/>
      <c r="Q358" s="148"/>
      <c r="R358" s="148"/>
      <c r="S358" s="148"/>
      <c r="T358" s="149"/>
      <c r="AT358" s="150" t="s">
        <v>97</v>
      </c>
      <c r="AU358" s="150" t="s">
        <v>41</v>
      </c>
      <c r="AV358" s="8" t="s">
        <v>40</v>
      </c>
      <c r="AW358" s="8" t="s">
        <v>18</v>
      </c>
      <c r="AX358" s="8" t="s">
        <v>39</v>
      </c>
      <c r="AY358" s="150" t="s">
        <v>86</v>
      </c>
    </row>
    <row r="359" spans="1:65" s="9" customFormat="1" ht="11.25" x14ac:dyDescent="0.2">
      <c r="B359" s="151"/>
      <c r="C359" s="152"/>
      <c r="D359" s="137" t="s">
        <v>97</v>
      </c>
      <c r="E359" s="153" t="s">
        <v>6</v>
      </c>
      <c r="F359" s="154" t="s">
        <v>398</v>
      </c>
      <c r="G359" s="152"/>
      <c r="H359" s="155">
        <v>-77</v>
      </c>
      <c r="I359" s="156"/>
      <c r="J359" s="152"/>
      <c r="K359" s="152"/>
      <c r="L359" s="157"/>
      <c r="M359" s="158"/>
      <c r="N359" s="159"/>
      <c r="O359" s="159"/>
      <c r="P359" s="159"/>
      <c r="Q359" s="159"/>
      <c r="R359" s="159"/>
      <c r="S359" s="159"/>
      <c r="T359" s="160"/>
      <c r="AT359" s="161" t="s">
        <v>97</v>
      </c>
      <c r="AU359" s="161" t="s">
        <v>41</v>
      </c>
      <c r="AV359" s="9" t="s">
        <v>41</v>
      </c>
      <c r="AW359" s="9" t="s">
        <v>18</v>
      </c>
      <c r="AX359" s="9" t="s">
        <v>39</v>
      </c>
      <c r="AY359" s="161" t="s">
        <v>86</v>
      </c>
    </row>
    <row r="360" spans="1:65" s="10" customFormat="1" ht="11.25" x14ac:dyDescent="0.2">
      <c r="B360" s="162"/>
      <c r="C360" s="163"/>
      <c r="D360" s="137" t="s">
        <v>97</v>
      </c>
      <c r="E360" s="164" t="s">
        <v>6</v>
      </c>
      <c r="F360" s="165" t="s">
        <v>111</v>
      </c>
      <c r="G360" s="163"/>
      <c r="H360" s="166">
        <v>2028</v>
      </c>
      <c r="I360" s="167"/>
      <c r="J360" s="163"/>
      <c r="K360" s="163"/>
      <c r="L360" s="168"/>
      <c r="M360" s="169"/>
      <c r="N360" s="170"/>
      <c r="O360" s="170"/>
      <c r="P360" s="170"/>
      <c r="Q360" s="170"/>
      <c r="R360" s="170"/>
      <c r="S360" s="170"/>
      <c r="T360" s="171"/>
      <c r="AT360" s="172" t="s">
        <v>97</v>
      </c>
      <c r="AU360" s="172" t="s">
        <v>41</v>
      </c>
      <c r="AV360" s="10" t="s">
        <v>93</v>
      </c>
      <c r="AW360" s="10" t="s">
        <v>18</v>
      </c>
      <c r="AX360" s="10" t="s">
        <v>40</v>
      </c>
      <c r="AY360" s="172" t="s">
        <v>86</v>
      </c>
    </row>
    <row r="361" spans="1:65" s="2" customFormat="1" ht="21.75" customHeight="1" x14ac:dyDescent="0.2">
      <c r="A361" s="20"/>
      <c r="B361" s="21"/>
      <c r="C361" s="124" t="s">
        <v>439</v>
      </c>
      <c r="D361" s="124" t="s">
        <v>88</v>
      </c>
      <c r="E361" s="125" t="s">
        <v>440</v>
      </c>
      <c r="F361" s="126" t="s">
        <v>441</v>
      </c>
      <c r="G361" s="127" t="s">
        <v>91</v>
      </c>
      <c r="H361" s="128">
        <v>3678</v>
      </c>
      <c r="I361" s="129"/>
      <c r="J361" s="130">
        <f>ROUND(I361*H361,2)</f>
        <v>0</v>
      </c>
      <c r="K361" s="126" t="s">
        <v>92</v>
      </c>
      <c r="L361" s="23"/>
      <c r="M361" s="131" t="s">
        <v>6</v>
      </c>
      <c r="N361" s="132" t="s">
        <v>26</v>
      </c>
      <c r="O361" s="29"/>
      <c r="P361" s="133">
        <f>O361*H361</f>
        <v>0</v>
      </c>
      <c r="Q361" s="133">
        <v>0</v>
      </c>
      <c r="R361" s="133">
        <f>Q361*H361</f>
        <v>0</v>
      </c>
      <c r="S361" s="133">
        <v>0</v>
      </c>
      <c r="T361" s="134">
        <f>S361*H361</f>
        <v>0</v>
      </c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R361" s="135" t="s">
        <v>93</v>
      </c>
      <c r="AT361" s="135" t="s">
        <v>88</v>
      </c>
      <c r="AU361" s="135" t="s">
        <v>41</v>
      </c>
      <c r="AY361" s="11" t="s">
        <v>86</v>
      </c>
      <c r="BE361" s="136">
        <f>IF(N361="základní",J361,0)</f>
        <v>0</v>
      </c>
      <c r="BF361" s="136">
        <f>IF(N361="snížená",J361,0)</f>
        <v>0</v>
      </c>
      <c r="BG361" s="136">
        <f>IF(N361="zákl. přenesená",J361,0)</f>
        <v>0</v>
      </c>
      <c r="BH361" s="136">
        <f>IF(N361="sníž. přenesená",J361,0)</f>
        <v>0</v>
      </c>
      <c r="BI361" s="136">
        <f>IF(N361="nulová",J361,0)</f>
        <v>0</v>
      </c>
      <c r="BJ361" s="11" t="s">
        <v>40</v>
      </c>
      <c r="BK361" s="136">
        <f>ROUND(I361*H361,2)</f>
        <v>0</v>
      </c>
      <c r="BL361" s="11" t="s">
        <v>93</v>
      </c>
      <c r="BM361" s="135" t="s">
        <v>442</v>
      </c>
    </row>
    <row r="362" spans="1:65" s="2" customFormat="1" ht="19.5" x14ac:dyDescent="0.2">
      <c r="A362" s="20"/>
      <c r="B362" s="21"/>
      <c r="C362" s="22"/>
      <c r="D362" s="137" t="s">
        <v>95</v>
      </c>
      <c r="E362" s="22"/>
      <c r="F362" s="138" t="s">
        <v>96</v>
      </c>
      <c r="G362" s="22"/>
      <c r="H362" s="22"/>
      <c r="I362" s="47"/>
      <c r="J362" s="22"/>
      <c r="K362" s="22"/>
      <c r="L362" s="23"/>
      <c r="M362" s="139"/>
      <c r="N362" s="140"/>
      <c r="O362" s="29"/>
      <c r="P362" s="29"/>
      <c r="Q362" s="29"/>
      <c r="R362" s="29"/>
      <c r="S362" s="29"/>
      <c r="T362" s="3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T362" s="11" t="s">
        <v>95</v>
      </c>
      <c r="AU362" s="11" t="s">
        <v>41</v>
      </c>
    </row>
    <row r="363" spans="1:65" s="8" customFormat="1" ht="11.25" x14ac:dyDescent="0.2">
      <c r="B363" s="141"/>
      <c r="C363" s="142"/>
      <c r="D363" s="137" t="s">
        <v>97</v>
      </c>
      <c r="E363" s="143" t="s">
        <v>6</v>
      </c>
      <c r="F363" s="144" t="s">
        <v>437</v>
      </c>
      <c r="G363" s="142"/>
      <c r="H363" s="143" t="s">
        <v>6</v>
      </c>
      <c r="I363" s="145"/>
      <c r="J363" s="142"/>
      <c r="K363" s="142"/>
      <c r="L363" s="146"/>
      <c r="M363" s="147"/>
      <c r="N363" s="148"/>
      <c r="O363" s="148"/>
      <c r="P363" s="148"/>
      <c r="Q363" s="148"/>
      <c r="R363" s="148"/>
      <c r="S363" s="148"/>
      <c r="T363" s="149"/>
      <c r="AT363" s="150" t="s">
        <v>97</v>
      </c>
      <c r="AU363" s="150" t="s">
        <v>41</v>
      </c>
      <c r="AV363" s="8" t="s">
        <v>40</v>
      </c>
      <c r="AW363" s="8" t="s">
        <v>18</v>
      </c>
      <c r="AX363" s="8" t="s">
        <v>39</v>
      </c>
      <c r="AY363" s="150" t="s">
        <v>86</v>
      </c>
    </row>
    <row r="364" spans="1:65" s="9" customFormat="1" ht="11.25" x14ac:dyDescent="0.2">
      <c r="B364" s="151"/>
      <c r="C364" s="152"/>
      <c r="D364" s="137" t="s">
        <v>97</v>
      </c>
      <c r="E364" s="153" t="s">
        <v>6</v>
      </c>
      <c r="F364" s="154" t="s">
        <v>443</v>
      </c>
      <c r="G364" s="152"/>
      <c r="H364" s="155">
        <v>3300</v>
      </c>
      <c r="I364" s="156"/>
      <c r="J364" s="152"/>
      <c r="K364" s="152"/>
      <c r="L364" s="157"/>
      <c r="M364" s="158"/>
      <c r="N364" s="159"/>
      <c r="O364" s="159"/>
      <c r="P364" s="159"/>
      <c r="Q364" s="159"/>
      <c r="R364" s="159"/>
      <c r="S364" s="159"/>
      <c r="T364" s="160"/>
      <c r="AT364" s="161" t="s">
        <v>97</v>
      </c>
      <c r="AU364" s="161" t="s">
        <v>41</v>
      </c>
      <c r="AV364" s="9" t="s">
        <v>41</v>
      </c>
      <c r="AW364" s="9" t="s">
        <v>18</v>
      </c>
      <c r="AX364" s="9" t="s">
        <v>39</v>
      </c>
      <c r="AY364" s="161" t="s">
        <v>86</v>
      </c>
    </row>
    <row r="365" spans="1:65" s="8" customFormat="1" ht="11.25" x14ac:dyDescent="0.2">
      <c r="B365" s="141"/>
      <c r="C365" s="142"/>
      <c r="D365" s="137" t="s">
        <v>97</v>
      </c>
      <c r="E365" s="143" t="s">
        <v>6</v>
      </c>
      <c r="F365" s="144" t="s">
        <v>438</v>
      </c>
      <c r="G365" s="142"/>
      <c r="H365" s="143" t="s">
        <v>6</v>
      </c>
      <c r="I365" s="145"/>
      <c r="J365" s="142"/>
      <c r="K365" s="142"/>
      <c r="L365" s="146"/>
      <c r="M365" s="147"/>
      <c r="N365" s="148"/>
      <c r="O365" s="148"/>
      <c r="P365" s="148"/>
      <c r="Q365" s="148"/>
      <c r="R365" s="148"/>
      <c r="S365" s="148"/>
      <c r="T365" s="149"/>
      <c r="AT365" s="150" t="s">
        <v>97</v>
      </c>
      <c r="AU365" s="150" t="s">
        <v>41</v>
      </c>
      <c r="AV365" s="8" t="s">
        <v>40</v>
      </c>
      <c r="AW365" s="8" t="s">
        <v>18</v>
      </c>
      <c r="AX365" s="8" t="s">
        <v>39</v>
      </c>
      <c r="AY365" s="150" t="s">
        <v>86</v>
      </c>
    </row>
    <row r="366" spans="1:65" s="9" customFormat="1" ht="11.25" x14ac:dyDescent="0.2">
      <c r="B366" s="151"/>
      <c r="C366" s="152"/>
      <c r="D366" s="137" t="s">
        <v>97</v>
      </c>
      <c r="E366" s="153" t="s">
        <v>6</v>
      </c>
      <c r="F366" s="154" t="s">
        <v>396</v>
      </c>
      <c r="G366" s="152"/>
      <c r="H366" s="155">
        <v>455</v>
      </c>
      <c r="I366" s="156"/>
      <c r="J366" s="152"/>
      <c r="K366" s="152"/>
      <c r="L366" s="157"/>
      <c r="M366" s="158"/>
      <c r="N366" s="159"/>
      <c r="O366" s="159"/>
      <c r="P366" s="159"/>
      <c r="Q366" s="159"/>
      <c r="R366" s="159"/>
      <c r="S366" s="159"/>
      <c r="T366" s="160"/>
      <c r="AT366" s="161" t="s">
        <v>97</v>
      </c>
      <c r="AU366" s="161" t="s">
        <v>41</v>
      </c>
      <c r="AV366" s="9" t="s">
        <v>41</v>
      </c>
      <c r="AW366" s="9" t="s">
        <v>18</v>
      </c>
      <c r="AX366" s="9" t="s">
        <v>39</v>
      </c>
      <c r="AY366" s="161" t="s">
        <v>86</v>
      </c>
    </row>
    <row r="367" spans="1:65" s="8" customFormat="1" ht="11.25" x14ac:dyDescent="0.2">
      <c r="B367" s="141"/>
      <c r="C367" s="142"/>
      <c r="D367" s="137" t="s">
        <v>97</v>
      </c>
      <c r="E367" s="143" t="s">
        <v>6</v>
      </c>
      <c r="F367" s="144" t="s">
        <v>397</v>
      </c>
      <c r="G367" s="142"/>
      <c r="H367" s="143" t="s">
        <v>6</v>
      </c>
      <c r="I367" s="145"/>
      <c r="J367" s="142"/>
      <c r="K367" s="142"/>
      <c r="L367" s="146"/>
      <c r="M367" s="147"/>
      <c r="N367" s="148"/>
      <c r="O367" s="148"/>
      <c r="P367" s="148"/>
      <c r="Q367" s="148"/>
      <c r="R367" s="148"/>
      <c r="S367" s="148"/>
      <c r="T367" s="149"/>
      <c r="AT367" s="150" t="s">
        <v>97</v>
      </c>
      <c r="AU367" s="150" t="s">
        <v>41</v>
      </c>
      <c r="AV367" s="8" t="s">
        <v>40</v>
      </c>
      <c r="AW367" s="8" t="s">
        <v>18</v>
      </c>
      <c r="AX367" s="8" t="s">
        <v>39</v>
      </c>
      <c r="AY367" s="150" t="s">
        <v>86</v>
      </c>
    </row>
    <row r="368" spans="1:65" s="9" customFormat="1" ht="11.25" x14ac:dyDescent="0.2">
      <c r="B368" s="151"/>
      <c r="C368" s="152"/>
      <c r="D368" s="137" t="s">
        <v>97</v>
      </c>
      <c r="E368" s="153" t="s">
        <v>6</v>
      </c>
      <c r="F368" s="154" t="s">
        <v>398</v>
      </c>
      <c r="G368" s="152"/>
      <c r="H368" s="155">
        <v>-77</v>
      </c>
      <c r="I368" s="156"/>
      <c r="J368" s="152"/>
      <c r="K368" s="152"/>
      <c r="L368" s="157"/>
      <c r="M368" s="158"/>
      <c r="N368" s="159"/>
      <c r="O368" s="159"/>
      <c r="P368" s="159"/>
      <c r="Q368" s="159"/>
      <c r="R368" s="159"/>
      <c r="S368" s="159"/>
      <c r="T368" s="160"/>
      <c r="AT368" s="161" t="s">
        <v>97</v>
      </c>
      <c r="AU368" s="161" t="s">
        <v>41</v>
      </c>
      <c r="AV368" s="9" t="s">
        <v>41</v>
      </c>
      <c r="AW368" s="9" t="s">
        <v>18</v>
      </c>
      <c r="AX368" s="9" t="s">
        <v>39</v>
      </c>
      <c r="AY368" s="161" t="s">
        <v>86</v>
      </c>
    </row>
    <row r="369" spans="1:65" s="10" customFormat="1" ht="11.25" x14ac:dyDescent="0.2">
      <c r="B369" s="162"/>
      <c r="C369" s="163"/>
      <c r="D369" s="137" t="s">
        <v>97</v>
      </c>
      <c r="E369" s="164" t="s">
        <v>6</v>
      </c>
      <c r="F369" s="165" t="s">
        <v>111</v>
      </c>
      <c r="G369" s="163"/>
      <c r="H369" s="166">
        <v>3678</v>
      </c>
      <c r="I369" s="167"/>
      <c r="J369" s="163"/>
      <c r="K369" s="163"/>
      <c r="L369" s="168"/>
      <c r="M369" s="169"/>
      <c r="N369" s="170"/>
      <c r="O369" s="170"/>
      <c r="P369" s="170"/>
      <c r="Q369" s="170"/>
      <c r="R369" s="170"/>
      <c r="S369" s="170"/>
      <c r="T369" s="171"/>
      <c r="AT369" s="172" t="s">
        <v>97</v>
      </c>
      <c r="AU369" s="172" t="s">
        <v>41</v>
      </c>
      <c r="AV369" s="10" t="s">
        <v>93</v>
      </c>
      <c r="AW369" s="10" t="s">
        <v>18</v>
      </c>
      <c r="AX369" s="10" t="s">
        <v>40</v>
      </c>
      <c r="AY369" s="172" t="s">
        <v>86</v>
      </c>
    </row>
    <row r="370" spans="1:65" s="2" customFormat="1" ht="33" customHeight="1" x14ac:dyDescent="0.2">
      <c r="A370" s="20"/>
      <c r="B370" s="21"/>
      <c r="C370" s="124" t="s">
        <v>388</v>
      </c>
      <c r="D370" s="124" t="s">
        <v>88</v>
      </c>
      <c r="E370" s="125" t="s">
        <v>444</v>
      </c>
      <c r="F370" s="126" t="s">
        <v>445</v>
      </c>
      <c r="G370" s="127" t="s">
        <v>91</v>
      </c>
      <c r="H370" s="128">
        <v>2028</v>
      </c>
      <c r="I370" s="129"/>
      <c r="J370" s="130">
        <f>ROUND(I370*H370,2)</f>
        <v>0</v>
      </c>
      <c r="K370" s="126" t="s">
        <v>92</v>
      </c>
      <c r="L370" s="23"/>
      <c r="M370" s="131" t="s">
        <v>6</v>
      </c>
      <c r="N370" s="132" t="s">
        <v>26</v>
      </c>
      <c r="O370" s="29"/>
      <c r="P370" s="133">
        <f>O370*H370</f>
        <v>0</v>
      </c>
      <c r="Q370" s="133">
        <v>0</v>
      </c>
      <c r="R370" s="133">
        <f>Q370*H370</f>
        <v>0</v>
      </c>
      <c r="S370" s="133">
        <v>0</v>
      </c>
      <c r="T370" s="134">
        <f>S370*H370</f>
        <v>0</v>
      </c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R370" s="135" t="s">
        <v>93</v>
      </c>
      <c r="AT370" s="135" t="s">
        <v>88</v>
      </c>
      <c r="AU370" s="135" t="s">
        <v>41</v>
      </c>
      <c r="AY370" s="11" t="s">
        <v>86</v>
      </c>
      <c r="BE370" s="136">
        <f>IF(N370="základní",J370,0)</f>
        <v>0</v>
      </c>
      <c r="BF370" s="136">
        <f>IF(N370="snížená",J370,0)</f>
        <v>0</v>
      </c>
      <c r="BG370" s="136">
        <f>IF(N370="zákl. přenesená",J370,0)</f>
        <v>0</v>
      </c>
      <c r="BH370" s="136">
        <f>IF(N370="sníž. přenesená",J370,0)</f>
        <v>0</v>
      </c>
      <c r="BI370" s="136">
        <f>IF(N370="nulová",J370,0)</f>
        <v>0</v>
      </c>
      <c r="BJ370" s="11" t="s">
        <v>40</v>
      </c>
      <c r="BK370" s="136">
        <f>ROUND(I370*H370,2)</f>
        <v>0</v>
      </c>
      <c r="BL370" s="11" t="s">
        <v>93</v>
      </c>
      <c r="BM370" s="135" t="s">
        <v>446</v>
      </c>
    </row>
    <row r="371" spans="1:65" s="2" customFormat="1" ht="19.5" x14ac:dyDescent="0.2">
      <c r="A371" s="20"/>
      <c r="B371" s="21"/>
      <c r="C371" s="22"/>
      <c r="D371" s="137" t="s">
        <v>95</v>
      </c>
      <c r="E371" s="22"/>
      <c r="F371" s="138" t="s">
        <v>96</v>
      </c>
      <c r="G371" s="22"/>
      <c r="H371" s="22"/>
      <c r="I371" s="47"/>
      <c r="J371" s="22"/>
      <c r="K371" s="22"/>
      <c r="L371" s="23"/>
      <c r="M371" s="139"/>
      <c r="N371" s="140"/>
      <c r="O371" s="29"/>
      <c r="P371" s="29"/>
      <c r="Q371" s="29"/>
      <c r="R371" s="29"/>
      <c r="S371" s="29"/>
      <c r="T371" s="3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T371" s="11" t="s">
        <v>95</v>
      </c>
      <c r="AU371" s="11" t="s">
        <v>41</v>
      </c>
    </row>
    <row r="372" spans="1:65" s="8" customFormat="1" ht="11.25" x14ac:dyDescent="0.2">
      <c r="B372" s="141"/>
      <c r="C372" s="142"/>
      <c r="D372" s="137" t="s">
        <v>97</v>
      </c>
      <c r="E372" s="143" t="s">
        <v>6</v>
      </c>
      <c r="F372" s="144" t="s">
        <v>372</v>
      </c>
      <c r="G372" s="142"/>
      <c r="H372" s="143" t="s">
        <v>6</v>
      </c>
      <c r="I372" s="145"/>
      <c r="J372" s="142"/>
      <c r="K372" s="142"/>
      <c r="L372" s="146"/>
      <c r="M372" s="147"/>
      <c r="N372" s="148"/>
      <c r="O372" s="148"/>
      <c r="P372" s="148"/>
      <c r="Q372" s="148"/>
      <c r="R372" s="148"/>
      <c r="S372" s="148"/>
      <c r="T372" s="149"/>
      <c r="AT372" s="150" t="s">
        <v>97</v>
      </c>
      <c r="AU372" s="150" t="s">
        <v>41</v>
      </c>
      <c r="AV372" s="8" t="s">
        <v>40</v>
      </c>
      <c r="AW372" s="8" t="s">
        <v>18</v>
      </c>
      <c r="AX372" s="8" t="s">
        <v>39</v>
      </c>
      <c r="AY372" s="150" t="s">
        <v>86</v>
      </c>
    </row>
    <row r="373" spans="1:65" s="9" customFormat="1" ht="11.25" x14ac:dyDescent="0.2">
      <c r="B373" s="151"/>
      <c r="C373" s="152"/>
      <c r="D373" s="137" t="s">
        <v>97</v>
      </c>
      <c r="E373" s="153" t="s">
        <v>6</v>
      </c>
      <c r="F373" s="154" t="s">
        <v>394</v>
      </c>
      <c r="G373" s="152"/>
      <c r="H373" s="155">
        <v>1650</v>
      </c>
      <c r="I373" s="156"/>
      <c r="J373" s="152"/>
      <c r="K373" s="152"/>
      <c r="L373" s="157"/>
      <c r="M373" s="158"/>
      <c r="N373" s="159"/>
      <c r="O373" s="159"/>
      <c r="P373" s="159"/>
      <c r="Q373" s="159"/>
      <c r="R373" s="159"/>
      <c r="S373" s="159"/>
      <c r="T373" s="160"/>
      <c r="AT373" s="161" t="s">
        <v>97</v>
      </c>
      <c r="AU373" s="161" t="s">
        <v>41</v>
      </c>
      <c r="AV373" s="9" t="s">
        <v>41</v>
      </c>
      <c r="AW373" s="9" t="s">
        <v>18</v>
      </c>
      <c r="AX373" s="9" t="s">
        <v>39</v>
      </c>
      <c r="AY373" s="161" t="s">
        <v>86</v>
      </c>
    </row>
    <row r="374" spans="1:65" s="8" customFormat="1" ht="11.25" x14ac:dyDescent="0.2">
      <c r="B374" s="141"/>
      <c r="C374" s="142"/>
      <c r="D374" s="137" t="s">
        <v>97</v>
      </c>
      <c r="E374" s="143" t="s">
        <v>6</v>
      </c>
      <c r="F374" s="144" t="s">
        <v>373</v>
      </c>
      <c r="G374" s="142"/>
      <c r="H374" s="143" t="s">
        <v>6</v>
      </c>
      <c r="I374" s="145"/>
      <c r="J374" s="142"/>
      <c r="K374" s="142"/>
      <c r="L374" s="146"/>
      <c r="M374" s="147"/>
      <c r="N374" s="148"/>
      <c r="O374" s="148"/>
      <c r="P374" s="148"/>
      <c r="Q374" s="148"/>
      <c r="R374" s="148"/>
      <c r="S374" s="148"/>
      <c r="T374" s="149"/>
      <c r="AT374" s="150" t="s">
        <v>97</v>
      </c>
      <c r="AU374" s="150" t="s">
        <v>41</v>
      </c>
      <c r="AV374" s="8" t="s">
        <v>40</v>
      </c>
      <c r="AW374" s="8" t="s">
        <v>18</v>
      </c>
      <c r="AX374" s="8" t="s">
        <v>39</v>
      </c>
      <c r="AY374" s="150" t="s">
        <v>86</v>
      </c>
    </row>
    <row r="375" spans="1:65" s="9" customFormat="1" ht="11.25" x14ac:dyDescent="0.2">
      <c r="B375" s="151"/>
      <c r="C375" s="152"/>
      <c r="D375" s="137" t="s">
        <v>97</v>
      </c>
      <c r="E375" s="153" t="s">
        <v>6</v>
      </c>
      <c r="F375" s="154" t="s">
        <v>396</v>
      </c>
      <c r="G375" s="152"/>
      <c r="H375" s="155">
        <v>455</v>
      </c>
      <c r="I375" s="156"/>
      <c r="J375" s="152"/>
      <c r="K375" s="152"/>
      <c r="L375" s="157"/>
      <c r="M375" s="158"/>
      <c r="N375" s="159"/>
      <c r="O375" s="159"/>
      <c r="P375" s="159"/>
      <c r="Q375" s="159"/>
      <c r="R375" s="159"/>
      <c r="S375" s="159"/>
      <c r="T375" s="160"/>
      <c r="AT375" s="161" t="s">
        <v>97</v>
      </c>
      <c r="AU375" s="161" t="s">
        <v>41</v>
      </c>
      <c r="AV375" s="9" t="s">
        <v>41</v>
      </c>
      <c r="AW375" s="9" t="s">
        <v>18</v>
      </c>
      <c r="AX375" s="9" t="s">
        <v>39</v>
      </c>
      <c r="AY375" s="161" t="s">
        <v>86</v>
      </c>
    </row>
    <row r="376" spans="1:65" s="8" customFormat="1" ht="11.25" x14ac:dyDescent="0.2">
      <c r="B376" s="141"/>
      <c r="C376" s="142"/>
      <c r="D376" s="137" t="s">
        <v>97</v>
      </c>
      <c r="E376" s="143" t="s">
        <v>6</v>
      </c>
      <c r="F376" s="144" t="s">
        <v>397</v>
      </c>
      <c r="G376" s="142"/>
      <c r="H376" s="143" t="s">
        <v>6</v>
      </c>
      <c r="I376" s="145"/>
      <c r="J376" s="142"/>
      <c r="K376" s="142"/>
      <c r="L376" s="146"/>
      <c r="M376" s="147"/>
      <c r="N376" s="148"/>
      <c r="O376" s="148"/>
      <c r="P376" s="148"/>
      <c r="Q376" s="148"/>
      <c r="R376" s="148"/>
      <c r="S376" s="148"/>
      <c r="T376" s="149"/>
      <c r="AT376" s="150" t="s">
        <v>97</v>
      </c>
      <c r="AU376" s="150" t="s">
        <v>41</v>
      </c>
      <c r="AV376" s="8" t="s">
        <v>40</v>
      </c>
      <c r="AW376" s="8" t="s">
        <v>18</v>
      </c>
      <c r="AX376" s="8" t="s">
        <v>39</v>
      </c>
      <c r="AY376" s="150" t="s">
        <v>86</v>
      </c>
    </row>
    <row r="377" spans="1:65" s="9" customFormat="1" ht="11.25" x14ac:dyDescent="0.2">
      <c r="B377" s="151"/>
      <c r="C377" s="152"/>
      <c r="D377" s="137" t="s">
        <v>97</v>
      </c>
      <c r="E377" s="153" t="s">
        <v>6</v>
      </c>
      <c r="F377" s="154" t="s">
        <v>398</v>
      </c>
      <c r="G377" s="152"/>
      <c r="H377" s="155">
        <v>-77</v>
      </c>
      <c r="I377" s="156"/>
      <c r="J377" s="152"/>
      <c r="K377" s="152"/>
      <c r="L377" s="157"/>
      <c r="M377" s="158"/>
      <c r="N377" s="159"/>
      <c r="O377" s="159"/>
      <c r="P377" s="159"/>
      <c r="Q377" s="159"/>
      <c r="R377" s="159"/>
      <c r="S377" s="159"/>
      <c r="T377" s="160"/>
      <c r="AT377" s="161" t="s">
        <v>97</v>
      </c>
      <c r="AU377" s="161" t="s">
        <v>41</v>
      </c>
      <c r="AV377" s="9" t="s">
        <v>41</v>
      </c>
      <c r="AW377" s="9" t="s">
        <v>18</v>
      </c>
      <c r="AX377" s="9" t="s">
        <v>39</v>
      </c>
      <c r="AY377" s="161" t="s">
        <v>86</v>
      </c>
    </row>
    <row r="378" spans="1:65" s="10" customFormat="1" ht="11.25" x14ac:dyDescent="0.2">
      <c r="B378" s="162"/>
      <c r="C378" s="163"/>
      <c r="D378" s="137" t="s">
        <v>97</v>
      </c>
      <c r="E378" s="164" t="s">
        <v>6</v>
      </c>
      <c r="F378" s="165" t="s">
        <v>111</v>
      </c>
      <c r="G378" s="163"/>
      <c r="H378" s="166">
        <v>2028</v>
      </c>
      <c r="I378" s="167"/>
      <c r="J378" s="163"/>
      <c r="K378" s="163"/>
      <c r="L378" s="168"/>
      <c r="M378" s="169"/>
      <c r="N378" s="170"/>
      <c r="O378" s="170"/>
      <c r="P378" s="170"/>
      <c r="Q378" s="170"/>
      <c r="R378" s="170"/>
      <c r="S378" s="170"/>
      <c r="T378" s="171"/>
      <c r="AT378" s="172" t="s">
        <v>97</v>
      </c>
      <c r="AU378" s="172" t="s">
        <v>41</v>
      </c>
      <c r="AV378" s="10" t="s">
        <v>93</v>
      </c>
      <c r="AW378" s="10" t="s">
        <v>18</v>
      </c>
      <c r="AX378" s="10" t="s">
        <v>40</v>
      </c>
      <c r="AY378" s="172" t="s">
        <v>86</v>
      </c>
    </row>
    <row r="379" spans="1:65" s="2" customFormat="1" ht="33" customHeight="1" x14ac:dyDescent="0.2">
      <c r="A379" s="20"/>
      <c r="B379" s="21"/>
      <c r="C379" s="124" t="s">
        <v>447</v>
      </c>
      <c r="D379" s="124" t="s">
        <v>88</v>
      </c>
      <c r="E379" s="125" t="s">
        <v>448</v>
      </c>
      <c r="F379" s="126" t="s">
        <v>449</v>
      </c>
      <c r="G379" s="127" t="s">
        <v>91</v>
      </c>
      <c r="H379" s="128">
        <v>1650</v>
      </c>
      <c r="I379" s="129"/>
      <c r="J379" s="130">
        <f>ROUND(I379*H379,2)</f>
        <v>0</v>
      </c>
      <c r="K379" s="126" t="s">
        <v>92</v>
      </c>
      <c r="L379" s="23"/>
      <c r="M379" s="131" t="s">
        <v>6</v>
      </c>
      <c r="N379" s="132" t="s">
        <v>26</v>
      </c>
      <c r="O379" s="29"/>
      <c r="P379" s="133">
        <f>O379*H379</f>
        <v>0</v>
      </c>
      <c r="Q379" s="133">
        <v>0</v>
      </c>
      <c r="R379" s="133">
        <f>Q379*H379</f>
        <v>0</v>
      </c>
      <c r="S379" s="133">
        <v>0</v>
      </c>
      <c r="T379" s="134">
        <f>S379*H379</f>
        <v>0</v>
      </c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R379" s="135" t="s">
        <v>93</v>
      </c>
      <c r="AT379" s="135" t="s">
        <v>88</v>
      </c>
      <c r="AU379" s="135" t="s">
        <v>41</v>
      </c>
      <c r="AY379" s="11" t="s">
        <v>86</v>
      </c>
      <c r="BE379" s="136">
        <f>IF(N379="základní",J379,0)</f>
        <v>0</v>
      </c>
      <c r="BF379" s="136">
        <f>IF(N379="snížená",J379,0)</f>
        <v>0</v>
      </c>
      <c r="BG379" s="136">
        <f>IF(N379="zákl. přenesená",J379,0)</f>
        <v>0</v>
      </c>
      <c r="BH379" s="136">
        <f>IF(N379="sníž. přenesená",J379,0)</f>
        <v>0</v>
      </c>
      <c r="BI379" s="136">
        <f>IF(N379="nulová",J379,0)</f>
        <v>0</v>
      </c>
      <c r="BJ379" s="11" t="s">
        <v>40</v>
      </c>
      <c r="BK379" s="136">
        <f>ROUND(I379*H379,2)</f>
        <v>0</v>
      </c>
      <c r="BL379" s="11" t="s">
        <v>93</v>
      </c>
      <c r="BM379" s="135" t="s">
        <v>450</v>
      </c>
    </row>
    <row r="380" spans="1:65" s="2" customFormat="1" ht="19.5" x14ac:dyDescent="0.2">
      <c r="A380" s="20"/>
      <c r="B380" s="21"/>
      <c r="C380" s="22"/>
      <c r="D380" s="137" t="s">
        <v>95</v>
      </c>
      <c r="E380" s="22"/>
      <c r="F380" s="138" t="s">
        <v>96</v>
      </c>
      <c r="G380" s="22"/>
      <c r="H380" s="22"/>
      <c r="I380" s="47"/>
      <c r="J380" s="22"/>
      <c r="K380" s="22"/>
      <c r="L380" s="23"/>
      <c r="M380" s="139"/>
      <c r="N380" s="140"/>
      <c r="O380" s="29"/>
      <c r="P380" s="29"/>
      <c r="Q380" s="29"/>
      <c r="R380" s="29"/>
      <c r="S380" s="29"/>
      <c r="T380" s="3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T380" s="11" t="s">
        <v>95</v>
      </c>
      <c r="AU380" s="11" t="s">
        <v>41</v>
      </c>
    </row>
    <row r="381" spans="1:65" s="8" customFormat="1" ht="11.25" x14ac:dyDescent="0.2">
      <c r="B381" s="141"/>
      <c r="C381" s="142"/>
      <c r="D381" s="137" t="s">
        <v>97</v>
      </c>
      <c r="E381" s="143" t="s">
        <v>6</v>
      </c>
      <c r="F381" s="144" t="s">
        <v>428</v>
      </c>
      <c r="G381" s="142"/>
      <c r="H381" s="143" t="s">
        <v>6</v>
      </c>
      <c r="I381" s="145"/>
      <c r="J381" s="142"/>
      <c r="K381" s="142"/>
      <c r="L381" s="146"/>
      <c r="M381" s="147"/>
      <c r="N381" s="148"/>
      <c r="O381" s="148"/>
      <c r="P381" s="148"/>
      <c r="Q381" s="148"/>
      <c r="R381" s="148"/>
      <c r="S381" s="148"/>
      <c r="T381" s="149"/>
      <c r="AT381" s="150" t="s">
        <v>97</v>
      </c>
      <c r="AU381" s="150" t="s">
        <v>41</v>
      </c>
      <c r="AV381" s="8" t="s">
        <v>40</v>
      </c>
      <c r="AW381" s="8" t="s">
        <v>18</v>
      </c>
      <c r="AX381" s="8" t="s">
        <v>39</v>
      </c>
      <c r="AY381" s="150" t="s">
        <v>86</v>
      </c>
    </row>
    <row r="382" spans="1:65" s="9" customFormat="1" ht="11.25" x14ac:dyDescent="0.2">
      <c r="B382" s="151"/>
      <c r="C382" s="152"/>
      <c r="D382" s="137" t="s">
        <v>97</v>
      </c>
      <c r="E382" s="153" t="s">
        <v>6</v>
      </c>
      <c r="F382" s="154" t="s">
        <v>394</v>
      </c>
      <c r="G382" s="152"/>
      <c r="H382" s="155">
        <v>1650</v>
      </c>
      <c r="I382" s="156"/>
      <c r="J382" s="152"/>
      <c r="K382" s="152"/>
      <c r="L382" s="157"/>
      <c r="M382" s="158"/>
      <c r="N382" s="159"/>
      <c r="O382" s="159"/>
      <c r="P382" s="159"/>
      <c r="Q382" s="159"/>
      <c r="R382" s="159"/>
      <c r="S382" s="159"/>
      <c r="T382" s="160"/>
      <c r="AT382" s="161" t="s">
        <v>97</v>
      </c>
      <c r="AU382" s="161" t="s">
        <v>41</v>
      </c>
      <c r="AV382" s="9" t="s">
        <v>41</v>
      </c>
      <c r="AW382" s="9" t="s">
        <v>18</v>
      </c>
      <c r="AX382" s="9" t="s">
        <v>40</v>
      </c>
      <c r="AY382" s="161" t="s">
        <v>86</v>
      </c>
    </row>
    <row r="383" spans="1:65" s="2" customFormat="1" ht="33" customHeight="1" x14ac:dyDescent="0.2">
      <c r="A383" s="20"/>
      <c r="B383" s="21"/>
      <c r="C383" s="124" t="s">
        <v>451</v>
      </c>
      <c r="D383" s="124" t="s">
        <v>88</v>
      </c>
      <c r="E383" s="125" t="s">
        <v>452</v>
      </c>
      <c r="F383" s="126" t="s">
        <v>453</v>
      </c>
      <c r="G383" s="127" t="s">
        <v>91</v>
      </c>
      <c r="H383" s="128">
        <v>378</v>
      </c>
      <c r="I383" s="129"/>
      <c r="J383" s="130">
        <f>ROUND(I383*H383,2)</f>
        <v>0</v>
      </c>
      <c r="K383" s="126" t="s">
        <v>92</v>
      </c>
      <c r="L383" s="23"/>
      <c r="M383" s="131" t="s">
        <v>6</v>
      </c>
      <c r="N383" s="132" t="s">
        <v>26</v>
      </c>
      <c r="O383" s="29"/>
      <c r="P383" s="133">
        <f>O383*H383</f>
        <v>0</v>
      </c>
      <c r="Q383" s="133">
        <v>0</v>
      </c>
      <c r="R383" s="133">
        <f>Q383*H383</f>
        <v>0</v>
      </c>
      <c r="S383" s="133">
        <v>0</v>
      </c>
      <c r="T383" s="134">
        <f>S383*H383</f>
        <v>0</v>
      </c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R383" s="135" t="s">
        <v>93</v>
      </c>
      <c r="AT383" s="135" t="s">
        <v>88</v>
      </c>
      <c r="AU383" s="135" t="s">
        <v>41</v>
      </c>
      <c r="AY383" s="11" t="s">
        <v>86</v>
      </c>
      <c r="BE383" s="136">
        <f>IF(N383="základní",J383,0)</f>
        <v>0</v>
      </c>
      <c r="BF383" s="136">
        <f>IF(N383="snížená",J383,0)</f>
        <v>0</v>
      </c>
      <c r="BG383" s="136">
        <f>IF(N383="zákl. přenesená",J383,0)</f>
        <v>0</v>
      </c>
      <c r="BH383" s="136">
        <f>IF(N383="sníž. přenesená",J383,0)</f>
        <v>0</v>
      </c>
      <c r="BI383" s="136">
        <f>IF(N383="nulová",J383,0)</f>
        <v>0</v>
      </c>
      <c r="BJ383" s="11" t="s">
        <v>40</v>
      </c>
      <c r="BK383" s="136">
        <f>ROUND(I383*H383,2)</f>
        <v>0</v>
      </c>
      <c r="BL383" s="11" t="s">
        <v>93</v>
      </c>
      <c r="BM383" s="135" t="s">
        <v>454</v>
      </c>
    </row>
    <row r="384" spans="1:65" s="2" customFormat="1" ht="19.5" x14ac:dyDescent="0.2">
      <c r="A384" s="20"/>
      <c r="B384" s="21"/>
      <c r="C384" s="22"/>
      <c r="D384" s="137" t="s">
        <v>95</v>
      </c>
      <c r="E384" s="22"/>
      <c r="F384" s="138" t="s">
        <v>96</v>
      </c>
      <c r="G384" s="22"/>
      <c r="H384" s="22"/>
      <c r="I384" s="47"/>
      <c r="J384" s="22"/>
      <c r="K384" s="22"/>
      <c r="L384" s="23"/>
      <c r="M384" s="139"/>
      <c r="N384" s="140"/>
      <c r="O384" s="29"/>
      <c r="P384" s="29"/>
      <c r="Q384" s="29"/>
      <c r="R384" s="29"/>
      <c r="S384" s="29"/>
      <c r="T384" s="3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T384" s="11" t="s">
        <v>95</v>
      </c>
      <c r="AU384" s="11" t="s">
        <v>41</v>
      </c>
    </row>
    <row r="385" spans="1:65" s="8" customFormat="1" ht="11.25" x14ac:dyDescent="0.2">
      <c r="B385" s="141"/>
      <c r="C385" s="142"/>
      <c r="D385" s="137" t="s">
        <v>97</v>
      </c>
      <c r="E385" s="143" t="s">
        <v>6</v>
      </c>
      <c r="F385" s="144" t="s">
        <v>455</v>
      </c>
      <c r="G385" s="142"/>
      <c r="H385" s="143" t="s">
        <v>6</v>
      </c>
      <c r="I385" s="145"/>
      <c r="J385" s="142"/>
      <c r="K385" s="142"/>
      <c r="L385" s="146"/>
      <c r="M385" s="147"/>
      <c r="N385" s="148"/>
      <c r="O385" s="148"/>
      <c r="P385" s="148"/>
      <c r="Q385" s="148"/>
      <c r="R385" s="148"/>
      <c r="S385" s="148"/>
      <c r="T385" s="149"/>
      <c r="AT385" s="150" t="s">
        <v>97</v>
      </c>
      <c r="AU385" s="150" t="s">
        <v>41</v>
      </c>
      <c r="AV385" s="8" t="s">
        <v>40</v>
      </c>
      <c r="AW385" s="8" t="s">
        <v>18</v>
      </c>
      <c r="AX385" s="8" t="s">
        <v>39</v>
      </c>
      <c r="AY385" s="150" t="s">
        <v>86</v>
      </c>
    </row>
    <row r="386" spans="1:65" s="9" customFormat="1" ht="11.25" x14ac:dyDescent="0.2">
      <c r="B386" s="151"/>
      <c r="C386" s="152"/>
      <c r="D386" s="137" t="s">
        <v>97</v>
      </c>
      <c r="E386" s="153" t="s">
        <v>6</v>
      </c>
      <c r="F386" s="154" t="s">
        <v>396</v>
      </c>
      <c r="G386" s="152"/>
      <c r="H386" s="155">
        <v>455</v>
      </c>
      <c r="I386" s="156"/>
      <c r="J386" s="152"/>
      <c r="K386" s="152"/>
      <c r="L386" s="157"/>
      <c r="M386" s="158"/>
      <c r="N386" s="159"/>
      <c r="O386" s="159"/>
      <c r="P386" s="159"/>
      <c r="Q386" s="159"/>
      <c r="R386" s="159"/>
      <c r="S386" s="159"/>
      <c r="T386" s="160"/>
      <c r="AT386" s="161" t="s">
        <v>97</v>
      </c>
      <c r="AU386" s="161" t="s">
        <v>41</v>
      </c>
      <c r="AV386" s="9" t="s">
        <v>41</v>
      </c>
      <c r="AW386" s="9" t="s">
        <v>18</v>
      </c>
      <c r="AX386" s="9" t="s">
        <v>39</v>
      </c>
      <c r="AY386" s="161" t="s">
        <v>86</v>
      </c>
    </row>
    <row r="387" spans="1:65" s="8" customFormat="1" ht="11.25" x14ac:dyDescent="0.2">
      <c r="B387" s="141"/>
      <c r="C387" s="142"/>
      <c r="D387" s="137" t="s">
        <v>97</v>
      </c>
      <c r="E387" s="143" t="s">
        <v>6</v>
      </c>
      <c r="F387" s="144" t="s">
        <v>397</v>
      </c>
      <c r="G387" s="142"/>
      <c r="H387" s="143" t="s">
        <v>6</v>
      </c>
      <c r="I387" s="145"/>
      <c r="J387" s="142"/>
      <c r="K387" s="142"/>
      <c r="L387" s="146"/>
      <c r="M387" s="147"/>
      <c r="N387" s="148"/>
      <c r="O387" s="148"/>
      <c r="P387" s="148"/>
      <c r="Q387" s="148"/>
      <c r="R387" s="148"/>
      <c r="S387" s="148"/>
      <c r="T387" s="149"/>
      <c r="AT387" s="150" t="s">
        <v>97</v>
      </c>
      <c r="AU387" s="150" t="s">
        <v>41</v>
      </c>
      <c r="AV387" s="8" t="s">
        <v>40</v>
      </c>
      <c r="AW387" s="8" t="s">
        <v>18</v>
      </c>
      <c r="AX387" s="8" t="s">
        <v>39</v>
      </c>
      <c r="AY387" s="150" t="s">
        <v>86</v>
      </c>
    </row>
    <row r="388" spans="1:65" s="9" customFormat="1" ht="11.25" x14ac:dyDescent="0.2">
      <c r="B388" s="151"/>
      <c r="C388" s="152"/>
      <c r="D388" s="137" t="s">
        <v>97</v>
      </c>
      <c r="E388" s="153" t="s">
        <v>6</v>
      </c>
      <c r="F388" s="154" t="s">
        <v>398</v>
      </c>
      <c r="G388" s="152"/>
      <c r="H388" s="155">
        <v>-77</v>
      </c>
      <c r="I388" s="156"/>
      <c r="J388" s="152"/>
      <c r="K388" s="152"/>
      <c r="L388" s="157"/>
      <c r="M388" s="158"/>
      <c r="N388" s="159"/>
      <c r="O388" s="159"/>
      <c r="P388" s="159"/>
      <c r="Q388" s="159"/>
      <c r="R388" s="159"/>
      <c r="S388" s="159"/>
      <c r="T388" s="160"/>
      <c r="AT388" s="161" t="s">
        <v>97</v>
      </c>
      <c r="AU388" s="161" t="s">
        <v>41</v>
      </c>
      <c r="AV388" s="9" t="s">
        <v>41</v>
      </c>
      <c r="AW388" s="9" t="s">
        <v>18</v>
      </c>
      <c r="AX388" s="9" t="s">
        <v>39</v>
      </c>
      <c r="AY388" s="161" t="s">
        <v>86</v>
      </c>
    </row>
    <row r="389" spans="1:65" s="10" customFormat="1" ht="11.25" x14ac:dyDescent="0.2">
      <c r="B389" s="162"/>
      <c r="C389" s="163"/>
      <c r="D389" s="137" t="s">
        <v>97</v>
      </c>
      <c r="E389" s="164" t="s">
        <v>6</v>
      </c>
      <c r="F389" s="165" t="s">
        <v>111</v>
      </c>
      <c r="G389" s="163"/>
      <c r="H389" s="166">
        <v>378</v>
      </c>
      <c r="I389" s="167"/>
      <c r="J389" s="163"/>
      <c r="K389" s="163"/>
      <c r="L389" s="168"/>
      <c r="M389" s="169"/>
      <c r="N389" s="170"/>
      <c r="O389" s="170"/>
      <c r="P389" s="170"/>
      <c r="Q389" s="170"/>
      <c r="R389" s="170"/>
      <c r="S389" s="170"/>
      <c r="T389" s="171"/>
      <c r="AT389" s="172" t="s">
        <v>97</v>
      </c>
      <c r="AU389" s="172" t="s">
        <v>41</v>
      </c>
      <c r="AV389" s="10" t="s">
        <v>93</v>
      </c>
      <c r="AW389" s="10" t="s">
        <v>18</v>
      </c>
      <c r="AX389" s="10" t="s">
        <v>40</v>
      </c>
      <c r="AY389" s="172" t="s">
        <v>86</v>
      </c>
    </row>
    <row r="390" spans="1:65" s="2" customFormat="1" ht="21.75" customHeight="1" x14ac:dyDescent="0.2">
      <c r="A390" s="20"/>
      <c r="B390" s="21"/>
      <c r="C390" s="124" t="s">
        <v>456</v>
      </c>
      <c r="D390" s="124" t="s">
        <v>88</v>
      </c>
      <c r="E390" s="125" t="s">
        <v>457</v>
      </c>
      <c r="F390" s="126" t="s">
        <v>458</v>
      </c>
      <c r="G390" s="127" t="s">
        <v>91</v>
      </c>
      <c r="H390" s="128">
        <v>280</v>
      </c>
      <c r="I390" s="129"/>
      <c r="J390" s="130">
        <f>ROUND(I390*H390,2)</f>
        <v>0</v>
      </c>
      <c r="K390" s="126" t="s">
        <v>92</v>
      </c>
      <c r="L390" s="23"/>
      <c r="M390" s="131" t="s">
        <v>6</v>
      </c>
      <c r="N390" s="132" t="s">
        <v>26</v>
      </c>
      <c r="O390" s="29"/>
      <c r="P390" s="133">
        <f>O390*H390</f>
        <v>0</v>
      </c>
      <c r="Q390" s="133">
        <v>0</v>
      </c>
      <c r="R390" s="133">
        <f>Q390*H390</f>
        <v>0</v>
      </c>
      <c r="S390" s="133">
        <v>0</v>
      </c>
      <c r="T390" s="134">
        <f>S390*H390</f>
        <v>0</v>
      </c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R390" s="135" t="s">
        <v>93</v>
      </c>
      <c r="AT390" s="135" t="s">
        <v>88</v>
      </c>
      <c r="AU390" s="135" t="s">
        <v>41</v>
      </c>
      <c r="AY390" s="11" t="s">
        <v>86</v>
      </c>
      <c r="BE390" s="136">
        <f>IF(N390="základní",J390,0)</f>
        <v>0</v>
      </c>
      <c r="BF390" s="136">
        <f>IF(N390="snížená",J390,0)</f>
        <v>0</v>
      </c>
      <c r="BG390" s="136">
        <f>IF(N390="zákl. přenesená",J390,0)</f>
        <v>0</v>
      </c>
      <c r="BH390" s="136">
        <f>IF(N390="sníž. přenesená",J390,0)</f>
        <v>0</v>
      </c>
      <c r="BI390" s="136">
        <f>IF(N390="nulová",J390,0)</f>
        <v>0</v>
      </c>
      <c r="BJ390" s="11" t="s">
        <v>40</v>
      </c>
      <c r="BK390" s="136">
        <f>ROUND(I390*H390,2)</f>
        <v>0</v>
      </c>
      <c r="BL390" s="11" t="s">
        <v>93</v>
      </c>
      <c r="BM390" s="135" t="s">
        <v>459</v>
      </c>
    </row>
    <row r="391" spans="1:65" s="8" customFormat="1" ht="11.25" x14ac:dyDescent="0.2">
      <c r="B391" s="141"/>
      <c r="C391" s="142"/>
      <c r="D391" s="137" t="s">
        <v>97</v>
      </c>
      <c r="E391" s="143" t="s">
        <v>6</v>
      </c>
      <c r="F391" s="144" t="s">
        <v>460</v>
      </c>
      <c r="G391" s="142"/>
      <c r="H391" s="143" t="s">
        <v>6</v>
      </c>
      <c r="I391" s="145"/>
      <c r="J391" s="142"/>
      <c r="K391" s="142"/>
      <c r="L391" s="146"/>
      <c r="M391" s="147"/>
      <c r="N391" s="148"/>
      <c r="O391" s="148"/>
      <c r="P391" s="148"/>
      <c r="Q391" s="148"/>
      <c r="R391" s="148"/>
      <c r="S391" s="148"/>
      <c r="T391" s="149"/>
      <c r="AT391" s="150" t="s">
        <v>97</v>
      </c>
      <c r="AU391" s="150" t="s">
        <v>41</v>
      </c>
      <c r="AV391" s="8" t="s">
        <v>40</v>
      </c>
      <c r="AW391" s="8" t="s">
        <v>18</v>
      </c>
      <c r="AX391" s="8" t="s">
        <v>39</v>
      </c>
      <c r="AY391" s="150" t="s">
        <v>86</v>
      </c>
    </row>
    <row r="392" spans="1:65" s="9" customFormat="1" ht="11.25" x14ac:dyDescent="0.2">
      <c r="B392" s="151"/>
      <c r="C392" s="152"/>
      <c r="D392" s="137" t="s">
        <v>97</v>
      </c>
      <c r="E392" s="153" t="s">
        <v>6</v>
      </c>
      <c r="F392" s="154" t="s">
        <v>417</v>
      </c>
      <c r="G392" s="152"/>
      <c r="H392" s="155">
        <v>280</v>
      </c>
      <c r="I392" s="156"/>
      <c r="J392" s="152"/>
      <c r="K392" s="152"/>
      <c r="L392" s="157"/>
      <c r="M392" s="158"/>
      <c r="N392" s="159"/>
      <c r="O392" s="159"/>
      <c r="P392" s="159"/>
      <c r="Q392" s="159"/>
      <c r="R392" s="159"/>
      <c r="S392" s="159"/>
      <c r="T392" s="160"/>
      <c r="AT392" s="161" t="s">
        <v>97</v>
      </c>
      <c r="AU392" s="161" t="s">
        <v>41</v>
      </c>
      <c r="AV392" s="9" t="s">
        <v>41</v>
      </c>
      <c r="AW392" s="9" t="s">
        <v>18</v>
      </c>
      <c r="AX392" s="9" t="s">
        <v>40</v>
      </c>
      <c r="AY392" s="161" t="s">
        <v>86</v>
      </c>
    </row>
    <row r="393" spans="1:65" s="2" customFormat="1" ht="44.25" customHeight="1" x14ac:dyDescent="0.2">
      <c r="A393" s="20"/>
      <c r="B393" s="21"/>
      <c r="C393" s="124" t="s">
        <v>461</v>
      </c>
      <c r="D393" s="124" t="s">
        <v>88</v>
      </c>
      <c r="E393" s="125" t="s">
        <v>462</v>
      </c>
      <c r="F393" s="126" t="s">
        <v>463</v>
      </c>
      <c r="G393" s="127" t="s">
        <v>91</v>
      </c>
      <c r="H393" s="128">
        <v>104</v>
      </c>
      <c r="I393" s="129"/>
      <c r="J393" s="130">
        <f>ROUND(I393*H393,2)</f>
        <v>0</v>
      </c>
      <c r="K393" s="126" t="s">
        <v>92</v>
      </c>
      <c r="L393" s="23"/>
      <c r="M393" s="131" t="s">
        <v>6</v>
      </c>
      <c r="N393" s="132" t="s">
        <v>26</v>
      </c>
      <c r="O393" s="29"/>
      <c r="P393" s="133">
        <f>O393*H393</f>
        <v>0</v>
      </c>
      <c r="Q393" s="133">
        <v>0.19536000000000001</v>
      </c>
      <c r="R393" s="133">
        <f>Q393*H393</f>
        <v>20.317440000000001</v>
      </c>
      <c r="S393" s="133">
        <v>0</v>
      </c>
      <c r="T393" s="134">
        <f>S393*H393</f>
        <v>0</v>
      </c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R393" s="135" t="s">
        <v>93</v>
      </c>
      <c r="AT393" s="135" t="s">
        <v>88</v>
      </c>
      <c r="AU393" s="135" t="s">
        <v>41</v>
      </c>
      <c r="AY393" s="11" t="s">
        <v>86</v>
      </c>
      <c r="BE393" s="136">
        <f>IF(N393="základní",J393,0)</f>
        <v>0</v>
      </c>
      <c r="BF393" s="136">
        <f>IF(N393="snížená",J393,0)</f>
        <v>0</v>
      </c>
      <c r="BG393" s="136">
        <f>IF(N393="zákl. přenesená",J393,0)</f>
        <v>0</v>
      </c>
      <c r="BH393" s="136">
        <f>IF(N393="sníž. přenesená",J393,0)</f>
        <v>0</v>
      </c>
      <c r="BI393" s="136">
        <f>IF(N393="nulová",J393,0)</f>
        <v>0</v>
      </c>
      <c r="BJ393" s="11" t="s">
        <v>40</v>
      </c>
      <c r="BK393" s="136">
        <f>ROUND(I393*H393,2)</f>
        <v>0</v>
      </c>
      <c r="BL393" s="11" t="s">
        <v>93</v>
      </c>
      <c r="BM393" s="135" t="s">
        <v>464</v>
      </c>
    </row>
    <row r="394" spans="1:65" s="2" customFormat="1" ht="19.5" x14ac:dyDescent="0.2">
      <c r="A394" s="20"/>
      <c r="B394" s="21"/>
      <c r="C394" s="22"/>
      <c r="D394" s="137" t="s">
        <v>95</v>
      </c>
      <c r="E394" s="22"/>
      <c r="F394" s="138" t="s">
        <v>96</v>
      </c>
      <c r="G394" s="22"/>
      <c r="H394" s="22"/>
      <c r="I394" s="47"/>
      <c r="J394" s="22"/>
      <c r="K394" s="22"/>
      <c r="L394" s="23"/>
      <c r="M394" s="139"/>
      <c r="N394" s="140"/>
      <c r="O394" s="29"/>
      <c r="P394" s="29"/>
      <c r="Q394" s="29"/>
      <c r="R394" s="29"/>
      <c r="S394" s="29"/>
      <c r="T394" s="3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T394" s="11" t="s">
        <v>95</v>
      </c>
      <c r="AU394" s="11" t="s">
        <v>41</v>
      </c>
    </row>
    <row r="395" spans="1:65" s="8" customFormat="1" ht="11.25" x14ac:dyDescent="0.2">
      <c r="B395" s="141"/>
      <c r="C395" s="142"/>
      <c r="D395" s="137" t="s">
        <v>97</v>
      </c>
      <c r="E395" s="143" t="s">
        <v>6</v>
      </c>
      <c r="F395" s="144" t="s">
        <v>465</v>
      </c>
      <c r="G395" s="142"/>
      <c r="H395" s="143" t="s">
        <v>6</v>
      </c>
      <c r="I395" s="145"/>
      <c r="J395" s="142"/>
      <c r="K395" s="142"/>
      <c r="L395" s="146"/>
      <c r="M395" s="147"/>
      <c r="N395" s="148"/>
      <c r="O395" s="148"/>
      <c r="P395" s="148"/>
      <c r="Q395" s="148"/>
      <c r="R395" s="148"/>
      <c r="S395" s="148"/>
      <c r="T395" s="149"/>
      <c r="AT395" s="150" t="s">
        <v>97</v>
      </c>
      <c r="AU395" s="150" t="s">
        <v>41</v>
      </c>
      <c r="AV395" s="8" t="s">
        <v>40</v>
      </c>
      <c r="AW395" s="8" t="s">
        <v>18</v>
      </c>
      <c r="AX395" s="8" t="s">
        <v>39</v>
      </c>
      <c r="AY395" s="150" t="s">
        <v>86</v>
      </c>
    </row>
    <row r="396" spans="1:65" s="9" customFormat="1" ht="11.25" x14ac:dyDescent="0.2">
      <c r="B396" s="151"/>
      <c r="C396" s="152"/>
      <c r="D396" s="137" t="s">
        <v>97</v>
      </c>
      <c r="E396" s="153" t="s">
        <v>6</v>
      </c>
      <c r="F396" s="154" t="s">
        <v>466</v>
      </c>
      <c r="G396" s="152"/>
      <c r="H396" s="155">
        <v>12</v>
      </c>
      <c r="I396" s="156"/>
      <c r="J396" s="152"/>
      <c r="K396" s="152"/>
      <c r="L396" s="157"/>
      <c r="M396" s="158"/>
      <c r="N396" s="159"/>
      <c r="O396" s="159"/>
      <c r="P396" s="159"/>
      <c r="Q396" s="159"/>
      <c r="R396" s="159"/>
      <c r="S396" s="159"/>
      <c r="T396" s="160"/>
      <c r="AT396" s="161" t="s">
        <v>97</v>
      </c>
      <c r="AU396" s="161" t="s">
        <v>41</v>
      </c>
      <c r="AV396" s="9" t="s">
        <v>41</v>
      </c>
      <c r="AW396" s="9" t="s">
        <v>18</v>
      </c>
      <c r="AX396" s="9" t="s">
        <v>39</v>
      </c>
      <c r="AY396" s="161" t="s">
        <v>86</v>
      </c>
    </row>
    <row r="397" spans="1:65" s="8" customFormat="1" ht="11.25" x14ac:dyDescent="0.2">
      <c r="B397" s="141"/>
      <c r="C397" s="142"/>
      <c r="D397" s="137" t="s">
        <v>97</v>
      </c>
      <c r="E397" s="143" t="s">
        <v>6</v>
      </c>
      <c r="F397" s="144" t="s">
        <v>467</v>
      </c>
      <c r="G397" s="142"/>
      <c r="H397" s="143" t="s">
        <v>6</v>
      </c>
      <c r="I397" s="145"/>
      <c r="J397" s="142"/>
      <c r="K397" s="142"/>
      <c r="L397" s="146"/>
      <c r="M397" s="147"/>
      <c r="N397" s="148"/>
      <c r="O397" s="148"/>
      <c r="P397" s="148"/>
      <c r="Q397" s="148"/>
      <c r="R397" s="148"/>
      <c r="S397" s="148"/>
      <c r="T397" s="149"/>
      <c r="AT397" s="150" t="s">
        <v>97</v>
      </c>
      <c r="AU397" s="150" t="s">
        <v>41</v>
      </c>
      <c r="AV397" s="8" t="s">
        <v>40</v>
      </c>
      <c r="AW397" s="8" t="s">
        <v>18</v>
      </c>
      <c r="AX397" s="8" t="s">
        <v>39</v>
      </c>
      <c r="AY397" s="150" t="s">
        <v>86</v>
      </c>
    </row>
    <row r="398" spans="1:65" s="9" customFormat="1" ht="11.25" x14ac:dyDescent="0.2">
      <c r="B398" s="151"/>
      <c r="C398" s="152"/>
      <c r="D398" s="137" t="s">
        <v>97</v>
      </c>
      <c r="E398" s="153" t="s">
        <v>6</v>
      </c>
      <c r="F398" s="154" t="s">
        <v>468</v>
      </c>
      <c r="G398" s="152"/>
      <c r="H398" s="155">
        <v>87</v>
      </c>
      <c r="I398" s="156"/>
      <c r="J398" s="152"/>
      <c r="K398" s="152"/>
      <c r="L398" s="157"/>
      <c r="M398" s="158"/>
      <c r="N398" s="159"/>
      <c r="O398" s="159"/>
      <c r="P398" s="159"/>
      <c r="Q398" s="159"/>
      <c r="R398" s="159"/>
      <c r="S398" s="159"/>
      <c r="T398" s="160"/>
      <c r="AT398" s="161" t="s">
        <v>97</v>
      </c>
      <c r="AU398" s="161" t="s">
        <v>41</v>
      </c>
      <c r="AV398" s="9" t="s">
        <v>41</v>
      </c>
      <c r="AW398" s="9" t="s">
        <v>18</v>
      </c>
      <c r="AX398" s="9" t="s">
        <v>39</v>
      </c>
      <c r="AY398" s="161" t="s">
        <v>86</v>
      </c>
    </row>
    <row r="399" spans="1:65" s="9" customFormat="1" ht="11.25" x14ac:dyDescent="0.2">
      <c r="B399" s="151"/>
      <c r="C399" s="152"/>
      <c r="D399" s="137" t="s">
        <v>97</v>
      </c>
      <c r="E399" s="153" t="s">
        <v>6</v>
      </c>
      <c r="F399" s="154" t="s">
        <v>469</v>
      </c>
      <c r="G399" s="152"/>
      <c r="H399" s="155">
        <v>5</v>
      </c>
      <c r="I399" s="156"/>
      <c r="J399" s="152"/>
      <c r="K399" s="152"/>
      <c r="L399" s="157"/>
      <c r="M399" s="158"/>
      <c r="N399" s="159"/>
      <c r="O399" s="159"/>
      <c r="P399" s="159"/>
      <c r="Q399" s="159"/>
      <c r="R399" s="159"/>
      <c r="S399" s="159"/>
      <c r="T399" s="160"/>
      <c r="AT399" s="161" t="s">
        <v>97</v>
      </c>
      <c r="AU399" s="161" t="s">
        <v>41</v>
      </c>
      <c r="AV399" s="9" t="s">
        <v>41</v>
      </c>
      <c r="AW399" s="9" t="s">
        <v>18</v>
      </c>
      <c r="AX399" s="9" t="s">
        <v>39</v>
      </c>
      <c r="AY399" s="161" t="s">
        <v>86</v>
      </c>
    </row>
    <row r="400" spans="1:65" s="10" customFormat="1" ht="11.25" x14ac:dyDescent="0.2">
      <c r="B400" s="162"/>
      <c r="C400" s="163"/>
      <c r="D400" s="137" t="s">
        <v>97</v>
      </c>
      <c r="E400" s="164" t="s">
        <v>6</v>
      </c>
      <c r="F400" s="165" t="s">
        <v>111</v>
      </c>
      <c r="G400" s="163"/>
      <c r="H400" s="166">
        <v>104</v>
      </c>
      <c r="I400" s="167"/>
      <c r="J400" s="163"/>
      <c r="K400" s="163"/>
      <c r="L400" s="168"/>
      <c r="M400" s="169"/>
      <c r="N400" s="170"/>
      <c r="O400" s="170"/>
      <c r="P400" s="170"/>
      <c r="Q400" s="170"/>
      <c r="R400" s="170"/>
      <c r="S400" s="170"/>
      <c r="T400" s="171"/>
      <c r="AT400" s="172" t="s">
        <v>97</v>
      </c>
      <c r="AU400" s="172" t="s">
        <v>41</v>
      </c>
      <c r="AV400" s="10" t="s">
        <v>93</v>
      </c>
      <c r="AW400" s="10" t="s">
        <v>18</v>
      </c>
      <c r="AX400" s="10" t="s">
        <v>40</v>
      </c>
      <c r="AY400" s="172" t="s">
        <v>86</v>
      </c>
    </row>
    <row r="401" spans="1:65" s="2" customFormat="1" ht="16.5" customHeight="1" x14ac:dyDescent="0.2">
      <c r="A401" s="20"/>
      <c r="B401" s="21"/>
      <c r="C401" s="173" t="s">
        <v>470</v>
      </c>
      <c r="D401" s="173" t="s">
        <v>265</v>
      </c>
      <c r="E401" s="174" t="s">
        <v>471</v>
      </c>
      <c r="F401" s="175" t="s">
        <v>472</v>
      </c>
      <c r="G401" s="176" t="s">
        <v>91</v>
      </c>
      <c r="H401" s="177">
        <v>102.52</v>
      </c>
      <c r="I401" s="178"/>
      <c r="J401" s="179">
        <f>ROUND(I401*H401,2)</f>
        <v>0</v>
      </c>
      <c r="K401" s="175" t="s">
        <v>92</v>
      </c>
      <c r="L401" s="180"/>
      <c r="M401" s="181" t="s">
        <v>6</v>
      </c>
      <c r="N401" s="182" t="s">
        <v>26</v>
      </c>
      <c r="O401" s="29"/>
      <c r="P401" s="133">
        <f>O401*H401</f>
        <v>0</v>
      </c>
      <c r="Q401" s="133">
        <v>0.222</v>
      </c>
      <c r="R401" s="133">
        <f>Q401*H401</f>
        <v>22.759439999999998</v>
      </c>
      <c r="S401" s="133">
        <v>0</v>
      </c>
      <c r="T401" s="134">
        <f>S401*H401</f>
        <v>0</v>
      </c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R401" s="135" t="s">
        <v>128</v>
      </c>
      <c r="AT401" s="135" t="s">
        <v>265</v>
      </c>
      <c r="AU401" s="135" t="s">
        <v>41</v>
      </c>
      <c r="AY401" s="11" t="s">
        <v>86</v>
      </c>
      <c r="BE401" s="136">
        <f>IF(N401="základní",J401,0)</f>
        <v>0</v>
      </c>
      <c r="BF401" s="136">
        <f>IF(N401="snížená",J401,0)</f>
        <v>0</v>
      </c>
      <c r="BG401" s="136">
        <f>IF(N401="zákl. přenesená",J401,0)</f>
        <v>0</v>
      </c>
      <c r="BH401" s="136">
        <f>IF(N401="sníž. přenesená",J401,0)</f>
        <v>0</v>
      </c>
      <c r="BI401" s="136">
        <f>IF(N401="nulová",J401,0)</f>
        <v>0</v>
      </c>
      <c r="BJ401" s="11" t="s">
        <v>40</v>
      </c>
      <c r="BK401" s="136">
        <f>ROUND(I401*H401,2)</f>
        <v>0</v>
      </c>
      <c r="BL401" s="11" t="s">
        <v>93</v>
      </c>
      <c r="BM401" s="135" t="s">
        <v>473</v>
      </c>
    </row>
    <row r="402" spans="1:65" s="8" customFormat="1" ht="11.25" x14ac:dyDescent="0.2">
      <c r="B402" s="141"/>
      <c r="C402" s="142"/>
      <c r="D402" s="137" t="s">
        <v>97</v>
      </c>
      <c r="E402" s="143" t="s">
        <v>6</v>
      </c>
      <c r="F402" s="144" t="s">
        <v>474</v>
      </c>
      <c r="G402" s="142"/>
      <c r="H402" s="143" t="s">
        <v>6</v>
      </c>
      <c r="I402" s="145"/>
      <c r="J402" s="142"/>
      <c r="K402" s="142"/>
      <c r="L402" s="146"/>
      <c r="M402" s="147"/>
      <c r="N402" s="148"/>
      <c r="O402" s="148"/>
      <c r="P402" s="148"/>
      <c r="Q402" s="148"/>
      <c r="R402" s="148"/>
      <c r="S402" s="148"/>
      <c r="T402" s="149"/>
      <c r="AT402" s="150" t="s">
        <v>97</v>
      </c>
      <c r="AU402" s="150" t="s">
        <v>41</v>
      </c>
      <c r="AV402" s="8" t="s">
        <v>40</v>
      </c>
      <c r="AW402" s="8" t="s">
        <v>18</v>
      </c>
      <c r="AX402" s="8" t="s">
        <v>39</v>
      </c>
      <c r="AY402" s="150" t="s">
        <v>86</v>
      </c>
    </row>
    <row r="403" spans="1:65" s="9" customFormat="1" ht="11.25" x14ac:dyDescent="0.2">
      <c r="B403" s="151"/>
      <c r="C403" s="152"/>
      <c r="D403" s="137" t="s">
        <v>97</v>
      </c>
      <c r="E403" s="153" t="s">
        <v>6</v>
      </c>
      <c r="F403" s="154" t="s">
        <v>475</v>
      </c>
      <c r="G403" s="152"/>
      <c r="H403" s="155">
        <v>1.2</v>
      </c>
      <c r="I403" s="156"/>
      <c r="J403" s="152"/>
      <c r="K403" s="152"/>
      <c r="L403" s="157"/>
      <c r="M403" s="158"/>
      <c r="N403" s="159"/>
      <c r="O403" s="159"/>
      <c r="P403" s="159"/>
      <c r="Q403" s="159"/>
      <c r="R403" s="159"/>
      <c r="S403" s="159"/>
      <c r="T403" s="160"/>
      <c r="AT403" s="161" t="s">
        <v>97</v>
      </c>
      <c r="AU403" s="161" t="s">
        <v>41</v>
      </c>
      <c r="AV403" s="9" t="s">
        <v>41</v>
      </c>
      <c r="AW403" s="9" t="s">
        <v>18</v>
      </c>
      <c r="AX403" s="9" t="s">
        <v>39</v>
      </c>
      <c r="AY403" s="161" t="s">
        <v>86</v>
      </c>
    </row>
    <row r="404" spans="1:65" s="8" customFormat="1" ht="11.25" x14ac:dyDescent="0.2">
      <c r="B404" s="141"/>
      <c r="C404" s="142"/>
      <c r="D404" s="137" t="s">
        <v>97</v>
      </c>
      <c r="E404" s="143" t="s">
        <v>6</v>
      </c>
      <c r="F404" s="144" t="s">
        <v>467</v>
      </c>
      <c r="G404" s="142"/>
      <c r="H404" s="143" t="s">
        <v>6</v>
      </c>
      <c r="I404" s="145"/>
      <c r="J404" s="142"/>
      <c r="K404" s="142"/>
      <c r="L404" s="146"/>
      <c r="M404" s="147"/>
      <c r="N404" s="148"/>
      <c r="O404" s="148"/>
      <c r="P404" s="148"/>
      <c r="Q404" s="148"/>
      <c r="R404" s="148"/>
      <c r="S404" s="148"/>
      <c r="T404" s="149"/>
      <c r="AT404" s="150" t="s">
        <v>97</v>
      </c>
      <c r="AU404" s="150" t="s">
        <v>41</v>
      </c>
      <c r="AV404" s="8" t="s">
        <v>40</v>
      </c>
      <c r="AW404" s="8" t="s">
        <v>18</v>
      </c>
      <c r="AX404" s="8" t="s">
        <v>39</v>
      </c>
      <c r="AY404" s="150" t="s">
        <v>86</v>
      </c>
    </row>
    <row r="405" spans="1:65" s="9" customFormat="1" ht="11.25" x14ac:dyDescent="0.2">
      <c r="B405" s="151"/>
      <c r="C405" s="152"/>
      <c r="D405" s="137" t="s">
        <v>97</v>
      </c>
      <c r="E405" s="153" t="s">
        <v>6</v>
      </c>
      <c r="F405" s="154" t="s">
        <v>468</v>
      </c>
      <c r="G405" s="152"/>
      <c r="H405" s="155">
        <v>87</v>
      </c>
      <c r="I405" s="156"/>
      <c r="J405" s="152"/>
      <c r="K405" s="152"/>
      <c r="L405" s="157"/>
      <c r="M405" s="158"/>
      <c r="N405" s="159"/>
      <c r="O405" s="159"/>
      <c r="P405" s="159"/>
      <c r="Q405" s="159"/>
      <c r="R405" s="159"/>
      <c r="S405" s="159"/>
      <c r="T405" s="160"/>
      <c r="AT405" s="161" t="s">
        <v>97</v>
      </c>
      <c r="AU405" s="161" t="s">
        <v>41</v>
      </c>
      <c r="AV405" s="9" t="s">
        <v>41</v>
      </c>
      <c r="AW405" s="9" t="s">
        <v>18</v>
      </c>
      <c r="AX405" s="9" t="s">
        <v>39</v>
      </c>
      <c r="AY405" s="161" t="s">
        <v>86</v>
      </c>
    </row>
    <row r="406" spans="1:65" s="9" customFormat="1" ht="11.25" x14ac:dyDescent="0.2">
      <c r="B406" s="151"/>
      <c r="C406" s="152"/>
      <c r="D406" s="137" t="s">
        <v>97</v>
      </c>
      <c r="E406" s="153" t="s">
        <v>6</v>
      </c>
      <c r="F406" s="154" t="s">
        <v>469</v>
      </c>
      <c r="G406" s="152"/>
      <c r="H406" s="155">
        <v>5</v>
      </c>
      <c r="I406" s="156"/>
      <c r="J406" s="152"/>
      <c r="K406" s="152"/>
      <c r="L406" s="157"/>
      <c r="M406" s="158"/>
      <c r="N406" s="159"/>
      <c r="O406" s="159"/>
      <c r="P406" s="159"/>
      <c r="Q406" s="159"/>
      <c r="R406" s="159"/>
      <c r="S406" s="159"/>
      <c r="T406" s="160"/>
      <c r="AT406" s="161" t="s">
        <v>97</v>
      </c>
      <c r="AU406" s="161" t="s">
        <v>41</v>
      </c>
      <c r="AV406" s="9" t="s">
        <v>41</v>
      </c>
      <c r="AW406" s="9" t="s">
        <v>18</v>
      </c>
      <c r="AX406" s="9" t="s">
        <v>39</v>
      </c>
      <c r="AY406" s="161" t="s">
        <v>86</v>
      </c>
    </row>
    <row r="407" spans="1:65" s="10" customFormat="1" ht="11.25" x14ac:dyDescent="0.2">
      <c r="B407" s="162"/>
      <c r="C407" s="163"/>
      <c r="D407" s="137" t="s">
        <v>97</v>
      </c>
      <c r="E407" s="164" t="s">
        <v>6</v>
      </c>
      <c r="F407" s="165" t="s">
        <v>111</v>
      </c>
      <c r="G407" s="163"/>
      <c r="H407" s="166">
        <v>93.2</v>
      </c>
      <c r="I407" s="167"/>
      <c r="J407" s="163"/>
      <c r="K407" s="163"/>
      <c r="L407" s="168"/>
      <c r="M407" s="169"/>
      <c r="N407" s="170"/>
      <c r="O407" s="170"/>
      <c r="P407" s="170"/>
      <c r="Q407" s="170"/>
      <c r="R407" s="170"/>
      <c r="S407" s="170"/>
      <c r="T407" s="171"/>
      <c r="AT407" s="172" t="s">
        <v>97</v>
      </c>
      <c r="AU407" s="172" t="s">
        <v>41</v>
      </c>
      <c r="AV407" s="10" t="s">
        <v>93</v>
      </c>
      <c r="AW407" s="10" t="s">
        <v>18</v>
      </c>
      <c r="AX407" s="10" t="s">
        <v>40</v>
      </c>
      <c r="AY407" s="172" t="s">
        <v>86</v>
      </c>
    </row>
    <row r="408" spans="1:65" s="9" customFormat="1" ht="11.25" x14ac:dyDescent="0.2">
      <c r="B408" s="151"/>
      <c r="C408" s="152"/>
      <c r="D408" s="137" t="s">
        <v>97</v>
      </c>
      <c r="E408" s="152"/>
      <c r="F408" s="154" t="s">
        <v>476</v>
      </c>
      <c r="G408" s="152"/>
      <c r="H408" s="155">
        <v>102.52</v>
      </c>
      <c r="I408" s="156"/>
      <c r="J408" s="152"/>
      <c r="K408" s="152"/>
      <c r="L408" s="157"/>
      <c r="M408" s="158"/>
      <c r="N408" s="159"/>
      <c r="O408" s="159"/>
      <c r="P408" s="159"/>
      <c r="Q408" s="159"/>
      <c r="R408" s="159"/>
      <c r="S408" s="159"/>
      <c r="T408" s="160"/>
      <c r="AT408" s="161" t="s">
        <v>97</v>
      </c>
      <c r="AU408" s="161" t="s">
        <v>41</v>
      </c>
      <c r="AV408" s="9" t="s">
        <v>41</v>
      </c>
      <c r="AW408" s="9" t="s">
        <v>0</v>
      </c>
      <c r="AX408" s="9" t="s">
        <v>40</v>
      </c>
      <c r="AY408" s="161" t="s">
        <v>86</v>
      </c>
    </row>
    <row r="409" spans="1:65" s="2" customFormat="1" ht="66.75" customHeight="1" x14ac:dyDescent="0.2">
      <c r="A409" s="20"/>
      <c r="B409" s="21"/>
      <c r="C409" s="124" t="s">
        <v>477</v>
      </c>
      <c r="D409" s="124" t="s">
        <v>88</v>
      </c>
      <c r="E409" s="125" t="s">
        <v>478</v>
      </c>
      <c r="F409" s="126" t="s">
        <v>479</v>
      </c>
      <c r="G409" s="127" t="s">
        <v>91</v>
      </c>
      <c r="H409" s="128">
        <v>670</v>
      </c>
      <c r="I409" s="129"/>
      <c r="J409" s="130">
        <f>ROUND(I409*H409,2)</f>
        <v>0</v>
      </c>
      <c r="K409" s="126" t="s">
        <v>92</v>
      </c>
      <c r="L409" s="23"/>
      <c r="M409" s="131" t="s">
        <v>6</v>
      </c>
      <c r="N409" s="132" t="s">
        <v>26</v>
      </c>
      <c r="O409" s="29"/>
      <c r="P409" s="133">
        <f>O409*H409</f>
        <v>0</v>
      </c>
      <c r="Q409" s="133">
        <v>8.4250000000000005E-2</v>
      </c>
      <c r="R409" s="133">
        <f>Q409*H409</f>
        <v>56.447500000000005</v>
      </c>
      <c r="S409" s="133">
        <v>0</v>
      </c>
      <c r="T409" s="134">
        <f>S409*H409</f>
        <v>0</v>
      </c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R409" s="135" t="s">
        <v>93</v>
      </c>
      <c r="AT409" s="135" t="s">
        <v>88</v>
      </c>
      <c r="AU409" s="135" t="s">
        <v>41</v>
      </c>
      <c r="AY409" s="11" t="s">
        <v>86</v>
      </c>
      <c r="BE409" s="136">
        <f>IF(N409="základní",J409,0)</f>
        <v>0</v>
      </c>
      <c r="BF409" s="136">
        <f>IF(N409="snížená",J409,0)</f>
        <v>0</v>
      </c>
      <c r="BG409" s="136">
        <f>IF(N409="zákl. přenesená",J409,0)</f>
        <v>0</v>
      </c>
      <c r="BH409" s="136">
        <f>IF(N409="sníž. přenesená",J409,0)</f>
        <v>0</v>
      </c>
      <c r="BI409" s="136">
        <f>IF(N409="nulová",J409,0)</f>
        <v>0</v>
      </c>
      <c r="BJ409" s="11" t="s">
        <v>40</v>
      </c>
      <c r="BK409" s="136">
        <f>ROUND(I409*H409,2)</f>
        <v>0</v>
      </c>
      <c r="BL409" s="11" t="s">
        <v>93</v>
      </c>
      <c r="BM409" s="135" t="s">
        <v>480</v>
      </c>
    </row>
    <row r="410" spans="1:65" s="8" customFormat="1" ht="11.25" x14ac:dyDescent="0.2">
      <c r="B410" s="141"/>
      <c r="C410" s="142"/>
      <c r="D410" s="137" t="s">
        <v>97</v>
      </c>
      <c r="E410" s="143" t="s">
        <v>6</v>
      </c>
      <c r="F410" s="144" t="s">
        <v>481</v>
      </c>
      <c r="G410" s="142"/>
      <c r="H410" s="143" t="s">
        <v>6</v>
      </c>
      <c r="I410" s="145"/>
      <c r="J410" s="142"/>
      <c r="K410" s="142"/>
      <c r="L410" s="146"/>
      <c r="M410" s="147"/>
      <c r="N410" s="148"/>
      <c r="O410" s="148"/>
      <c r="P410" s="148"/>
      <c r="Q410" s="148"/>
      <c r="R410" s="148"/>
      <c r="S410" s="148"/>
      <c r="T410" s="149"/>
      <c r="AT410" s="150" t="s">
        <v>97</v>
      </c>
      <c r="AU410" s="150" t="s">
        <v>41</v>
      </c>
      <c r="AV410" s="8" t="s">
        <v>40</v>
      </c>
      <c r="AW410" s="8" t="s">
        <v>18</v>
      </c>
      <c r="AX410" s="8" t="s">
        <v>39</v>
      </c>
      <c r="AY410" s="150" t="s">
        <v>86</v>
      </c>
    </row>
    <row r="411" spans="1:65" s="9" customFormat="1" ht="11.25" x14ac:dyDescent="0.2">
      <c r="B411" s="151"/>
      <c r="C411" s="152"/>
      <c r="D411" s="137" t="s">
        <v>97</v>
      </c>
      <c r="E411" s="153" t="s">
        <v>6</v>
      </c>
      <c r="F411" s="154" t="s">
        <v>378</v>
      </c>
      <c r="G411" s="152"/>
      <c r="H411" s="155">
        <v>170</v>
      </c>
      <c r="I411" s="156"/>
      <c r="J411" s="152"/>
      <c r="K411" s="152"/>
      <c r="L411" s="157"/>
      <c r="M411" s="158"/>
      <c r="N411" s="159"/>
      <c r="O411" s="159"/>
      <c r="P411" s="159"/>
      <c r="Q411" s="159"/>
      <c r="R411" s="159"/>
      <c r="S411" s="159"/>
      <c r="T411" s="160"/>
      <c r="AT411" s="161" t="s">
        <v>97</v>
      </c>
      <c r="AU411" s="161" t="s">
        <v>41</v>
      </c>
      <c r="AV411" s="9" t="s">
        <v>41</v>
      </c>
      <c r="AW411" s="9" t="s">
        <v>18</v>
      </c>
      <c r="AX411" s="9" t="s">
        <v>39</v>
      </c>
      <c r="AY411" s="161" t="s">
        <v>86</v>
      </c>
    </row>
    <row r="412" spans="1:65" s="8" customFormat="1" ht="11.25" x14ac:dyDescent="0.2">
      <c r="B412" s="141"/>
      <c r="C412" s="142"/>
      <c r="D412" s="137" t="s">
        <v>97</v>
      </c>
      <c r="E412" s="143" t="s">
        <v>6</v>
      </c>
      <c r="F412" s="144" t="s">
        <v>482</v>
      </c>
      <c r="G412" s="142"/>
      <c r="H412" s="143" t="s">
        <v>6</v>
      </c>
      <c r="I412" s="145"/>
      <c r="J412" s="142"/>
      <c r="K412" s="142"/>
      <c r="L412" s="146"/>
      <c r="M412" s="147"/>
      <c r="N412" s="148"/>
      <c r="O412" s="148"/>
      <c r="P412" s="148"/>
      <c r="Q412" s="148"/>
      <c r="R412" s="148"/>
      <c r="S412" s="148"/>
      <c r="T412" s="149"/>
      <c r="AT412" s="150" t="s">
        <v>97</v>
      </c>
      <c r="AU412" s="150" t="s">
        <v>41</v>
      </c>
      <c r="AV412" s="8" t="s">
        <v>40</v>
      </c>
      <c r="AW412" s="8" t="s">
        <v>18</v>
      </c>
      <c r="AX412" s="8" t="s">
        <v>39</v>
      </c>
      <c r="AY412" s="150" t="s">
        <v>86</v>
      </c>
    </row>
    <row r="413" spans="1:65" s="9" customFormat="1" ht="11.25" x14ac:dyDescent="0.2">
      <c r="B413" s="151"/>
      <c r="C413" s="152"/>
      <c r="D413" s="137" t="s">
        <v>97</v>
      </c>
      <c r="E413" s="153" t="s">
        <v>6</v>
      </c>
      <c r="F413" s="154" t="s">
        <v>386</v>
      </c>
      <c r="G413" s="152"/>
      <c r="H413" s="155">
        <v>500</v>
      </c>
      <c r="I413" s="156"/>
      <c r="J413" s="152"/>
      <c r="K413" s="152"/>
      <c r="L413" s="157"/>
      <c r="M413" s="158"/>
      <c r="N413" s="159"/>
      <c r="O413" s="159"/>
      <c r="P413" s="159"/>
      <c r="Q413" s="159"/>
      <c r="R413" s="159"/>
      <c r="S413" s="159"/>
      <c r="T413" s="160"/>
      <c r="AT413" s="161" t="s">
        <v>97</v>
      </c>
      <c r="AU413" s="161" t="s">
        <v>41</v>
      </c>
      <c r="AV413" s="9" t="s">
        <v>41</v>
      </c>
      <c r="AW413" s="9" t="s">
        <v>18</v>
      </c>
      <c r="AX413" s="9" t="s">
        <v>39</v>
      </c>
      <c r="AY413" s="161" t="s">
        <v>86</v>
      </c>
    </row>
    <row r="414" spans="1:65" s="10" customFormat="1" ht="11.25" x14ac:dyDescent="0.2">
      <c r="B414" s="162"/>
      <c r="C414" s="163"/>
      <c r="D414" s="137" t="s">
        <v>97</v>
      </c>
      <c r="E414" s="164" t="s">
        <v>6</v>
      </c>
      <c r="F414" s="165" t="s">
        <v>111</v>
      </c>
      <c r="G414" s="163"/>
      <c r="H414" s="166">
        <v>670</v>
      </c>
      <c r="I414" s="167"/>
      <c r="J414" s="163"/>
      <c r="K414" s="163"/>
      <c r="L414" s="168"/>
      <c r="M414" s="169"/>
      <c r="N414" s="170"/>
      <c r="O414" s="170"/>
      <c r="P414" s="170"/>
      <c r="Q414" s="170"/>
      <c r="R414" s="170"/>
      <c r="S414" s="170"/>
      <c r="T414" s="171"/>
      <c r="AT414" s="172" t="s">
        <v>97</v>
      </c>
      <c r="AU414" s="172" t="s">
        <v>41</v>
      </c>
      <c r="AV414" s="10" t="s">
        <v>93</v>
      </c>
      <c r="AW414" s="10" t="s">
        <v>18</v>
      </c>
      <c r="AX414" s="10" t="s">
        <v>40</v>
      </c>
      <c r="AY414" s="172" t="s">
        <v>86</v>
      </c>
    </row>
    <row r="415" spans="1:65" s="2" customFormat="1" ht="16.5" customHeight="1" x14ac:dyDescent="0.2">
      <c r="A415" s="20"/>
      <c r="B415" s="21"/>
      <c r="C415" s="173" t="s">
        <v>483</v>
      </c>
      <c r="D415" s="173" t="s">
        <v>265</v>
      </c>
      <c r="E415" s="174" t="s">
        <v>484</v>
      </c>
      <c r="F415" s="175" t="s">
        <v>485</v>
      </c>
      <c r="G415" s="176" t="s">
        <v>91</v>
      </c>
      <c r="H415" s="177">
        <v>178.5</v>
      </c>
      <c r="I415" s="178"/>
      <c r="J415" s="179">
        <f>ROUND(I415*H415,2)</f>
        <v>0</v>
      </c>
      <c r="K415" s="175" t="s">
        <v>92</v>
      </c>
      <c r="L415" s="180"/>
      <c r="M415" s="181" t="s">
        <v>6</v>
      </c>
      <c r="N415" s="182" t="s">
        <v>26</v>
      </c>
      <c r="O415" s="29"/>
      <c r="P415" s="133">
        <f>O415*H415</f>
        <v>0</v>
      </c>
      <c r="Q415" s="133">
        <v>0.113</v>
      </c>
      <c r="R415" s="133">
        <f>Q415*H415</f>
        <v>20.170500000000001</v>
      </c>
      <c r="S415" s="133">
        <v>0</v>
      </c>
      <c r="T415" s="134">
        <f>S415*H415</f>
        <v>0</v>
      </c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R415" s="135" t="s">
        <v>128</v>
      </c>
      <c r="AT415" s="135" t="s">
        <v>265</v>
      </c>
      <c r="AU415" s="135" t="s">
        <v>41</v>
      </c>
      <c r="AY415" s="11" t="s">
        <v>86</v>
      </c>
      <c r="BE415" s="136">
        <f>IF(N415="základní",J415,0)</f>
        <v>0</v>
      </c>
      <c r="BF415" s="136">
        <f>IF(N415="snížená",J415,0)</f>
        <v>0</v>
      </c>
      <c r="BG415" s="136">
        <f>IF(N415="zákl. přenesená",J415,0)</f>
        <v>0</v>
      </c>
      <c r="BH415" s="136">
        <f>IF(N415="sníž. přenesená",J415,0)</f>
        <v>0</v>
      </c>
      <c r="BI415" s="136">
        <f>IF(N415="nulová",J415,0)</f>
        <v>0</v>
      </c>
      <c r="BJ415" s="11" t="s">
        <v>40</v>
      </c>
      <c r="BK415" s="136">
        <f>ROUND(I415*H415,2)</f>
        <v>0</v>
      </c>
      <c r="BL415" s="11" t="s">
        <v>93</v>
      </c>
      <c r="BM415" s="135" t="s">
        <v>486</v>
      </c>
    </row>
    <row r="416" spans="1:65" s="8" customFormat="1" ht="11.25" x14ac:dyDescent="0.2">
      <c r="B416" s="141"/>
      <c r="C416" s="142"/>
      <c r="D416" s="137" t="s">
        <v>97</v>
      </c>
      <c r="E416" s="143" t="s">
        <v>6</v>
      </c>
      <c r="F416" s="144" t="s">
        <v>481</v>
      </c>
      <c r="G416" s="142"/>
      <c r="H416" s="143" t="s">
        <v>6</v>
      </c>
      <c r="I416" s="145"/>
      <c r="J416" s="142"/>
      <c r="K416" s="142"/>
      <c r="L416" s="146"/>
      <c r="M416" s="147"/>
      <c r="N416" s="148"/>
      <c r="O416" s="148"/>
      <c r="P416" s="148"/>
      <c r="Q416" s="148"/>
      <c r="R416" s="148"/>
      <c r="S416" s="148"/>
      <c r="T416" s="149"/>
      <c r="AT416" s="150" t="s">
        <v>97</v>
      </c>
      <c r="AU416" s="150" t="s">
        <v>41</v>
      </c>
      <c r="AV416" s="8" t="s">
        <v>40</v>
      </c>
      <c r="AW416" s="8" t="s">
        <v>18</v>
      </c>
      <c r="AX416" s="8" t="s">
        <v>39</v>
      </c>
      <c r="AY416" s="150" t="s">
        <v>86</v>
      </c>
    </row>
    <row r="417" spans="1:65" s="9" customFormat="1" ht="11.25" x14ac:dyDescent="0.2">
      <c r="B417" s="151"/>
      <c r="C417" s="152"/>
      <c r="D417" s="137" t="s">
        <v>97</v>
      </c>
      <c r="E417" s="153" t="s">
        <v>6</v>
      </c>
      <c r="F417" s="154" t="s">
        <v>378</v>
      </c>
      <c r="G417" s="152"/>
      <c r="H417" s="155">
        <v>170</v>
      </c>
      <c r="I417" s="156"/>
      <c r="J417" s="152"/>
      <c r="K417" s="152"/>
      <c r="L417" s="157"/>
      <c r="M417" s="158"/>
      <c r="N417" s="159"/>
      <c r="O417" s="159"/>
      <c r="P417" s="159"/>
      <c r="Q417" s="159"/>
      <c r="R417" s="159"/>
      <c r="S417" s="159"/>
      <c r="T417" s="160"/>
      <c r="AT417" s="161" t="s">
        <v>97</v>
      </c>
      <c r="AU417" s="161" t="s">
        <v>41</v>
      </c>
      <c r="AV417" s="9" t="s">
        <v>41</v>
      </c>
      <c r="AW417" s="9" t="s">
        <v>18</v>
      </c>
      <c r="AX417" s="9" t="s">
        <v>40</v>
      </c>
      <c r="AY417" s="161" t="s">
        <v>86</v>
      </c>
    </row>
    <row r="418" spans="1:65" s="9" customFormat="1" ht="11.25" x14ac:dyDescent="0.2">
      <c r="B418" s="151"/>
      <c r="C418" s="152"/>
      <c r="D418" s="137" t="s">
        <v>97</v>
      </c>
      <c r="E418" s="152"/>
      <c r="F418" s="154" t="s">
        <v>487</v>
      </c>
      <c r="G418" s="152"/>
      <c r="H418" s="155">
        <v>178.5</v>
      </c>
      <c r="I418" s="156"/>
      <c r="J418" s="152"/>
      <c r="K418" s="152"/>
      <c r="L418" s="157"/>
      <c r="M418" s="158"/>
      <c r="N418" s="159"/>
      <c r="O418" s="159"/>
      <c r="P418" s="159"/>
      <c r="Q418" s="159"/>
      <c r="R418" s="159"/>
      <c r="S418" s="159"/>
      <c r="T418" s="160"/>
      <c r="AT418" s="161" t="s">
        <v>97</v>
      </c>
      <c r="AU418" s="161" t="s">
        <v>41</v>
      </c>
      <c r="AV418" s="9" t="s">
        <v>41</v>
      </c>
      <c r="AW418" s="9" t="s">
        <v>0</v>
      </c>
      <c r="AX418" s="9" t="s">
        <v>40</v>
      </c>
      <c r="AY418" s="161" t="s">
        <v>86</v>
      </c>
    </row>
    <row r="419" spans="1:65" s="2" customFormat="1" ht="16.5" customHeight="1" x14ac:dyDescent="0.2">
      <c r="A419" s="20"/>
      <c r="B419" s="21"/>
      <c r="C419" s="173" t="s">
        <v>488</v>
      </c>
      <c r="D419" s="173" t="s">
        <v>265</v>
      </c>
      <c r="E419" s="174" t="s">
        <v>489</v>
      </c>
      <c r="F419" s="175" t="s">
        <v>490</v>
      </c>
      <c r="G419" s="176" t="s">
        <v>91</v>
      </c>
      <c r="H419" s="177">
        <v>550</v>
      </c>
      <c r="I419" s="178"/>
      <c r="J419" s="179">
        <f>ROUND(I419*H419,2)</f>
        <v>0</v>
      </c>
      <c r="K419" s="175" t="s">
        <v>92</v>
      </c>
      <c r="L419" s="180"/>
      <c r="M419" s="181" t="s">
        <v>6</v>
      </c>
      <c r="N419" s="182" t="s">
        <v>26</v>
      </c>
      <c r="O419" s="29"/>
      <c r="P419" s="133">
        <f>O419*H419</f>
        <v>0</v>
      </c>
      <c r="Q419" s="133">
        <v>0.13500000000000001</v>
      </c>
      <c r="R419" s="133">
        <f>Q419*H419</f>
        <v>74.25</v>
      </c>
      <c r="S419" s="133">
        <v>0</v>
      </c>
      <c r="T419" s="134">
        <f>S419*H419</f>
        <v>0</v>
      </c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R419" s="135" t="s">
        <v>128</v>
      </c>
      <c r="AT419" s="135" t="s">
        <v>265</v>
      </c>
      <c r="AU419" s="135" t="s">
        <v>41</v>
      </c>
      <c r="AY419" s="11" t="s">
        <v>86</v>
      </c>
      <c r="BE419" s="136">
        <f>IF(N419="základní",J419,0)</f>
        <v>0</v>
      </c>
      <c r="BF419" s="136">
        <f>IF(N419="snížená",J419,0)</f>
        <v>0</v>
      </c>
      <c r="BG419" s="136">
        <f>IF(N419="zákl. přenesená",J419,0)</f>
        <v>0</v>
      </c>
      <c r="BH419" s="136">
        <f>IF(N419="sníž. přenesená",J419,0)</f>
        <v>0</v>
      </c>
      <c r="BI419" s="136">
        <f>IF(N419="nulová",J419,0)</f>
        <v>0</v>
      </c>
      <c r="BJ419" s="11" t="s">
        <v>40</v>
      </c>
      <c r="BK419" s="136">
        <f>ROUND(I419*H419,2)</f>
        <v>0</v>
      </c>
      <c r="BL419" s="11" t="s">
        <v>93</v>
      </c>
      <c r="BM419" s="135" t="s">
        <v>491</v>
      </c>
    </row>
    <row r="420" spans="1:65" s="8" customFormat="1" ht="11.25" x14ac:dyDescent="0.2">
      <c r="B420" s="141"/>
      <c r="C420" s="142"/>
      <c r="D420" s="137" t="s">
        <v>97</v>
      </c>
      <c r="E420" s="143" t="s">
        <v>6</v>
      </c>
      <c r="F420" s="144" t="s">
        <v>492</v>
      </c>
      <c r="G420" s="142"/>
      <c r="H420" s="143" t="s">
        <v>6</v>
      </c>
      <c r="I420" s="145"/>
      <c r="J420" s="142"/>
      <c r="K420" s="142"/>
      <c r="L420" s="146"/>
      <c r="M420" s="147"/>
      <c r="N420" s="148"/>
      <c r="O420" s="148"/>
      <c r="P420" s="148"/>
      <c r="Q420" s="148"/>
      <c r="R420" s="148"/>
      <c r="S420" s="148"/>
      <c r="T420" s="149"/>
      <c r="AT420" s="150" t="s">
        <v>97</v>
      </c>
      <c r="AU420" s="150" t="s">
        <v>41</v>
      </c>
      <c r="AV420" s="8" t="s">
        <v>40</v>
      </c>
      <c r="AW420" s="8" t="s">
        <v>18</v>
      </c>
      <c r="AX420" s="8" t="s">
        <v>39</v>
      </c>
      <c r="AY420" s="150" t="s">
        <v>86</v>
      </c>
    </row>
    <row r="421" spans="1:65" s="9" customFormat="1" ht="11.25" x14ac:dyDescent="0.2">
      <c r="B421" s="151"/>
      <c r="C421" s="152"/>
      <c r="D421" s="137" t="s">
        <v>97</v>
      </c>
      <c r="E421" s="153" t="s">
        <v>6</v>
      </c>
      <c r="F421" s="154" t="s">
        <v>386</v>
      </c>
      <c r="G421" s="152"/>
      <c r="H421" s="155">
        <v>500</v>
      </c>
      <c r="I421" s="156"/>
      <c r="J421" s="152"/>
      <c r="K421" s="152"/>
      <c r="L421" s="157"/>
      <c r="M421" s="158"/>
      <c r="N421" s="159"/>
      <c r="O421" s="159"/>
      <c r="P421" s="159"/>
      <c r="Q421" s="159"/>
      <c r="R421" s="159"/>
      <c r="S421" s="159"/>
      <c r="T421" s="160"/>
      <c r="AT421" s="161" t="s">
        <v>97</v>
      </c>
      <c r="AU421" s="161" t="s">
        <v>41</v>
      </c>
      <c r="AV421" s="9" t="s">
        <v>41</v>
      </c>
      <c r="AW421" s="9" t="s">
        <v>18</v>
      </c>
      <c r="AX421" s="9" t="s">
        <v>40</v>
      </c>
      <c r="AY421" s="161" t="s">
        <v>86</v>
      </c>
    </row>
    <row r="422" spans="1:65" s="9" customFormat="1" ht="11.25" x14ac:dyDescent="0.2">
      <c r="B422" s="151"/>
      <c r="C422" s="152"/>
      <c r="D422" s="137" t="s">
        <v>97</v>
      </c>
      <c r="E422" s="152"/>
      <c r="F422" s="154" t="s">
        <v>493</v>
      </c>
      <c r="G422" s="152"/>
      <c r="H422" s="155">
        <v>550</v>
      </c>
      <c r="I422" s="156"/>
      <c r="J422" s="152"/>
      <c r="K422" s="152"/>
      <c r="L422" s="157"/>
      <c r="M422" s="158"/>
      <c r="N422" s="159"/>
      <c r="O422" s="159"/>
      <c r="P422" s="159"/>
      <c r="Q422" s="159"/>
      <c r="R422" s="159"/>
      <c r="S422" s="159"/>
      <c r="T422" s="160"/>
      <c r="AT422" s="161" t="s">
        <v>97</v>
      </c>
      <c r="AU422" s="161" t="s">
        <v>41</v>
      </c>
      <c r="AV422" s="9" t="s">
        <v>41</v>
      </c>
      <c r="AW422" s="9" t="s">
        <v>0</v>
      </c>
      <c r="AX422" s="9" t="s">
        <v>40</v>
      </c>
      <c r="AY422" s="161" t="s">
        <v>86</v>
      </c>
    </row>
    <row r="423" spans="1:65" s="2" customFormat="1" ht="66.75" customHeight="1" x14ac:dyDescent="0.2">
      <c r="A423" s="20"/>
      <c r="B423" s="21"/>
      <c r="C423" s="124" t="s">
        <v>494</v>
      </c>
      <c r="D423" s="124" t="s">
        <v>88</v>
      </c>
      <c r="E423" s="125" t="s">
        <v>495</v>
      </c>
      <c r="F423" s="126" t="s">
        <v>496</v>
      </c>
      <c r="G423" s="127" t="s">
        <v>91</v>
      </c>
      <c r="H423" s="128">
        <v>210</v>
      </c>
      <c r="I423" s="129"/>
      <c r="J423" s="130">
        <f>ROUND(I423*H423,2)</f>
        <v>0</v>
      </c>
      <c r="K423" s="126" t="s">
        <v>92</v>
      </c>
      <c r="L423" s="23"/>
      <c r="M423" s="131" t="s">
        <v>6</v>
      </c>
      <c r="N423" s="132" t="s">
        <v>26</v>
      </c>
      <c r="O423" s="29"/>
      <c r="P423" s="133">
        <f>O423*H423</f>
        <v>0</v>
      </c>
      <c r="Q423" s="133">
        <v>0.10362</v>
      </c>
      <c r="R423" s="133">
        <f>Q423*H423</f>
        <v>21.760200000000001</v>
      </c>
      <c r="S423" s="133">
        <v>0</v>
      </c>
      <c r="T423" s="134">
        <f>S423*H423</f>
        <v>0</v>
      </c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R423" s="135" t="s">
        <v>93</v>
      </c>
      <c r="AT423" s="135" t="s">
        <v>88</v>
      </c>
      <c r="AU423" s="135" t="s">
        <v>41</v>
      </c>
      <c r="AY423" s="11" t="s">
        <v>86</v>
      </c>
      <c r="BE423" s="136">
        <f>IF(N423="základní",J423,0)</f>
        <v>0</v>
      </c>
      <c r="BF423" s="136">
        <f>IF(N423="snížená",J423,0)</f>
        <v>0</v>
      </c>
      <c r="BG423" s="136">
        <f>IF(N423="zákl. přenesená",J423,0)</f>
        <v>0</v>
      </c>
      <c r="BH423" s="136">
        <f>IF(N423="sníž. přenesená",J423,0)</f>
        <v>0</v>
      </c>
      <c r="BI423" s="136">
        <f>IF(N423="nulová",J423,0)</f>
        <v>0</v>
      </c>
      <c r="BJ423" s="11" t="s">
        <v>40</v>
      </c>
      <c r="BK423" s="136">
        <f>ROUND(I423*H423,2)</f>
        <v>0</v>
      </c>
      <c r="BL423" s="11" t="s">
        <v>93</v>
      </c>
      <c r="BM423" s="135" t="s">
        <v>497</v>
      </c>
    </row>
    <row r="424" spans="1:65" s="8" customFormat="1" ht="11.25" x14ac:dyDescent="0.2">
      <c r="B424" s="141"/>
      <c r="C424" s="142"/>
      <c r="D424" s="137" t="s">
        <v>97</v>
      </c>
      <c r="E424" s="143" t="s">
        <v>6</v>
      </c>
      <c r="F424" s="144" t="s">
        <v>498</v>
      </c>
      <c r="G424" s="142"/>
      <c r="H424" s="143" t="s">
        <v>6</v>
      </c>
      <c r="I424" s="145"/>
      <c r="J424" s="142"/>
      <c r="K424" s="142"/>
      <c r="L424" s="146"/>
      <c r="M424" s="147"/>
      <c r="N424" s="148"/>
      <c r="O424" s="148"/>
      <c r="P424" s="148"/>
      <c r="Q424" s="148"/>
      <c r="R424" s="148"/>
      <c r="S424" s="148"/>
      <c r="T424" s="149"/>
      <c r="AT424" s="150" t="s">
        <v>97</v>
      </c>
      <c r="AU424" s="150" t="s">
        <v>41</v>
      </c>
      <c r="AV424" s="8" t="s">
        <v>40</v>
      </c>
      <c r="AW424" s="8" t="s">
        <v>18</v>
      </c>
      <c r="AX424" s="8" t="s">
        <v>39</v>
      </c>
      <c r="AY424" s="150" t="s">
        <v>86</v>
      </c>
    </row>
    <row r="425" spans="1:65" s="9" customFormat="1" ht="11.25" x14ac:dyDescent="0.2">
      <c r="B425" s="151"/>
      <c r="C425" s="152"/>
      <c r="D425" s="137" t="s">
        <v>97</v>
      </c>
      <c r="E425" s="153" t="s">
        <v>6</v>
      </c>
      <c r="F425" s="154" t="s">
        <v>499</v>
      </c>
      <c r="G425" s="152"/>
      <c r="H425" s="155">
        <v>90</v>
      </c>
      <c r="I425" s="156"/>
      <c r="J425" s="152"/>
      <c r="K425" s="152"/>
      <c r="L425" s="157"/>
      <c r="M425" s="158"/>
      <c r="N425" s="159"/>
      <c r="O425" s="159"/>
      <c r="P425" s="159"/>
      <c r="Q425" s="159"/>
      <c r="R425" s="159"/>
      <c r="S425" s="159"/>
      <c r="T425" s="160"/>
      <c r="AT425" s="161" t="s">
        <v>97</v>
      </c>
      <c r="AU425" s="161" t="s">
        <v>41</v>
      </c>
      <c r="AV425" s="9" t="s">
        <v>41</v>
      </c>
      <c r="AW425" s="9" t="s">
        <v>18</v>
      </c>
      <c r="AX425" s="9" t="s">
        <v>39</v>
      </c>
      <c r="AY425" s="161" t="s">
        <v>86</v>
      </c>
    </row>
    <row r="426" spans="1:65" s="8" customFormat="1" ht="11.25" x14ac:dyDescent="0.2">
      <c r="B426" s="141"/>
      <c r="C426" s="142"/>
      <c r="D426" s="137" t="s">
        <v>97</v>
      </c>
      <c r="E426" s="143" t="s">
        <v>6</v>
      </c>
      <c r="F426" s="144" t="s">
        <v>500</v>
      </c>
      <c r="G426" s="142"/>
      <c r="H426" s="143" t="s">
        <v>6</v>
      </c>
      <c r="I426" s="145"/>
      <c r="J426" s="142"/>
      <c r="K426" s="142"/>
      <c r="L426" s="146"/>
      <c r="M426" s="147"/>
      <c r="N426" s="148"/>
      <c r="O426" s="148"/>
      <c r="P426" s="148"/>
      <c r="Q426" s="148"/>
      <c r="R426" s="148"/>
      <c r="S426" s="148"/>
      <c r="T426" s="149"/>
      <c r="AT426" s="150" t="s">
        <v>97</v>
      </c>
      <c r="AU426" s="150" t="s">
        <v>41</v>
      </c>
      <c r="AV426" s="8" t="s">
        <v>40</v>
      </c>
      <c r="AW426" s="8" t="s">
        <v>18</v>
      </c>
      <c r="AX426" s="8" t="s">
        <v>39</v>
      </c>
      <c r="AY426" s="150" t="s">
        <v>86</v>
      </c>
    </row>
    <row r="427" spans="1:65" s="9" customFormat="1" ht="11.25" x14ac:dyDescent="0.2">
      <c r="B427" s="151"/>
      <c r="C427" s="152"/>
      <c r="D427" s="137" t="s">
        <v>97</v>
      </c>
      <c r="E427" s="153" t="s">
        <v>6</v>
      </c>
      <c r="F427" s="154" t="s">
        <v>501</v>
      </c>
      <c r="G427" s="152"/>
      <c r="H427" s="155">
        <v>120</v>
      </c>
      <c r="I427" s="156"/>
      <c r="J427" s="152"/>
      <c r="K427" s="152"/>
      <c r="L427" s="157"/>
      <c r="M427" s="158"/>
      <c r="N427" s="159"/>
      <c r="O427" s="159"/>
      <c r="P427" s="159"/>
      <c r="Q427" s="159"/>
      <c r="R427" s="159"/>
      <c r="S427" s="159"/>
      <c r="T427" s="160"/>
      <c r="AT427" s="161" t="s">
        <v>97</v>
      </c>
      <c r="AU427" s="161" t="s">
        <v>41</v>
      </c>
      <c r="AV427" s="9" t="s">
        <v>41</v>
      </c>
      <c r="AW427" s="9" t="s">
        <v>18</v>
      </c>
      <c r="AX427" s="9" t="s">
        <v>39</v>
      </c>
      <c r="AY427" s="161" t="s">
        <v>86</v>
      </c>
    </row>
    <row r="428" spans="1:65" s="10" customFormat="1" ht="11.25" x14ac:dyDescent="0.2">
      <c r="B428" s="162"/>
      <c r="C428" s="163"/>
      <c r="D428" s="137" t="s">
        <v>97</v>
      </c>
      <c r="E428" s="164" t="s">
        <v>6</v>
      </c>
      <c r="F428" s="165" t="s">
        <v>111</v>
      </c>
      <c r="G428" s="163"/>
      <c r="H428" s="166">
        <v>210</v>
      </c>
      <c r="I428" s="167"/>
      <c r="J428" s="163"/>
      <c r="K428" s="163"/>
      <c r="L428" s="168"/>
      <c r="M428" s="169"/>
      <c r="N428" s="170"/>
      <c r="O428" s="170"/>
      <c r="P428" s="170"/>
      <c r="Q428" s="170"/>
      <c r="R428" s="170"/>
      <c r="S428" s="170"/>
      <c r="T428" s="171"/>
      <c r="AT428" s="172" t="s">
        <v>97</v>
      </c>
      <c r="AU428" s="172" t="s">
        <v>41</v>
      </c>
      <c r="AV428" s="10" t="s">
        <v>93</v>
      </c>
      <c r="AW428" s="10" t="s">
        <v>18</v>
      </c>
      <c r="AX428" s="10" t="s">
        <v>40</v>
      </c>
      <c r="AY428" s="172" t="s">
        <v>86</v>
      </c>
    </row>
    <row r="429" spans="1:65" s="2" customFormat="1" ht="21.75" customHeight="1" x14ac:dyDescent="0.2">
      <c r="A429" s="20"/>
      <c r="B429" s="21"/>
      <c r="C429" s="173" t="s">
        <v>502</v>
      </c>
      <c r="D429" s="173" t="s">
        <v>265</v>
      </c>
      <c r="E429" s="174" t="s">
        <v>503</v>
      </c>
      <c r="F429" s="175" t="s">
        <v>504</v>
      </c>
      <c r="G429" s="176" t="s">
        <v>91</v>
      </c>
      <c r="H429" s="177">
        <v>231</v>
      </c>
      <c r="I429" s="178"/>
      <c r="J429" s="179">
        <f>ROUND(I429*H429,2)</f>
        <v>0</v>
      </c>
      <c r="K429" s="175" t="s">
        <v>92</v>
      </c>
      <c r="L429" s="180"/>
      <c r="M429" s="181" t="s">
        <v>6</v>
      </c>
      <c r="N429" s="182" t="s">
        <v>26</v>
      </c>
      <c r="O429" s="29"/>
      <c r="P429" s="133">
        <f>O429*H429</f>
        <v>0</v>
      </c>
      <c r="Q429" s="133">
        <v>0.17599999999999999</v>
      </c>
      <c r="R429" s="133">
        <f>Q429*H429</f>
        <v>40.655999999999999</v>
      </c>
      <c r="S429" s="133">
        <v>0</v>
      </c>
      <c r="T429" s="134">
        <f>S429*H429</f>
        <v>0</v>
      </c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R429" s="135" t="s">
        <v>128</v>
      </c>
      <c r="AT429" s="135" t="s">
        <v>265</v>
      </c>
      <c r="AU429" s="135" t="s">
        <v>41</v>
      </c>
      <c r="AY429" s="11" t="s">
        <v>86</v>
      </c>
      <c r="BE429" s="136">
        <f>IF(N429="základní",J429,0)</f>
        <v>0</v>
      </c>
      <c r="BF429" s="136">
        <f>IF(N429="snížená",J429,0)</f>
        <v>0</v>
      </c>
      <c r="BG429" s="136">
        <f>IF(N429="zákl. přenesená",J429,0)</f>
        <v>0</v>
      </c>
      <c r="BH429" s="136">
        <f>IF(N429="sníž. přenesená",J429,0)</f>
        <v>0</v>
      </c>
      <c r="BI429" s="136">
        <f>IF(N429="nulová",J429,0)</f>
        <v>0</v>
      </c>
      <c r="BJ429" s="11" t="s">
        <v>40</v>
      </c>
      <c r="BK429" s="136">
        <f>ROUND(I429*H429,2)</f>
        <v>0</v>
      </c>
      <c r="BL429" s="11" t="s">
        <v>93</v>
      </c>
      <c r="BM429" s="135" t="s">
        <v>505</v>
      </c>
    </row>
    <row r="430" spans="1:65" s="9" customFormat="1" ht="11.25" x14ac:dyDescent="0.2">
      <c r="B430" s="151"/>
      <c r="C430" s="152"/>
      <c r="D430" s="137" t="s">
        <v>97</v>
      </c>
      <c r="E430" s="152"/>
      <c r="F430" s="154" t="s">
        <v>506</v>
      </c>
      <c r="G430" s="152"/>
      <c r="H430" s="155">
        <v>231</v>
      </c>
      <c r="I430" s="156"/>
      <c r="J430" s="152"/>
      <c r="K430" s="152"/>
      <c r="L430" s="157"/>
      <c r="M430" s="158"/>
      <c r="N430" s="159"/>
      <c r="O430" s="159"/>
      <c r="P430" s="159"/>
      <c r="Q430" s="159"/>
      <c r="R430" s="159"/>
      <c r="S430" s="159"/>
      <c r="T430" s="160"/>
      <c r="AT430" s="161" t="s">
        <v>97</v>
      </c>
      <c r="AU430" s="161" t="s">
        <v>41</v>
      </c>
      <c r="AV430" s="9" t="s">
        <v>41</v>
      </c>
      <c r="AW430" s="9" t="s">
        <v>0</v>
      </c>
      <c r="AX430" s="9" t="s">
        <v>40</v>
      </c>
      <c r="AY430" s="161" t="s">
        <v>86</v>
      </c>
    </row>
    <row r="431" spans="1:65" s="2" customFormat="1" ht="55.5" customHeight="1" x14ac:dyDescent="0.2">
      <c r="A431" s="20"/>
      <c r="B431" s="21"/>
      <c r="C431" s="124" t="s">
        <v>507</v>
      </c>
      <c r="D431" s="124" t="s">
        <v>88</v>
      </c>
      <c r="E431" s="125" t="s">
        <v>508</v>
      </c>
      <c r="F431" s="126" t="s">
        <v>509</v>
      </c>
      <c r="G431" s="127" t="s">
        <v>91</v>
      </c>
      <c r="H431" s="128">
        <v>3021</v>
      </c>
      <c r="I431" s="129"/>
      <c r="J431" s="130">
        <f>ROUND(I431*H431,2)</f>
        <v>0</v>
      </c>
      <c r="K431" s="126" t="s">
        <v>92</v>
      </c>
      <c r="L431" s="23"/>
      <c r="M431" s="131" t="s">
        <v>6</v>
      </c>
      <c r="N431" s="132" t="s">
        <v>26</v>
      </c>
      <c r="O431" s="29"/>
      <c r="P431" s="133">
        <f>O431*H431</f>
        <v>0</v>
      </c>
      <c r="Q431" s="133">
        <v>8.8800000000000004E-2</v>
      </c>
      <c r="R431" s="133">
        <f>Q431*H431</f>
        <v>268.26480000000004</v>
      </c>
      <c r="S431" s="133">
        <v>0</v>
      </c>
      <c r="T431" s="134">
        <f>S431*H431</f>
        <v>0</v>
      </c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R431" s="135" t="s">
        <v>93</v>
      </c>
      <c r="AT431" s="135" t="s">
        <v>88</v>
      </c>
      <c r="AU431" s="135" t="s">
        <v>41</v>
      </c>
      <c r="AY431" s="11" t="s">
        <v>86</v>
      </c>
      <c r="BE431" s="136">
        <f>IF(N431="základní",J431,0)</f>
        <v>0</v>
      </c>
      <c r="BF431" s="136">
        <f>IF(N431="snížená",J431,0)</f>
        <v>0</v>
      </c>
      <c r="BG431" s="136">
        <f>IF(N431="zákl. přenesená",J431,0)</f>
        <v>0</v>
      </c>
      <c r="BH431" s="136">
        <f>IF(N431="sníž. přenesená",J431,0)</f>
        <v>0</v>
      </c>
      <c r="BI431" s="136">
        <f>IF(N431="nulová",J431,0)</f>
        <v>0</v>
      </c>
      <c r="BJ431" s="11" t="s">
        <v>40</v>
      </c>
      <c r="BK431" s="136">
        <f>ROUND(I431*H431,2)</f>
        <v>0</v>
      </c>
      <c r="BL431" s="11" t="s">
        <v>93</v>
      </c>
      <c r="BM431" s="135" t="s">
        <v>510</v>
      </c>
    </row>
    <row r="432" spans="1:65" s="8" customFormat="1" ht="11.25" x14ac:dyDescent="0.2">
      <c r="B432" s="141"/>
      <c r="C432" s="142"/>
      <c r="D432" s="137" t="s">
        <v>97</v>
      </c>
      <c r="E432" s="143" t="s">
        <v>6</v>
      </c>
      <c r="F432" s="144" t="s">
        <v>511</v>
      </c>
      <c r="G432" s="142"/>
      <c r="H432" s="143" t="s">
        <v>6</v>
      </c>
      <c r="I432" s="145"/>
      <c r="J432" s="142"/>
      <c r="K432" s="142"/>
      <c r="L432" s="146"/>
      <c r="M432" s="147"/>
      <c r="N432" s="148"/>
      <c r="O432" s="148"/>
      <c r="P432" s="148"/>
      <c r="Q432" s="148"/>
      <c r="R432" s="148"/>
      <c r="S432" s="148"/>
      <c r="T432" s="149"/>
      <c r="AT432" s="150" t="s">
        <v>97</v>
      </c>
      <c r="AU432" s="150" t="s">
        <v>41</v>
      </c>
      <c r="AV432" s="8" t="s">
        <v>40</v>
      </c>
      <c r="AW432" s="8" t="s">
        <v>18</v>
      </c>
      <c r="AX432" s="8" t="s">
        <v>39</v>
      </c>
      <c r="AY432" s="150" t="s">
        <v>86</v>
      </c>
    </row>
    <row r="433" spans="1:65" s="9" customFormat="1" ht="11.25" x14ac:dyDescent="0.2">
      <c r="B433" s="151"/>
      <c r="C433" s="152"/>
      <c r="D433" s="137" t="s">
        <v>97</v>
      </c>
      <c r="E433" s="153" t="s">
        <v>6</v>
      </c>
      <c r="F433" s="154" t="s">
        <v>375</v>
      </c>
      <c r="G433" s="152"/>
      <c r="H433" s="155">
        <v>510</v>
      </c>
      <c r="I433" s="156"/>
      <c r="J433" s="152"/>
      <c r="K433" s="152"/>
      <c r="L433" s="157"/>
      <c r="M433" s="158"/>
      <c r="N433" s="159"/>
      <c r="O433" s="159"/>
      <c r="P433" s="159"/>
      <c r="Q433" s="159"/>
      <c r="R433" s="159"/>
      <c r="S433" s="159"/>
      <c r="T433" s="160"/>
      <c r="AT433" s="161" t="s">
        <v>97</v>
      </c>
      <c r="AU433" s="161" t="s">
        <v>41</v>
      </c>
      <c r="AV433" s="9" t="s">
        <v>41</v>
      </c>
      <c r="AW433" s="9" t="s">
        <v>18</v>
      </c>
      <c r="AX433" s="9" t="s">
        <v>39</v>
      </c>
      <c r="AY433" s="161" t="s">
        <v>86</v>
      </c>
    </row>
    <row r="434" spans="1:65" s="8" customFormat="1" ht="11.25" x14ac:dyDescent="0.2">
      <c r="B434" s="141"/>
      <c r="C434" s="142"/>
      <c r="D434" s="137" t="s">
        <v>97</v>
      </c>
      <c r="E434" s="143" t="s">
        <v>6</v>
      </c>
      <c r="F434" s="144" t="s">
        <v>397</v>
      </c>
      <c r="G434" s="142"/>
      <c r="H434" s="143" t="s">
        <v>6</v>
      </c>
      <c r="I434" s="145"/>
      <c r="J434" s="142"/>
      <c r="K434" s="142"/>
      <c r="L434" s="146"/>
      <c r="M434" s="147"/>
      <c r="N434" s="148"/>
      <c r="O434" s="148"/>
      <c r="P434" s="148"/>
      <c r="Q434" s="148"/>
      <c r="R434" s="148"/>
      <c r="S434" s="148"/>
      <c r="T434" s="149"/>
      <c r="AT434" s="150" t="s">
        <v>97</v>
      </c>
      <c r="AU434" s="150" t="s">
        <v>41</v>
      </c>
      <c r="AV434" s="8" t="s">
        <v>40</v>
      </c>
      <c r="AW434" s="8" t="s">
        <v>18</v>
      </c>
      <c r="AX434" s="8" t="s">
        <v>39</v>
      </c>
      <c r="AY434" s="150" t="s">
        <v>86</v>
      </c>
    </row>
    <row r="435" spans="1:65" s="9" customFormat="1" ht="11.25" x14ac:dyDescent="0.2">
      <c r="B435" s="151"/>
      <c r="C435" s="152"/>
      <c r="D435" s="137" t="s">
        <v>97</v>
      </c>
      <c r="E435" s="153" t="s">
        <v>6</v>
      </c>
      <c r="F435" s="154" t="s">
        <v>401</v>
      </c>
      <c r="G435" s="152"/>
      <c r="H435" s="155">
        <v>-69</v>
      </c>
      <c r="I435" s="156"/>
      <c r="J435" s="152"/>
      <c r="K435" s="152"/>
      <c r="L435" s="157"/>
      <c r="M435" s="158"/>
      <c r="N435" s="159"/>
      <c r="O435" s="159"/>
      <c r="P435" s="159"/>
      <c r="Q435" s="159"/>
      <c r="R435" s="159"/>
      <c r="S435" s="159"/>
      <c r="T435" s="160"/>
      <c r="AT435" s="161" t="s">
        <v>97</v>
      </c>
      <c r="AU435" s="161" t="s">
        <v>41</v>
      </c>
      <c r="AV435" s="9" t="s">
        <v>41</v>
      </c>
      <c r="AW435" s="9" t="s">
        <v>18</v>
      </c>
      <c r="AX435" s="9" t="s">
        <v>39</v>
      </c>
      <c r="AY435" s="161" t="s">
        <v>86</v>
      </c>
    </row>
    <row r="436" spans="1:65" s="8" customFormat="1" ht="11.25" x14ac:dyDescent="0.2">
      <c r="B436" s="141"/>
      <c r="C436" s="142"/>
      <c r="D436" s="137" t="s">
        <v>97</v>
      </c>
      <c r="E436" s="143" t="s">
        <v>6</v>
      </c>
      <c r="F436" s="144" t="s">
        <v>512</v>
      </c>
      <c r="G436" s="142"/>
      <c r="H436" s="143" t="s">
        <v>6</v>
      </c>
      <c r="I436" s="145"/>
      <c r="J436" s="142"/>
      <c r="K436" s="142"/>
      <c r="L436" s="146"/>
      <c r="M436" s="147"/>
      <c r="N436" s="148"/>
      <c r="O436" s="148"/>
      <c r="P436" s="148"/>
      <c r="Q436" s="148"/>
      <c r="R436" s="148"/>
      <c r="S436" s="148"/>
      <c r="T436" s="149"/>
      <c r="AT436" s="150" t="s">
        <v>97</v>
      </c>
      <c r="AU436" s="150" t="s">
        <v>41</v>
      </c>
      <c r="AV436" s="8" t="s">
        <v>40</v>
      </c>
      <c r="AW436" s="8" t="s">
        <v>18</v>
      </c>
      <c r="AX436" s="8" t="s">
        <v>39</v>
      </c>
      <c r="AY436" s="150" t="s">
        <v>86</v>
      </c>
    </row>
    <row r="437" spans="1:65" s="9" customFormat="1" ht="11.25" x14ac:dyDescent="0.2">
      <c r="B437" s="151"/>
      <c r="C437" s="152"/>
      <c r="D437" s="137" t="s">
        <v>97</v>
      </c>
      <c r="E437" s="153" t="s">
        <v>6</v>
      </c>
      <c r="F437" s="154" t="s">
        <v>380</v>
      </c>
      <c r="G437" s="152"/>
      <c r="H437" s="155">
        <v>1500</v>
      </c>
      <c r="I437" s="156"/>
      <c r="J437" s="152"/>
      <c r="K437" s="152"/>
      <c r="L437" s="157"/>
      <c r="M437" s="158"/>
      <c r="N437" s="159"/>
      <c r="O437" s="159"/>
      <c r="P437" s="159"/>
      <c r="Q437" s="159"/>
      <c r="R437" s="159"/>
      <c r="S437" s="159"/>
      <c r="T437" s="160"/>
      <c r="AT437" s="161" t="s">
        <v>97</v>
      </c>
      <c r="AU437" s="161" t="s">
        <v>41</v>
      </c>
      <c r="AV437" s="9" t="s">
        <v>41</v>
      </c>
      <c r="AW437" s="9" t="s">
        <v>18</v>
      </c>
      <c r="AX437" s="9" t="s">
        <v>39</v>
      </c>
      <c r="AY437" s="161" t="s">
        <v>86</v>
      </c>
    </row>
    <row r="438" spans="1:65" s="8" customFormat="1" ht="11.25" x14ac:dyDescent="0.2">
      <c r="B438" s="141"/>
      <c r="C438" s="142"/>
      <c r="D438" s="137" t="s">
        <v>97</v>
      </c>
      <c r="E438" s="143" t="s">
        <v>6</v>
      </c>
      <c r="F438" s="144" t="s">
        <v>513</v>
      </c>
      <c r="G438" s="142"/>
      <c r="H438" s="143" t="s">
        <v>6</v>
      </c>
      <c r="I438" s="145"/>
      <c r="J438" s="142"/>
      <c r="K438" s="142"/>
      <c r="L438" s="146"/>
      <c r="M438" s="147"/>
      <c r="N438" s="148"/>
      <c r="O438" s="148"/>
      <c r="P438" s="148"/>
      <c r="Q438" s="148"/>
      <c r="R438" s="148"/>
      <c r="S438" s="148"/>
      <c r="T438" s="149"/>
      <c r="AT438" s="150" t="s">
        <v>97</v>
      </c>
      <c r="AU438" s="150" t="s">
        <v>41</v>
      </c>
      <c r="AV438" s="8" t="s">
        <v>40</v>
      </c>
      <c r="AW438" s="8" t="s">
        <v>18</v>
      </c>
      <c r="AX438" s="8" t="s">
        <v>39</v>
      </c>
      <c r="AY438" s="150" t="s">
        <v>86</v>
      </c>
    </row>
    <row r="439" spans="1:65" s="9" customFormat="1" ht="11.25" x14ac:dyDescent="0.2">
      <c r="B439" s="151"/>
      <c r="C439" s="152"/>
      <c r="D439" s="137" t="s">
        <v>97</v>
      </c>
      <c r="E439" s="153" t="s">
        <v>6</v>
      </c>
      <c r="F439" s="154" t="s">
        <v>382</v>
      </c>
      <c r="G439" s="152"/>
      <c r="H439" s="155">
        <v>620</v>
      </c>
      <c r="I439" s="156"/>
      <c r="J439" s="152"/>
      <c r="K439" s="152"/>
      <c r="L439" s="157"/>
      <c r="M439" s="158"/>
      <c r="N439" s="159"/>
      <c r="O439" s="159"/>
      <c r="P439" s="159"/>
      <c r="Q439" s="159"/>
      <c r="R439" s="159"/>
      <c r="S439" s="159"/>
      <c r="T439" s="160"/>
      <c r="AT439" s="161" t="s">
        <v>97</v>
      </c>
      <c r="AU439" s="161" t="s">
        <v>41</v>
      </c>
      <c r="AV439" s="9" t="s">
        <v>41</v>
      </c>
      <c r="AW439" s="9" t="s">
        <v>18</v>
      </c>
      <c r="AX439" s="9" t="s">
        <v>39</v>
      </c>
      <c r="AY439" s="161" t="s">
        <v>86</v>
      </c>
    </row>
    <row r="440" spans="1:65" s="8" customFormat="1" ht="11.25" x14ac:dyDescent="0.2">
      <c r="B440" s="141"/>
      <c r="C440" s="142"/>
      <c r="D440" s="137" t="s">
        <v>97</v>
      </c>
      <c r="E440" s="143" t="s">
        <v>6</v>
      </c>
      <c r="F440" s="144" t="s">
        <v>514</v>
      </c>
      <c r="G440" s="142"/>
      <c r="H440" s="143" t="s">
        <v>6</v>
      </c>
      <c r="I440" s="145"/>
      <c r="J440" s="142"/>
      <c r="K440" s="142"/>
      <c r="L440" s="146"/>
      <c r="M440" s="147"/>
      <c r="N440" s="148"/>
      <c r="O440" s="148"/>
      <c r="P440" s="148"/>
      <c r="Q440" s="148"/>
      <c r="R440" s="148"/>
      <c r="S440" s="148"/>
      <c r="T440" s="149"/>
      <c r="AT440" s="150" t="s">
        <v>97</v>
      </c>
      <c r="AU440" s="150" t="s">
        <v>41</v>
      </c>
      <c r="AV440" s="8" t="s">
        <v>40</v>
      </c>
      <c r="AW440" s="8" t="s">
        <v>18</v>
      </c>
      <c r="AX440" s="8" t="s">
        <v>39</v>
      </c>
      <c r="AY440" s="150" t="s">
        <v>86</v>
      </c>
    </row>
    <row r="441" spans="1:65" s="9" customFormat="1" ht="11.25" x14ac:dyDescent="0.2">
      <c r="B441" s="151"/>
      <c r="C441" s="152"/>
      <c r="D441" s="137" t="s">
        <v>97</v>
      </c>
      <c r="E441" s="153" t="s">
        <v>6</v>
      </c>
      <c r="F441" s="154" t="s">
        <v>384</v>
      </c>
      <c r="G441" s="152"/>
      <c r="H441" s="155">
        <v>400</v>
      </c>
      <c r="I441" s="156"/>
      <c r="J441" s="152"/>
      <c r="K441" s="152"/>
      <c r="L441" s="157"/>
      <c r="M441" s="158"/>
      <c r="N441" s="159"/>
      <c r="O441" s="159"/>
      <c r="P441" s="159"/>
      <c r="Q441" s="159"/>
      <c r="R441" s="159"/>
      <c r="S441" s="159"/>
      <c r="T441" s="160"/>
      <c r="AT441" s="161" t="s">
        <v>97</v>
      </c>
      <c r="AU441" s="161" t="s">
        <v>41</v>
      </c>
      <c r="AV441" s="9" t="s">
        <v>41</v>
      </c>
      <c r="AW441" s="9" t="s">
        <v>18</v>
      </c>
      <c r="AX441" s="9" t="s">
        <v>39</v>
      </c>
      <c r="AY441" s="161" t="s">
        <v>86</v>
      </c>
    </row>
    <row r="442" spans="1:65" s="8" customFormat="1" ht="11.25" x14ac:dyDescent="0.2">
      <c r="B442" s="141"/>
      <c r="C442" s="142"/>
      <c r="D442" s="137" t="s">
        <v>97</v>
      </c>
      <c r="E442" s="143" t="s">
        <v>6</v>
      </c>
      <c r="F442" s="144" t="s">
        <v>387</v>
      </c>
      <c r="G442" s="142"/>
      <c r="H442" s="143" t="s">
        <v>6</v>
      </c>
      <c r="I442" s="145"/>
      <c r="J442" s="142"/>
      <c r="K442" s="142"/>
      <c r="L442" s="146"/>
      <c r="M442" s="147"/>
      <c r="N442" s="148"/>
      <c r="O442" s="148"/>
      <c r="P442" s="148"/>
      <c r="Q442" s="148"/>
      <c r="R442" s="148"/>
      <c r="S442" s="148"/>
      <c r="T442" s="149"/>
      <c r="AT442" s="150" t="s">
        <v>97</v>
      </c>
      <c r="AU442" s="150" t="s">
        <v>41</v>
      </c>
      <c r="AV442" s="8" t="s">
        <v>40</v>
      </c>
      <c r="AW442" s="8" t="s">
        <v>18</v>
      </c>
      <c r="AX442" s="8" t="s">
        <v>39</v>
      </c>
      <c r="AY442" s="150" t="s">
        <v>86</v>
      </c>
    </row>
    <row r="443" spans="1:65" s="9" customFormat="1" ht="11.25" x14ac:dyDescent="0.2">
      <c r="B443" s="151"/>
      <c r="C443" s="152"/>
      <c r="D443" s="137" t="s">
        <v>97</v>
      </c>
      <c r="E443" s="153" t="s">
        <v>6</v>
      </c>
      <c r="F443" s="154" t="s">
        <v>388</v>
      </c>
      <c r="G443" s="152"/>
      <c r="H443" s="155">
        <v>60</v>
      </c>
      <c r="I443" s="156"/>
      <c r="J443" s="152"/>
      <c r="K443" s="152"/>
      <c r="L443" s="157"/>
      <c r="M443" s="158"/>
      <c r="N443" s="159"/>
      <c r="O443" s="159"/>
      <c r="P443" s="159"/>
      <c r="Q443" s="159"/>
      <c r="R443" s="159"/>
      <c r="S443" s="159"/>
      <c r="T443" s="160"/>
      <c r="AT443" s="161" t="s">
        <v>97</v>
      </c>
      <c r="AU443" s="161" t="s">
        <v>41</v>
      </c>
      <c r="AV443" s="9" t="s">
        <v>41</v>
      </c>
      <c r="AW443" s="9" t="s">
        <v>18</v>
      </c>
      <c r="AX443" s="9" t="s">
        <v>39</v>
      </c>
      <c r="AY443" s="161" t="s">
        <v>86</v>
      </c>
    </row>
    <row r="444" spans="1:65" s="10" customFormat="1" ht="11.25" x14ac:dyDescent="0.2">
      <c r="B444" s="162"/>
      <c r="C444" s="163"/>
      <c r="D444" s="137" t="s">
        <v>97</v>
      </c>
      <c r="E444" s="164" t="s">
        <v>6</v>
      </c>
      <c r="F444" s="165" t="s">
        <v>111</v>
      </c>
      <c r="G444" s="163"/>
      <c r="H444" s="166">
        <v>3021</v>
      </c>
      <c r="I444" s="167"/>
      <c r="J444" s="163"/>
      <c r="K444" s="163"/>
      <c r="L444" s="168"/>
      <c r="M444" s="169"/>
      <c r="N444" s="170"/>
      <c r="O444" s="170"/>
      <c r="P444" s="170"/>
      <c r="Q444" s="170"/>
      <c r="R444" s="170"/>
      <c r="S444" s="170"/>
      <c r="T444" s="171"/>
      <c r="AT444" s="172" t="s">
        <v>97</v>
      </c>
      <c r="AU444" s="172" t="s">
        <v>41</v>
      </c>
      <c r="AV444" s="10" t="s">
        <v>93</v>
      </c>
      <c r="AW444" s="10" t="s">
        <v>18</v>
      </c>
      <c r="AX444" s="10" t="s">
        <v>40</v>
      </c>
      <c r="AY444" s="172" t="s">
        <v>86</v>
      </c>
    </row>
    <row r="445" spans="1:65" s="2" customFormat="1" ht="21.75" customHeight="1" x14ac:dyDescent="0.2">
      <c r="A445" s="20"/>
      <c r="B445" s="21"/>
      <c r="C445" s="173" t="s">
        <v>515</v>
      </c>
      <c r="D445" s="173" t="s">
        <v>265</v>
      </c>
      <c r="E445" s="174" t="s">
        <v>516</v>
      </c>
      <c r="F445" s="175" t="s">
        <v>517</v>
      </c>
      <c r="G445" s="176" t="s">
        <v>91</v>
      </c>
      <c r="H445" s="177">
        <v>66</v>
      </c>
      <c r="I445" s="178"/>
      <c r="J445" s="179">
        <f>ROUND(I445*H445,2)</f>
        <v>0</v>
      </c>
      <c r="K445" s="175" t="s">
        <v>518</v>
      </c>
      <c r="L445" s="180"/>
      <c r="M445" s="181" t="s">
        <v>6</v>
      </c>
      <c r="N445" s="182" t="s">
        <v>26</v>
      </c>
      <c r="O445" s="29"/>
      <c r="P445" s="133">
        <f>O445*H445</f>
        <v>0</v>
      </c>
      <c r="Q445" s="133">
        <v>0.21</v>
      </c>
      <c r="R445" s="133">
        <f>Q445*H445</f>
        <v>13.86</v>
      </c>
      <c r="S445" s="133">
        <v>0</v>
      </c>
      <c r="T445" s="134">
        <f>S445*H445</f>
        <v>0</v>
      </c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R445" s="135" t="s">
        <v>128</v>
      </c>
      <c r="AT445" s="135" t="s">
        <v>265</v>
      </c>
      <c r="AU445" s="135" t="s">
        <v>41</v>
      </c>
      <c r="AY445" s="11" t="s">
        <v>86</v>
      </c>
      <c r="BE445" s="136">
        <f>IF(N445="základní",J445,0)</f>
        <v>0</v>
      </c>
      <c r="BF445" s="136">
        <f>IF(N445="snížená",J445,0)</f>
        <v>0</v>
      </c>
      <c r="BG445" s="136">
        <f>IF(N445="zákl. přenesená",J445,0)</f>
        <v>0</v>
      </c>
      <c r="BH445" s="136">
        <f>IF(N445="sníž. přenesená",J445,0)</f>
        <v>0</v>
      </c>
      <c r="BI445" s="136">
        <f>IF(N445="nulová",J445,0)</f>
        <v>0</v>
      </c>
      <c r="BJ445" s="11" t="s">
        <v>40</v>
      </c>
      <c r="BK445" s="136">
        <f>ROUND(I445*H445,2)</f>
        <v>0</v>
      </c>
      <c r="BL445" s="11" t="s">
        <v>93</v>
      </c>
      <c r="BM445" s="135" t="s">
        <v>519</v>
      </c>
    </row>
    <row r="446" spans="1:65" s="8" customFormat="1" ht="11.25" x14ac:dyDescent="0.2">
      <c r="B446" s="141"/>
      <c r="C446" s="142"/>
      <c r="D446" s="137" t="s">
        <v>97</v>
      </c>
      <c r="E446" s="143" t="s">
        <v>6</v>
      </c>
      <c r="F446" s="144" t="s">
        <v>387</v>
      </c>
      <c r="G446" s="142"/>
      <c r="H446" s="143" t="s">
        <v>6</v>
      </c>
      <c r="I446" s="145"/>
      <c r="J446" s="142"/>
      <c r="K446" s="142"/>
      <c r="L446" s="146"/>
      <c r="M446" s="147"/>
      <c r="N446" s="148"/>
      <c r="O446" s="148"/>
      <c r="P446" s="148"/>
      <c r="Q446" s="148"/>
      <c r="R446" s="148"/>
      <c r="S446" s="148"/>
      <c r="T446" s="149"/>
      <c r="AT446" s="150" t="s">
        <v>97</v>
      </c>
      <c r="AU446" s="150" t="s">
        <v>41</v>
      </c>
      <c r="AV446" s="8" t="s">
        <v>40</v>
      </c>
      <c r="AW446" s="8" t="s">
        <v>18</v>
      </c>
      <c r="AX446" s="8" t="s">
        <v>39</v>
      </c>
      <c r="AY446" s="150" t="s">
        <v>86</v>
      </c>
    </row>
    <row r="447" spans="1:65" s="9" customFormat="1" ht="11.25" x14ac:dyDescent="0.2">
      <c r="B447" s="151"/>
      <c r="C447" s="152"/>
      <c r="D447" s="137" t="s">
        <v>97</v>
      </c>
      <c r="E447" s="153" t="s">
        <v>6</v>
      </c>
      <c r="F447" s="154" t="s">
        <v>388</v>
      </c>
      <c r="G447" s="152"/>
      <c r="H447" s="155">
        <v>60</v>
      </c>
      <c r="I447" s="156"/>
      <c r="J447" s="152"/>
      <c r="K447" s="152"/>
      <c r="L447" s="157"/>
      <c r="M447" s="158"/>
      <c r="N447" s="159"/>
      <c r="O447" s="159"/>
      <c r="P447" s="159"/>
      <c r="Q447" s="159"/>
      <c r="R447" s="159"/>
      <c r="S447" s="159"/>
      <c r="T447" s="160"/>
      <c r="AT447" s="161" t="s">
        <v>97</v>
      </c>
      <c r="AU447" s="161" t="s">
        <v>41</v>
      </c>
      <c r="AV447" s="9" t="s">
        <v>41</v>
      </c>
      <c r="AW447" s="9" t="s">
        <v>18</v>
      </c>
      <c r="AX447" s="9" t="s">
        <v>40</v>
      </c>
      <c r="AY447" s="161" t="s">
        <v>86</v>
      </c>
    </row>
    <row r="448" spans="1:65" s="9" customFormat="1" ht="11.25" x14ac:dyDescent="0.2">
      <c r="B448" s="151"/>
      <c r="C448" s="152"/>
      <c r="D448" s="137" t="s">
        <v>97</v>
      </c>
      <c r="E448" s="152"/>
      <c r="F448" s="154" t="s">
        <v>520</v>
      </c>
      <c r="G448" s="152"/>
      <c r="H448" s="155">
        <v>66</v>
      </c>
      <c r="I448" s="156"/>
      <c r="J448" s="152"/>
      <c r="K448" s="152"/>
      <c r="L448" s="157"/>
      <c r="M448" s="158"/>
      <c r="N448" s="159"/>
      <c r="O448" s="159"/>
      <c r="P448" s="159"/>
      <c r="Q448" s="159"/>
      <c r="R448" s="159"/>
      <c r="S448" s="159"/>
      <c r="T448" s="160"/>
      <c r="AT448" s="161" t="s">
        <v>97</v>
      </c>
      <c r="AU448" s="161" t="s">
        <v>41</v>
      </c>
      <c r="AV448" s="9" t="s">
        <v>41</v>
      </c>
      <c r="AW448" s="9" t="s">
        <v>0</v>
      </c>
      <c r="AX448" s="9" t="s">
        <v>40</v>
      </c>
      <c r="AY448" s="161" t="s">
        <v>86</v>
      </c>
    </row>
    <row r="449" spans="1:65" s="2" customFormat="1" ht="21.75" customHeight="1" x14ac:dyDescent="0.2">
      <c r="A449" s="20"/>
      <c r="B449" s="21"/>
      <c r="C449" s="173" t="s">
        <v>521</v>
      </c>
      <c r="D449" s="173" t="s">
        <v>265</v>
      </c>
      <c r="E449" s="174" t="s">
        <v>522</v>
      </c>
      <c r="F449" s="175" t="s">
        <v>523</v>
      </c>
      <c r="G449" s="176" t="s">
        <v>91</v>
      </c>
      <c r="H449" s="177">
        <v>2332</v>
      </c>
      <c r="I449" s="178"/>
      <c r="J449" s="179">
        <f>ROUND(I449*H449,2)</f>
        <v>0</v>
      </c>
      <c r="K449" s="175" t="s">
        <v>518</v>
      </c>
      <c r="L449" s="180"/>
      <c r="M449" s="181" t="s">
        <v>6</v>
      </c>
      <c r="N449" s="182" t="s">
        <v>26</v>
      </c>
      <c r="O449" s="29"/>
      <c r="P449" s="133">
        <f>O449*H449</f>
        <v>0</v>
      </c>
      <c r="Q449" s="133">
        <v>0.21</v>
      </c>
      <c r="R449" s="133">
        <f>Q449*H449</f>
        <v>489.71999999999997</v>
      </c>
      <c r="S449" s="133">
        <v>0</v>
      </c>
      <c r="T449" s="134">
        <f>S449*H449</f>
        <v>0</v>
      </c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R449" s="135" t="s">
        <v>128</v>
      </c>
      <c r="AT449" s="135" t="s">
        <v>265</v>
      </c>
      <c r="AU449" s="135" t="s">
        <v>41</v>
      </c>
      <c r="AY449" s="11" t="s">
        <v>86</v>
      </c>
      <c r="BE449" s="136">
        <f>IF(N449="základní",J449,0)</f>
        <v>0</v>
      </c>
      <c r="BF449" s="136">
        <f>IF(N449="snížená",J449,0)</f>
        <v>0</v>
      </c>
      <c r="BG449" s="136">
        <f>IF(N449="zákl. přenesená",J449,0)</f>
        <v>0</v>
      </c>
      <c r="BH449" s="136">
        <f>IF(N449="sníž. přenesená",J449,0)</f>
        <v>0</v>
      </c>
      <c r="BI449" s="136">
        <f>IF(N449="nulová",J449,0)</f>
        <v>0</v>
      </c>
      <c r="BJ449" s="11" t="s">
        <v>40</v>
      </c>
      <c r="BK449" s="136">
        <f>ROUND(I449*H449,2)</f>
        <v>0</v>
      </c>
      <c r="BL449" s="11" t="s">
        <v>93</v>
      </c>
      <c r="BM449" s="135" t="s">
        <v>524</v>
      </c>
    </row>
    <row r="450" spans="1:65" s="2" customFormat="1" ht="19.5" x14ac:dyDescent="0.2">
      <c r="A450" s="20"/>
      <c r="B450" s="21"/>
      <c r="C450" s="22"/>
      <c r="D450" s="137" t="s">
        <v>95</v>
      </c>
      <c r="E450" s="22"/>
      <c r="F450" s="138" t="s">
        <v>525</v>
      </c>
      <c r="G450" s="22"/>
      <c r="H450" s="22"/>
      <c r="I450" s="47"/>
      <c r="J450" s="22"/>
      <c r="K450" s="22"/>
      <c r="L450" s="23"/>
      <c r="M450" s="139"/>
      <c r="N450" s="140"/>
      <c r="O450" s="29"/>
      <c r="P450" s="29"/>
      <c r="Q450" s="29"/>
      <c r="R450" s="29"/>
      <c r="S450" s="29"/>
      <c r="T450" s="3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T450" s="11" t="s">
        <v>95</v>
      </c>
      <c r="AU450" s="11" t="s">
        <v>41</v>
      </c>
    </row>
    <row r="451" spans="1:65" s="8" customFormat="1" ht="11.25" x14ac:dyDescent="0.2">
      <c r="B451" s="141"/>
      <c r="C451" s="142"/>
      <c r="D451" s="137" t="s">
        <v>97</v>
      </c>
      <c r="E451" s="143" t="s">
        <v>6</v>
      </c>
      <c r="F451" s="144" t="s">
        <v>526</v>
      </c>
      <c r="G451" s="142"/>
      <c r="H451" s="143" t="s">
        <v>6</v>
      </c>
      <c r="I451" s="145"/>
      <c r="J451" s="142"/>
      <c r="K451" s="142"/>
      <c r="L451" s="146"/>
      <c r="M451" s="147"/>
      <c r="N451" s="148"/>
      <c r="O451" s="148"/>
      <c r="P451" s="148"/>
      <c r="Q451" s="148"/>
      <c r="R451" s="148"/>
      <c r="S451" s="148"/>
      <c r="T451" s="149"/>
      <c r="AT451" s="150" t="s">
        <v>97</v>
      </c>
      <c r="AU451" s="150" t="s">
        <v>41</v>
      </c>
      <c r="AV451" s="8" t="s">
        <v>40</v>
      </c>
      <c r="AW451" s="8" t="s">
        <v>18</v>
      </c>
      <c r="AX451" s="8" t="s">
        <v>39</v>
      </c>
      <c r="AY451" s="150" t="s">
        <v>86</v>
      </c>
    </row>
    <row r="452" spans="1:65" s="9" customFormat="1" ht="11.25" x14ac:dyDescent="0.2">
      <c r="B452" s="151"/>
      <c r="C452" s="152"/>
      <c r="D452" s="137" t="s">
        <v>97</v>
      </c>
      <c r="E452" s="153" t="s">
        <v>6</v>
      </c>
      <c r="F452" s="154" t="s">
        <v>380</v>
      </c>
      <c r="G452" s="152"/>
      <c r="H452" s="155">
        <v>1500</v>
      </c>
      <c r="I452" s="156"/>
      <c r="J452" s="152"/>
      <c r="K452" s="152"/>
      <c r="L452" s="157"/>
      <c r="M452" s="158"/>
      <c r="N452" s="159"/>
      <c r="O452" s="159"/>
      <c r="P452" s="159"/>
      <c r="Q452" s="159"/>
      <c r="R452" s="159"/>
      <c r="S452" s="159"/>
      <c r="T452" s="160"/>
      <c r="AT452" s="161" t="s">
        <v>97</v>
      </c>
      <c r="AU452" s="161" t="s">
        <v>41</v>
      </c>
      <c r="AV452" s="9" t="s">
        <v>41</v>
      </c>
      <c r="AW452" s="9" t="s">
        <v>18</v>
      </c>
      <c r="AX452" s="9" t="s">
        <v>39</v>
      </c>
      <c r="AY452" s="161" t="s">
        <v>86</v>
      </c>
    </row>
    <row r="453" spans="1:65" s="8" customFormat="1" ht="11.25" x14ac:dyDescent="0.2">
      <c r="B453" s="141"/>
      <c r="C453" s="142"/>
      <c r="D453" s="137" t="s">
        <v>97</v>
      </c>
      <c r="E453" s="143" t="s">
        <v>6</v>
      </c>
      <c r="F453" s="144" t="s">
        <v>527</v>
      </c>
      <c r="G453" s="142"/>
      <c r="H453" s="143" t="s">
        <v>6</v>
      </c>
      <c r="I453" s="145"/>
      <c r="J453" s="142"/>
      <c r="K453" s="142"/>
      <c r="L453" s="146"/>
      <c r="M453" s="147"/>
      <c r="N453" s="148"/>
      <c r="O453" s="148"/>
      <c r="P453" s="148"/>
      <c r="Q453" s="148"/>
      <c r="R453" s="148"/>
      <c r="S453" s="148"/>
      <c r="T453" s="149"/>
      <c r="AT453" s="150" t="s">
        <v>97</v>
      </c>
      <c r="AU453" s="150" t="s">
        <v>41</v>
      </c>
      <c r="AV453" s="8" t="s">
        <v>40</v>
      </c>
      <c r="AW453" s="8" t="s">
        <v>18</v>
      </c>
      <c r="AX453" s="8" t="s">
        <v>39</v>
      </c>
      <c r="AY453" s="150" t="s">
        <v>86</v>
      </c>
    </row>
    <row r="454" spans="1:65" s="9" customFormat="1" ht="11.25" x14ac:dyDescent="0.2">
      <c r="B454" s="151"/>
      <c r="C454" s="152"/>
      <c r="D454" s="137" t="s">
        <v>97</v>
      </c>
      <c r="E454" s="153" t="s">
        <v>6</v>
      </c>
      <c r="F454" s="154" t="s">
        <v>382</v>
      </c>
      <c r="G454" s="152"/>
      <c r="H454" s="155">
        <v>620</v>
      </c>
      <c r="I454" s="156"/>
      <c r="J454" s="152"/>
      <c r="K454" s="152"/>
      <c r="L454" s="157"/>
      <c r="M454" s="158"/>
      <c r="N454" s="159"/>
      <c r="O454" s="159"/>
      <c r="P454" s="159"/>
      <c r="Q454" s="159"/>
      <c r="R454" s="159"/>
      <c r="S454" s="159"/>
      <c r="T454" s="160"/>
      <c r="AT454" s="161" t="s">
        <v>97</v>
      </c>
      <c r="AU454" s="161" t="s">
        <v>41</v>
      </c>
      <c r="AV454" s="9" t="s">
        <v>41</v>
      </c>
      <c r="AW454" s="9" t="s">
        <v>18</v>
      </c>
      <c r="AX454" s="9" t="s">
        <v>39</v>
      </c>
      <c r="AY454" s="161" t="s">
        <v>86</v>
      </c>
    </row>
    <row r="455" spans="1:65" s="10" customFormat="1" ht="11.25" x14ac:dyDescent="0.2">
      <c r="B455" s="162"/>
      <c r="C455" s="163"/>
      <c r="D455" s="137" t="s">
        <v>97</v>
      </c>
      <c r="E455" s="164" t="s">
        <v>6</v>
      </c>
      <c r="F455" s="165" t="s">
        <v>111</v>
      </c>
      <c r="G455" s="163"/>
      <c r="H455" s="166">
        <v>2120</v>
      </c>
      <c r="I455" s="167"/>
      <c r="J455" s="163"/>
      <c r="K455" s="163"/>
      <c r="L455" s="168"/>
      <c r="M455" s="169"/>
      <c r="N455" s="170"/>
      <c r="O455" s="170"/>
      <c r="P455" s="170"/>
      <c r="Q455" s="170"/>
      <c r="R455" s="170"/>
      <c r="S455" s="170"/>
      <c r="T455" s="171"/>
      <c r="AT455" s="172" t="s">
        <v>97</v>
      </c>
      <c r="AU455" s="172" t="s">
        <v>41</v>
      </c>
      <c r="AV455" s="10" t="s">
        <v>93</v>
      </c>
      <c r="AW455" s="10" t="s">
        <v>18</v>
      </c>
      <c r="AX455" s="10" t="s">
        <v>40</v>
      </c>
      <c r="AY455" s="172" t="s">
        <v>86</v>
      </c>
    </row>
    <row r="456" spans="1:65" s="9" customFormat="1" ht="11.25" x14ac:dyDescent="0.2">
      <c r="B456" s="151"/>
      <c r="C456" s="152"/>
      <c r="D456" s="137" t="s">
        <v>97</v>
      </c>
      <c r="E456" s="152"/>
      <c r="F456" s="154" t="s">
        <v>528</v>
      </c>
      <c r="G456" s="152"/>
      <c r="H456" s="155">
        <v>2332</v>
      </c>
      <c r="I456" s="156"/>
      <c r="J456" s="152"/>
      <c r="K456" s="152"/>
      <c r="L456" s="157"/>
      <c r="M456" s="158"/>
      <c r="N456" s="159"/>
      <c r="O456" s="159"/>
      <c r="P456" s="159"/>
      <c r="Q456" s="159"/>
      <c r="R456" s="159"/>
      <c r="S456" s="159"/>
      <c r="T456" s="160"/>
      <c r="AT456" s="161" t="s">
        <v>97</v>
      </c>
      <c r="AU456" s="161" t="s">
        <v>41</v>
      </c>
      <c r="AV456" s="9" t="s">
        <v>41</v>
      </c>
      <c r="AW456" s="9" t="s">
        <v>0</v>
      </c>
      <c r="AX456" s="9" t="s">
        <v>40</v>
      </c>
      <c r="AY456" s="161" t="s">
        <v>86</v>
      </c>
    </row>
    <row r="457" spans="1:65" s="2" customFormat="1" ht="16.5" customHeight="1" x14ac:dyDescent="0.2">
      <c r="A457" s="20"/>
      <c r="B457" s="21"/>
      <c r="C457" s="173" t="s">
        <v>529</v>
      </c>
      <c r="D457" s="173" t="s">
        <v>265</v>
      </c>
      <c r="E457" s="174" t="s">
        <v>530</v>
      </c>
      <c r="F457" s="175" t="s">
        <v>531</v>
      </c>
      <c r="G457" s="176" t="s">
        <v>91</v>
      </c>
      <c r="H457" s="177">
        <v>485.1</v>
      </c>
      <c r="I457" s="178"/>
      <c r="J457" s="179">
        <f>ROUND(I457*H457,2)</f>
        <v>0</v>
      </c>
      <c r="K457" s="175" t="s">
        <v>518</v>
      </c>
      <c r="L457" s="180"/>
      <c r="M457" s="181" t="s">
        <v>6</v>
      </c>
      <c r="N457" s="182" t="s">
        <v>26</v>
      </c>
      <c r="O457" s="29"/>
      <c r="P457" s="133">
        <f>O457*H457</f>
        <v>0</v>
      </c>
      <c r="Q457" s="133">
        <v>0.215</v>
      </c>
      <c r="R457" s="133">
        <f>Q457*H457</f>
        <v>104.29650000000001</v>
      </c>
      <c r="S457" s="133">
        <v>0</v>
      </c>
      <c r="T457" s="134">
        <f>S457*H457</f>
        <v>0</v>
      </c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R457" s="135" t="s">
        <v>128</v>
      </c>
      <c r="AT457" s="135" t="s">
        <v>265</v>
      </c>
      <c r="AU457" s="135" t="s">
        <v>41</v>
      </c>
      <c r="AY457" s="11" t="s">
        <v>86</v>
      </c>
      <c r="BE457" s="136">
        <f>IF(N457="základní",J457,0)</f>
        <v>0</v>
      </c>
      <c r="BF457" s="136">
        <f>IF(N457="snížená",J457,0)</f>
        <v>0</v>
      </c>
      <c r="BG457" s="136">
        <f>IF(N457="zákl. přenesená",J457,0)</f>
        <v>0</v>
      </c>
      <c r="BH457" s="136">
        <f>IF(N457="sníž. přenesená",J457,0)</f>
        <v>0</v>
      </c>
      <c r="BI457" s="136">
        <f>IF(N457="nulová",J457,0)</f>
        <v>0</v>
      </c>
      <c r="BJ457" s="11" t="s">
        <v>40</v>
      </c>
      <c r="BK457" s="136">
        <f>ROUND(I457*H457,2)</f>
        <v>0</v>
      </c>
      <c r="BL457" s="11" t="s">
        <v>93</v>
      </c>
      <c r="BM457" s="135" t="s">
        <v>532</v>
      </c>
    </row>
    <row r="458" spans="1:65" s="8" customFormat="1" ht="11.25" x14ac:dyDescent="0.2">
      <c r="B458" s="141"/>
      <c r="C458" s="142"/>
      <c r="D458" s="137" t="s">
        <v>97</v>
      </c>
      <c r="E458" s="143" t="s">
        <v>6</v>
      </c>
      <c r="F458" s="144" t="s">
        <v>511</v>
      </c>
      <c r="G458" s="142"/>
      <c r="H458" s="143" t="s">
        <v>6</v>
      </c>
      <c r="I458" s="145"/>
      <c r="J458" s="142"/>
      <c r="K458" s="142"/>
      <c r="L458" s="146"/>
      <c r="M458" s="147"/>
      <c r="N458" s="148"/>
      <c r="O458" s="148"/>
      <c r="P458" s="148"/>
      <c r="Q458" s="148"/>
      <c r="R458" s="148"/>
      <c r="S458" s="148"/>
      <c r="T458" s="149"/>
      <c r="AT458" s="150" t="s">
        <v>97</v>
      </c>
      <c r="AU458" s="150" t="s">
        <v>41</v>
      </c>
      <c r="AV458" s="8" t="s">
        <v>40</v>
      </c>
      <c r="AW458" s="8" t="s">
        <v>18</v>
      </c>
      <c r="AX458" s="8" t="s">
        <v>39</v>
      </c>
      <c r="AY458" s="150" t="s">
        <v>86</v>
      </c>
    </row>
    <row r="459" spans="1:65" s="9" customFormat="1" ht="11.25" x14ac:dyDescent="0.2">
      <c r="B459" s="151"/>
      <c r="C459" s="152"/>
      <c r="D459" s="137" t="s">
        <v>97</v>
      </c>
      <c r="E459" s="153" t="s">
        <v>6</v>
      </c>
      <c r="F459" s="154" t="s">
        <v>375</v>
      </c>
      <c r="G459" s="152"/>
      <c r="H459" s="155">
        <v>510</v>
      </c>
      <c r="I459" s="156"/>
      <c r="J459" s="152"/>
      <c r="K459" s="152"/>
      <c r="L459" s="157"/>
      <c r="M459" s="158"/>
      <c r="N459" s="159"/>
      <c r="O459" s="159"/>
      <c r="P459" s="159"/>
      <c r="Q459" s="159"/>
      <c r="R459" s="159"/>
      <c r="S459" s="159"/>
      <c r="T459" s="160"/>
      <c r="AT459" s="161" t="s">
        <v>97</v>
      </c>
      <c r="AU459" s="161" t="s">
        <v>41</v>
      </c>
      <c r="AV459" s="9" t="s">
        <v>41</v>
      </c>
      <c r="AW459" s="9" t="s">
        <v>18</v>
      </c>
      <c r="AX459" s="9" t="s">
        <v>39</v>
      </c>
      <c r="AY459" s="161" t="s">
        <v>86</v>
      </c>
    </row>
    <row r="460" spans="1:65" s="8" customFormat="1" ht="11.25" x14ac:dyDescent="0.2">
      <c r="B460" s="141"/>
      <c r="C460" s="142"/>
      <c r="D460" s="137" t="s">
        <v>97</v>
      </c>
      <c r="E460" s="143" t="s">
        <v>6</v>
      </c>
      <c r="F460" s="144" t="s">
        <v>397</v>
      </c>
      <c r="G460" s="142"/>
      <c r="H460" s="143" t="s">
        <v>6</v>
      </c>
      <c r="I460" s="145"/>
      <c r="J460" s="142"/>
      <c r="K460" s="142"/>
      <c r="L460" s="146"/>
      <c r="M460" s="147"/>
      <c r="N460" s="148"/>
      <c r="O460" s="148"/>
      <c r="P460" s="148"/>
      <c r="Q460" s="148"/>
      <c r="R460" s="148"/>
      <c r="S460" s="148"/>
      <c r="T460" s="149"/>
      <c r="AT460" s="150" t="s">
        <v>97</v>
      </c>
      <c r="AU460" s="150" t="s">
        <v>41</v>
      </c>
      <c r="AV460" s="8" t="s">
        <v>40</v>
      </c>
      <c r="AW460" s="8" t="s">
        <v>18</v>
      </c>
      <c r="AX460" s="8" t="s">
        <v>39</v>
      </c>
      <c r="AY460" s="150" t="s">
        <v>86</v>
      </c>
    </row>
    <row r="461" spans="1:65" s="9" customFormat="1" ht="11.25" x14ac:dyDescent="0.2">
      <c r="B461" s="151"/>
      <c r="C461" s="152"/>
      <c r="D461" s="137" t="s">
        <v>97</v>
      </c>
      <c r="E461" s="153" t="s">
        <v>6</v>
      </c>
      <c r="F461" s="154" t="s">
        <v>401</v>
      </c>
      <c r="G461" s="152"/>
      <c r="H461" s="155">
        <v>-69</v>
      </c>
      <c r="I461" s="156"/>
      <c r="J461" s="152"/>
      <c r="K461" s="152"/>
      <c r="L461" s="157"/>
      <c r="M461" s="158"/>
      <c r="N461" s="159"/>
      <c r="O461" s="159"/>
      <c r="P461" s="159"/>
      <c r="Q461" s="159"/>
      <c r="R461" s="159"/>
      <c r="S461" s="159"/>
      <c r="T461" s="160"/>
      <c r="AT461" s="161" t="s">
        <v>97</v>
      </c>
      <c r="AU461" s="161" t="s">
        <v>41</v>
      </c>
      <c r="AV461" s="9" t="s">
        <v>41</v>
      </c>
      <c r="AW461" s="9" t="s">
        <v>18</v>
      </c>
      <c r="AX461" s="9" t="s">
        <v>39</v>
      </c>
      <c r="AY461" s="161" t="s">
        <v>86</v>
      </c>
    </row>
    <row r="462" spans="1:65" s="10" customFormat="1" ht="11.25" x14ac:dyDescent="0.2">
      <c r="B462" s="162"/>
      <c r="C462" s="163"/>
      <c r="D462" s="137" t="s">
        <v>97</v>
      </c>
      <c r="E462" s="164" t="s">
        <v>6</v>
      </c>
      <c r="F462" s="165" t="s">
        <v>111</v>
      </c>
      <c r="G462" s="163"/>
      <c r="H462" s="166">
        <v>441</v>
      </c>
      <c r="I462" s="167"/>
      <c r="J462" s="163"/>
      <c r="K462" s="163"/>
      <c r="L462" s="168"/>
      <c r="M462" s="169"/>
      <c r="N462" s="170"/>
      <c r="O462" s="170"/>
      <c r="P462" s="170"/>
      <c r="Q462" s="170"/>
      <c r="R462" s="170"/>
      <c r="S462" s="170"/>
      <c r="T462" s="171"/>
      <c r="AT462" s="172" t="s">
        <v>97</v>
      </c>
      <c r="AU462" s="172" t="s">
        <v>41</v>
      </c>
      <c r="AV462" s="10" t="s">
        <v>93</v>
      </c>
      <c r="AW462" s="10" t="s">
        <v>18</v>
      </c>
      <c r="AX462" s="10" t="s">
        <v>40</v>
      </c>
      <c r="AY462" s="172" t="s">
        <v>86</v>
      </c>
    </row>
    <row r="463" spans="1:65" s="9" customFormat="1" ht="11.25" x14ac:dyDescent="0.2">
      <c r="B463" s="151"/>
      <c r="C463" s="152"/>
      <c r="D463" s="137" t="s">
        <v>97</v>
      </c>
      <c r="E463" s="152"/>
      <c r="F463" s="154" t="s">
        <v>533</v>
      </c>
      <c r="G463" s="152"/>
      <c r="H463" s="155">
        <v>485.1</v>
      </c>
      <c r="I463" s="156"/>
      <c r="J463" s="152"/>
      <c r="K463" s="152"/>
      <c r="L463" s="157"/>
      <c r="M463" s="158"/>
      <c r="N463" s="159"/>
      <c r="O463" s="159"/>
      <c r="P463" s="159"/>
      <c r="Q463" s="159"/>
      <c r="R463" s="159"/>
      <c r="S463" s="159"/>
      <c r="T463" s="160"/>
      <c r="AT463" s="161" t="s">
        <v>97</v>
      </c>
      <c r="AU463" s="161" t="s">
        <v>41</v>
      </c>
      <c r="AV463" s="9" t="s">
        <v>41</v>
      </c>
      <c r="AW463" s="9" t="s">
        <v>0</v>
      </c>
      <c r="AX463" s="9" t="s">
        <v>40</v>
      </c>
      <c r="AY463" s="161" t="s">
        <v>86</v>
      </c>
    </row>
    <row r="464" spans="1:65" s="2" customFormat="1" ht="16.5" customHeight="1" x14ac:dyDescent="0.2">
      <c r="A464" s="20"/>
      <c r="B464" s="21"/>
      <c r="C464" s="173" t="s">
        <v>534</v>
      </c>
      <c r="D464" s="173" t="s">
        <v>265</v>
      </c>
      <c r="E464" s="174" t="s">
        <v>535</v>
      </c>
      <c r="F464" s="175" t="s">
        <v>536</v>
      </c>
      <c r="G464" s="176" t="s">
        <v>91</v>
      </c>
      <c r="H464" s="177">
        <v>440</v>
      </c>
      <c r="I464" s="178"/>
      <c r="J464" s="179">
        <f>ROUND(I464*H464,2)</f>
        <v>0</v>
      </c>
      <c r="K464" s="175" t="s">
        <v>518</v>
      </c>
      <c r="L464" s="180"/>
      <c r="M464" s="181" t="s">
        <v>6</v>
      </c>
      <c r="N464" s="182" t="s">
        <v>26</v>
      </c>
      <c r="O464" s="29"/>
      <c r="P464" s="133">
        <f>O464*H464</f>
        <v>0</v>
      </c>
      <c r="Q464" s="133">
        <v>0.27</v>
      </c>
      <c r="R464" s="133">
        <f>Q464*H464</f>
        <v>118.80000000000001</v>
      </c>
      <c r="S464" s="133">
        <v>0</v>
      </c>
      <c r="T464" s="134">
        <f>S464*H464</f>
        <v>0</v>
      </c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R464" s="135" t="s">
        <v>128</v>
      </c>
      <c r="AT464" s="135" t="s">
        <v>265</v>
      </c>
      <c r="AU464" s="135" t="s">
        <v>41</v>
      </c>
      <c r="AY464" s="11" t="s">
        <v>86</v>
      </c>
      <c r="BE464" s="136">
        <f>IF(N464="základní",J464,0)</f>
        <v>0</v>
      </c>
      <c r="BF464" s="136">
        <f>IF(N464="snížená",J464,0)</f>
        <v>0</v>
      </c>
      <c r="BG464" s="136">
        <f>IF(N464="zákl. přenesená",J464,0)</f>
        <v>0</v>
      </c>
      <c r="BH464" s="136">
        <f>IF(N464="sníž. přenesená",J464,0)</f>
        <v>0</v>
      </c>
      <c r="BI464" s="136">
        <f>IF(N464="nulová",J464,0)</f>
        <v>0</v>
      </c>
      <c r="BJ464" s="11" t="s">
        <v>40</v>
      </c>
      <c r="BK464" s="136">
        <f>ROUND(I464*H464,2)</f>
        <v>0</v>
      </c>
      <c r="BL464" s="11" t="s">
        <v>93</v>
      </c>
      <c r="BM464" s="135" t="s">
        <v>537</v>
      </c>
    </row>
    <row r="465" spans="1:65" s="8" customFormat="1" ht="11.25" x14ac:dyDescent="0.2">
      <c r="B465" s="141"/>
      <c r="C465" s="142"/>
      <c r="D465" s="137" t="s">
        <v>97</v>
      </c>
      <c r="E465" s="143" t="s">
        <v>6</v>
      </c>
      <c r="F465" s="144" t="s">
        <v>514</v>
      </c>
      <c r="G465" s="142"/>
      <c r="H465" s="143" t="s">
        <v>6</v>
      </c>
      <c r="I465" s="145"/>
      <c r="J465" s="142"/>
      <c r="K465" s="142"/>
      <c r="L465" s="146"/>
      <c r="M465" s="147"/>
      <c r="N465" s="148"/>
      <c r="O465" s="148"/>
      <c r="P465" s="148"/>
      <c r="Q465" s="148"/>
      <c r="R465" s="148"/>
      <c r="S465" s="148"/>
      <c r="T465" s="149"/>
      <c r="AT465" s="150" t="s">
        <v>97</v>
      </c>
      <c r="AU465" s="150" t="s">
        <v>41</v>
      </c>
      <c r="AV465" s="8" t="s">
        <v>40</v>
      </c>
      <c r="AW465" s="8" t="s">
        <v>18</v>
      </c>
      <c r="AX465" s="8" t="s">
        <v>39</v>
      </c>
      <c r="AY465" s="150" t="s">
        <v>86</v>
      </c>
    </row>
    <row r="466" spans="1:65" s="9" customFormat="1" ht="11.25" x14ac:dyDescent="0.2">
      <c r="B466" s="151"/>
      <c r="C466" s="152"/>
      <c r="D466" s="137" t="s">
        <v>97</v>
      </c>
      <c r="E466" s="153" t="s">
        <v>6</v>
      </c>
      <c r="F466" s="154" t="s">
        <v>384</v>
      </c>
      <c r="G466" s="152"/>
      <c r="H466" s="155">
        <v>400</v>
      </c>
      <c r="I466" s="156"/>
      <c r="J466" s="152"/>
      <c r="K466" s="152"/>
      <c r="L466" s="157"/>
      <c r="M466" s="158"/>
      <c r="N466" s="159"/>
      <c r="O466" s="159"/>
      <c r="P466" s="159"/>
      <c r="Q466" s="159"/>
      <c r="R466" s="159"/>
      <c r="S466" s="159"/>
      <c r="T466" s="160"/>
      <c r="AT466" s="161" t="s">
        <v>97</v>
      </c>
      <c r="AU466" s="161" t="s">
        <v>41</v>
      </c>
      <c r="AV466" s="9" t="s">
        <v>41</v>
      </c>
      <c r="AW466" s="9" t="s">
        <v>18</v>
      </c>
      <c r="AX466" s="9" t="s">
        <v>40</v>
      </c>
      <c r="AY466" s="161" t="s">
        <v>86</v>
      </c>
    </row>
    <row r="467" spans="1:65" s="9" customFormat="1" ht="11.25" x14ac:dyDescent="0.2">
      <c r="B467" s="151"/>
      <c r="C467" s="152"/>
      <c r="D467" s="137" t="s">
        <v>97</v>
      </c>
      <c r="E467" s="152"/>
      <c r="F467" s="154" t="s">
        <v>538</v>
      </c>
      <c r="G467" s="152"/>
      <c r="H467" s="155">
        <v>440</v>
      </c>
      <c r="I467" s="156"/>
      <c r="J467" s="152"/>
      <c r="K467" s="152"/>
      <c r="L467" s="157"/>
      <c r="M467" s="158"/>
      <c r="N467" s="159"/>
      <c r="O467" s="159"/>
      <c r="P467" s="159"/>
      <c r="Q467" s="159"/>
      <c r="R467" s="159"/>
      <c r="S467" s="159"/>
      <c r="T467" s="160"/>
      <c r="AT467" s="161" t="s">
        <v>97</v>
      </c>
      <c r="AU467" s="161" t="s">
        <v>41</v>
      </c>
      <c r="AV467" s="9" t="s">
        <v>41</v>
      </c>
      <c r="AW467" s="9" t="s">
        <v>0</v>
      </c>
      <c r="AX467" s="9" t="s">
        <v>40</v>
      </c>
      <c r="AY467" s="161" t="s">
        <v>86</v>
      </c>
    </row>
    <row r="468" spans="1:65" s="7" customFormat="1" ht="22.9" customHeight="1" x14ac:dyDescent="0.2">
      <c r="B468" s="108"/>
      <c r="C468" s="109"/>
      <c r="D468" s="110" t="s">
        <v>38</v>
      </c>
      <c r="E468" s="122" t="s">
        <v>128</v>
      </c>
      <c r="F468" s="122" t="s">
        <v>539</v>
      </c>
      <c r="G468" s="109"/>
      <c r="H468" s="109"/>
      <c r="I468" s="112"/>
      <c r="J468" s="123">
        <f>BK468</f>
        <v>0</v>
      </c>
      <c r="K468" s="109"/>
      <c r="L468" s="114"/>
      <c r="M468" s="115"/>
      <c r="N468" s="116"/>
      <c r="O468" s="116"/>
      <c r="P468" s="117">
        <f>SUM(P469:P516)</f>
        <v>0</v>
      </c>
      <c r="Q468" s="116"/>
      <c r="R468" s="117">
        <f>SUM(R469:R516)</f>
        <v>93.144644708000001</v>
      </c>
      <c r="S468" s="116"/>
      <c r="T468" s="118">
        <f>SUM(T469:T516)</f>
        <v>57.15</v>
      </c>
      <c r="AR468" s="119" t="s">
        <v>40</v>
      </c>
      <c r="AT468" s="120" t="s">
        <v>38</v>
      </c>
      <c r="AU468" s="120" t="s">
        <v>40</v>
      </c>
      <c r="AY468" s="119" t="s">
        <v>86</v>
      </c>
      <c r="BK468" s="121">
        <f>SUM(BK469:BK516)</f>
        <v>0</v>
      </c>
    </row>
    <row r="469" spans="1:65" s="2" customFormat="1" ht="33" customHeight="1" x14ac:dyDescent="0.2">
      <c r="A469" s="20"/>
      <c r="B469" s="21"/>
      <c r="C469" s="124" t="s">
        <v>540</v>
      </c>
      <c r="D469" s="124" t="s">
        <v>88</v>
      </c>
      <c r="E469" s="125" t="s">
        <v>541</v>
      </c>
      <c r="F469" s="126" t="s">
        <v>542</v>
      </c>
      <c r="G469" s="127" t="s">
        <v>135</v>
      </c>
      <c r="H469" s="128">
        <v>54.7</v>
      </c>
      <c r="I469" s="129"/>
      <c r="J469" s="130">
        <f>ROUND(I469*H469,2)</f>
        <v>0</v>
      </c>
      <c r="K469" s="126" t="s">
        <v>92</v>
      </c>
      <c r="L469" s="23"/>
      <c r="M469" s="131" t="s">
        <v>6</v>
      </c>
      <c r="N469" s="132" t="s">
        <v>26</v>
      </c>
      <c r="O469" s="29"/>
      <c r="P469" s="133">
        <f>O469*H469</f>
        <v>0</v>
      </c>
      <c r="Q469" s="133">
        <v>1.1E-5</v>
      </c>
      <c r="R469" s="133">
        <f>Q469*H469</f>
        <v>6.0170000000000004E-4</v>
      </c>
      <c r="S469" s="133">
        <v>0</v>
      </c>
      <c r="T469" s="134">
        <f>S469*H469</f>
        <v>0</v>
      </c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R469" s="135" t="s">
        <v>93</v>
      </c>
      <c r="AT469" s="135" t="s">
        <v>88</v>
      </c>
      <c r="AU469" s="135" t="s">
        <v>41</v>
      </c>
      <c r="AY469" s="11" t="s">
        <v>86</v>
      </c>
      <c r="BE469" s="136">
        <f>IF(N469="základní",J469,0)</f>
        <v>0</v>
      </c>
      <c r="BF469" s="136">
        <f>IF(N469="snížená",J469,0)</f>
        <v>0</v>
      </c>
      <c r="BG469" s="136">
        <f>IF(N469="zákl. přenesená",J469,0)</f>
        <v>0</v>
      </c>
      <c r="BH469" s="136">
        <f>IF(N469="sníž. přenesená",J469,0)</f>
        <v>0</v>
      </c>
      <c r="BI469" s="136">
        <f>IF(N469="nulová",J469,0)</f>
        <v>0</v>
      </c>
      <c r="BJ469" s="11" t="s">
        <v>40</v>
      </c>
      <c r="BK469" s="136">
        <f>ROUND(I469*H469,2)</f>
        <v>0</v>
      </c>
      <c r="BL469" s="11" t="s">
        <v>93</v>
      </c>
      <c r="BM469" s="135" t="s">
        <v>543</v>
      </c>
    </row>
    <row r="470" spans="1:65" s="9" customFormat="1" ht="22.5" x14ac:dyDescent="0.2">
      <c r="B470" s="151"/>
      <c r="C470" s="152"/>
      <c r="D470" s="137" t="s">
        <v>97</v>
      </c>
      <c r="E470" s="153" t="s">
        <v>6</v>
      </c>
      <c r="F470" s="154" t="s">
        <v>544</v>
      </c>
      <c r="G470" s="152"/>
      <c r="H470" s="155">
        <v>54.7</v>
      </c>
      <c r="I470" s="156"/>
      <c r="J470" s="152"/>
      <c r="K470" s="152"/>
      <c r="L470" s="157"/>
      <c r="M470" s="158"/>
      <c r="N470" s="159"/>
      <c r="O470" s="159"/>
      <c r="P470" s="159"/>
      <c r="Q470" s="159"/>
      <c r="R470" s="159"/>
      <c r="S470" s="159"/>
      <c r="T470" s="160"/>
      <c r="AT470" s="161" t="s">
        <v>97</v>
      </c>
      <c r="AU470" s="161" t="s">
        <v>41</v>
      </c>
      <c r="AV470" s="9" t="s">
        <v>41</v>
      </c>
      <c r="AW470" s="9" t="s">
        <v>18</v>
      </c>
      <c r="AX470" s="9" t="s">
        <v>40</v>
      </c>
      <c r="AY470" s="161" t="s">
        <v>86</v>
      </c>
    </row>
    <row r="471" spans="1:65" s="2" customFormat="1" ht="16.5" customHeight="1" x14ac:dyDescent="0.2">
      <c r="A471" s="20"/>
      <c r="B471" s="21"/>
      <c r="C471" s="173" t="s">
        <v>545</v>
      </c>
      <c r="D471" s="173" t="s">
        <v>265</v>
      </c>
      <c r="E471" s="174" t="s">
        <v>546</v>
      </c>
      <c r="F471" s="175" t="s">
        <v>547</v>
      </c>
      <c r="G471" s="176" t="s">
        <v>135</v>
      </c>
      <c r="H471" s="177">
        <v>60.17</v>
      </c>
      <c r="I471" s="178"/>
      <c r="J471" s="179">
        <f>ROUND(I471*H471,2)</f>
        <v>0</v>
      </c>
      <c r="K471" s="175" t="s">
        <v>92</v>
      </c>
      <c r="L471" s="180"/>
      <c r="M471" s="181" t="s">
        <v>6</v>
      </c>
      <c r="N471" s="182" t="s">
        <v>26</v>
      </c>
      <c r="O471" s="29"/>
      <c r="P471" s="133">
        <f>O471*H471</f>
        <v>0</v>
      </c>
      <c r="Q471" s="133">
        <v>2.4099999999999998E-3</v>
      </c>
      <c r="R471" s="133">
        <f>Q471*H471</f>
        <v>0.14500969999999999</v>
      </c>
      <c r="S471" s="133">
        <v>0</v>
      </c>
      <c r="T471" s="134">
        <f>S471*H471</f>
        <v>0</v>
      </c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R471" s="135" t="s">
        <v>128</v>
      </c>
      <c r="AT471" s="135" t="s">
        <v>265</v>
      </c>
      <c r="AU471" s="135" t="s">
        <v>41</v>
      </c>
      <c r="AY471" s="11" t="s">
        <v>86</v>
      </c>
      <c r="BE471" s="136">
        <f>IF(N471="základní",J471,0)</f>
        <v>0</v>
      </c>
      <c r="BF471" s="136">
        <f>IF(N471="snížená",J471,0)</f>
        <v>0</v>
      </c>
      <c r="BG471" s="136">
        <f>IF(N471="zákl. přenesená",J471,0)</f>
        <v>0</v>
      </c>
      <c r="BH471" s="136">
        <f>IF(N471="sníž. přenesená",J471,0)</f>
        <v>0</v>
      </c>
      <c r="BI471" s="136">
        <f>IF(N471="nulová",J471,0)</f>
        <v>0</v>
      </c>
      <c r="BJ471" s="11" t="s">
        <v>40</v>
      </c>
      <c r="BK471" s="136">
        <f>ROUND(I471*H471,2)</f>
        <v>0</v>
      </c>
      <c r="BL471" s="11" t="s">
        <v>93</v>
      </c>
      <c r="BM471" s="135" t="s">
        <v>548</v>
      </c>
    </row>
    <row r="472" spans="1:65" s="9" customFormat="1" ht="11.25" x14ac:dyDescent="0.2">
      <c r="B472" s="151"/>
      <c r="C472" s="152"/>
      <c r="D472" s="137" t="s">
        <v>97</v>
      </c>
      <c r="E472" s="152"/>
      <c r="F472" s="154" t="s">
        <v>549</v>
      </c>
      <c r="G472" s="152"/>
      <c r="H472" s="155">
        <v>60.17</v>
      </c>
      <c r="I472" s="156"/>
      <c r="J472" s="152"/>
      <c r="K472" s="152"/>
      <c r="L472" s="157"/>
      <c r="M472" s="158"/>
      <c r="N472" s="159"/>
      <c r="O472" s="159"/>
      <c r="P472" s="159"/>
      <c r="Q472" s="159"/>
      <c r="R472" s="159"/>
      <c r="S472" s="159"/>
      <c r="T472" s="160"/>
      <c r="AT472" s="161" t="s">
        <v>97</v>
      </c>
      <c r="AU472" s="161" t="s">
        <v>41</v>
      </c>
      <c r="AV472" s="9" t="s">
        <v>41</v>
      </c>
      <c r="AW472" s="9" t="s">
        <v>0</v>
      </c>
      <c r="AX472" s="9" t="s">
        <v>40</v>
      </c>
      <c r="AY472" s="161" t="s">
        <v>86</v>
      </c>
    </row>
    <row r="473" spans="1:65" s="2" customFormat="1" ht="21.75" customHeight="1" x14ac:dyDescent="0.2">
      <c r="A473" s="20"/>
      <c r="B473" s="21"/>
      <c r="C473" s="124" t="s">
        <v>550</v>
      </c>
      <c r="D473" s="124" t="s">
        <v>88</v>
      </c>
      <c r="E473" s="125" t="s">
        <v>551</v>
      </c>
      <c r="F473" s="126" t="s">
        <v>552</v>
      </c>
      <c r="G473" s="127" t="s">
        <v>165</v>
      </c>
      <c r="H473" s="128">
        <v>15</v>
      </c>
      <c r="I473" s="129"/>
      <c r="J473" s="130">
        <f>ROUND(I473*H473,2)</f>
        <v>0</v>
      </c>
      <c r="K473" s="126" t="s">
        <v>92</v>
      </c>
      <c r="L473" s="23"/>
      <c r="M473" s="131" t="s">
        <v>6</v>
      </c>
      <c r="N473" s="132" t="s">
        <v>26</v>
      </c>
      <c r="O473" s="29"/>
      <c r="P473" s="133">
        <f>O473*H473</f>
        <v>0</v>
      </c>
      <c r="Q473" s="133">
        <v>0</v>
      </c>
      <c r="R473" s="133">
        <f>Q473*H473</f>
        <v>0</v>
      </c>
      <c r="S473" s="133">
        <v>1.92</v>
      </c>
      <c r="T473" s="134">
        <f>S473*H473</f>
        <v>28.799999999999997</v>
      </c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R473" s="135" t="s">
        <v>93</v>
      </c>
      <c r="AT473" s="135" t="s">
        <v>88</v>
      </c>
      <c r="AU473" s="135" t="s">
        <v>41</v>
      </c>
      <c r="AY473" s="11" t="s">
        <v>86</v>
      </c>
      <c r="BE473" s="136">
        <f>IF(N473="základní",J473,0)</f>
        <v>0</v>
      </c>
      <c r="BF473" s="136">
        <f>IF(N473="snížená",J473,0)</f>
        <v>0</v>
      </c>
      <c r="BG473" s="136">
        <f>IF(N473="zákl. přenesená",J473,0)</f>
        <v>0</v>
      </c>
      <c r="BH473" s="136">
        <f>IF(N473="sníž. přenesená",J473,0)</f>
        <v>0</v>
      </c>
      <c r="BI473" s="136">
        <f>IF(N473="nulová",J473,0)</f>
        <v>0</v>
      </c>
      <c r="BJ473" s="11" t="s">
        <v>40</v>
      </c>
      <c r="BK473" s="136">
        <f>ROUND(I473*H473,2)</f>
        <v>0</v>
      </c>
      <c r="BL473" s="11" t="s">
        <v>93</v>
      </c>
      <c r="BM473" s="135" t="s">
        <v>553</v>
      </c>
    </row>
    <row r="474" spans="1:65" s="2" customFormat="1" ht="21.75" customHeight="1" x14ac:dyDescent="0.2">
      <c r="A474" s="20"/>
      <c r="B474" s="21"/>
      <c r="C474" s="124" t="s">
        <v>554</v>
      </c>
      <c r="D474" s="124" t="s">
        <v>88</v>
      </c>
      <c r="E474" s="125" t="s">
        <v>555</v>
      </c>
      <c r="F474" s="126" t="s">
        <v>556</v>
      </c>
      <c r="G474" s="127" t="s">
        <v>557</v>
      </c>
      <c r="H474" s="128">
        <v>18</v>
      </c>
      <c r="I474" s="129"/>
      <c r="J474" s="130">
        <f>ROUND(I474*H474,2)</f>
        <v>0</v>
      </c>
      <c r="K474" s="126" t="s">
        <v>92</v>
      </c>
      <c r="L474" s="23"/>
      <c r="M474" s="131" t="s">
        <v>6</v>
      </c>
      <c r="N474" s="132" t="s">
        <v>26</v>
      </c>
      <c r="O474" s="29"/>
      <c r="P474" s="133">
        <f>O474*H474</f>
        <v>0</v>
      </c>
      <c r="Q474" s="133">
        <v>0.46009040600000001</v>
      </c>
      <c r="R474" s="133">
        <f>Q474*H474</f>
        <v>8.2816273080000009</v>
      </c>
      <c r="S474" s="133">
        <v>0</v>
      </c>
      <c r="T474" s="134">
        <f>S474*H474</f>
        <v>0</v>
      </c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R474" s="135" t="s">
        <v>93</v>
      </c>
      <c r="AT474" s="135" t="s">
        <v>88</v>
      </c>
      <c r="AU474" s="135" t="s">
        <v>41</v>
      </c>
      <c r="AY474" s="11" t="s">
        <v>86</v>
      </c>
      <c r="BE474" s="136">
        <f>IF(N474="základní",J474,0)</f>
        <v>0</v>
      </c>
      <c r="BF474" s="136">
        <f>IF(N474="snížená",J474,0)</f>
        <v>0</v>
      </c>
      <c r="BG474" s="136">
        <f>IF(N474="zákl. přenesená",J474,0)</f>
        <v>0</v>
      </c>
      <c r="BH474" s="136">
        <f>IF(N474="sníž. přenesená",J474,0)</f>
        <v>0</v>
      </c>
      <c r="BI474" s="136">
        <f>IF(N474="nulová",J474,0)</f>
        <v>0</v>
      </c>
      <c r="BJ474" s="11" t="s">
        <v>40</v>
      </c>
      <c r="BK474" s="136">
        <f>ROUND(I474*H474,2)</f>
        <v>0</v>
      </c>
      <c r="BL474" s="11" t="s">
        <v>93</v>
      </c>
      <c r="BM474" s="135" t="s">
        <v>558</v>
      </c>
    </row>
    <row r="475" spans="1:65" s="9" customFormat="1" ht="11.25" x14ac:dyDescent="0.2">
      <c r="B475" s="151"/>
      <c r="C475" s="152"/>
      <c r="D475" s="137" t="s">
        <v>97</v>
      </c>
      <c r="E475" s="153" t="s">
        <v>6</v>
      </c>
      <c r="F475" s="154" t="s">
        <v>559</v>
      </c>
      <c r="G475" s="152"/>
      <c r="H475" s="155">
        <v>18</v>
      </c>
      <c r="I475" s="156"/>
      <c r="J475" s="152"/>
      <c r="K475" s="152"/>
      <c r="L475" s="157"/>
      <c r="M475" s="158"/>
      <c r="N475" s="159"/>
      <c r="O475" s="159"/>
      <c r="P475" s="159"/>
      <c r="Q475" s="159"/>
      <c r="R475" s="159"/>
      <c r="S475" s="159"/>
      <c r="T475" s="160"/>
      <c r="AT475" s="161" t="s">
        <v>97</v>
      </c>
      <c r="AU475" s="161" t="s">
        <v>41</v>
      </c>
      <c r="AV475" s="9" t="s">
        <v>41</v>
      </c>
      <c r="AW475" s="9" t="s">
        <v>18</v>
      </c>
      <c r="AX475" s="9" t="s">
        <v>40</v>
      </c>
      <c r="AY475" s="161" t="s">
        <v>86</v>
      </c>
    </row>
    <row r="476" spans="1:65" s="2" customFormat="1" ht="21.75" customHeight="1" x14ac:dyDescent="0.2">
      <c r="A476" s="20"/>
      <c r="B476" s="21"/>
      <c r="C476" s="124" t="s">
        <v>560</v>
      </c>
      <c r="D476" s="124" t="s">
        <v>88</v>
      </c>
      <c r="E476" s="125" t="s">
        <v>561</v>
      </c>
      <c r="F476" s="126" t="s">
        <v>562</v>
      </c>
      <c r="G476" s="127" t="s">
        <v>135</v>
      </c>
      <c r="H476" s="128">
        <v>54.7</v>
      </c>
      <c r="I476" s="129"/>
      <c r="J476" s="130">
        <f>ROUND(I476*H476,2)</f>
        <v>0</v>
      </c>
      <c r="K476" s="126" t="s">
        <v>92</v>
      </c>
      <c r="L476" s="23"/>
      <c r="M476" s="131" t="s">
        <v>6</v>
      </c>
      <c r="N476" s="132" t="s">
        <v>26</v>
      </c>
      <c r="O476" s="29"/>
      <c r="P476" s="133">
        <f>O476*H476</f>
        <v>0</v>
      </c>
      <c r="Q476" s="133">
        <v>0</v>
      </c>
      <c r="R476" s="133">
        <f>Q476*H476</f>
        <v>0</v>
      </c>
      <c r="S476" s="133">
        <v>0</v>
      </c>
      <c r="T476" s="134">
        <f>S476*H476</f>
        <v>0</v>
      </c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R476" s="135" t="s">
        <v>93</v>
      </c>
      <c r="AT476" s="135" t="s">
        <v>88</v>
      </c>
      <c r="AU476" s="135" t="s">
        <v>41</v>
      </c>
      <c r="AY476" s="11" t="s">
        <v>86</v>
      </c>
      <c r="BE476" s="136">
        <f>IF(N476="základní",J476,0)</f>
        <v>0</v>
      </c>
      <c r="BF476" s="136">
        <f>IF(N476="snížená",J476,0)</f>
        <v>0</v>
      </c>
      <c r="BG476" s="136">
        <f>IF(N476="zákl. přenesená",J476,0)</f>
        <v>0</v>
      </c>
      <c r="BH476" s="136">
        <f>IF(N476="sníž. přenesená",J476,0)</f>
        <v>0</v>
      </c>
      <c r="BI476" s="136">
        <f>IF(N476="nulová",J476,0)</f>
        <v>0</v>
      </c>
      <c r="BJ476" s="11" t="s">
        <v>40</v>
      </c>
      <c r="BK476" s="136">
        <f>ROUND(I476*H476,2)</f>
        <v>0</v>
      </c>
      <c r="BL476" s="11" t="s">
        <v>93</v>
      </c>
      <c r="BM476" s="135" t="s">
        <v>563</v>
      </c>
    </row>
    <row r="477" spans="1:65" s="2" customFormat="1" ht="21.75" customHeight="1" x14ac:dyDescent="0.2">
      <c r="A477" s="20"/>
      <c r="B477" s="21"/>
      <c r="C477" s="124" t="s">
        <v>564</v>
      </c>
      <c r="D477" s="124" t="s">
        <v>88</v>
      </c>
      <c r="E477" s="125" t="s">
        <v>565</v>
      </c>
      <c r="F477" s="126" t="s">
        <v>566</v>
      </c>
      <c r="G477" s="127" t="s">
        <v>557</v>
      </c>
      <c r="H477" s="128">
        <v>45</v>
      </c>
      <c r="I477" s="129"/>
      <c r="J477" s="130">
        <f>ROUND(I477*H477,2)</f>
        <v>0</v>
      </c>
      <c r="K477" s="126" t="s">
        <v>92</v>
      </c>
      <c r="L477" s="23"/>
      <c r="M477" s="131" t="s">
        <v>6</v>
      </c>
      <c r="N477" s="132" t="s">
        <v>26</v>
      </c>
      <c r="O477" s="29"/>
      <c r="P477" s="133">
        <f>O477*H477</f>
        <v>0</v>
      </c>
      <c r="Q477" s="133">
        <v>1.0186000000000001E-2</v>
      </c>
      <c r="R477" s="133">
        <f>Q477*H477</f>
        <v>0.45837000000000006</v>
      </c>
      <c r="S477" s="133">
        <v>0</v>
      </c>
      <c r="T477" s="134">
        <f>S477*H477</f>
        <v>0</v>
      </c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R477" s="135" t="s">
        <v>93</v>
      </c>
      <c r="AT477" s="135" t="s">
        <v>88</v>
      </c>
      <c r="AU477" s="135" t="s">
        <v>41</v>
      </c>
      <c r="AY477" s="11" t="s">
        <v>86</v>
      </c>
      <c r="BE477" s="136">
        <f>IF(N477="základní",J477,0)</f>
        <v>0</v>
      </c>
      <c r="BF477" s="136">
        <f>IF(N477="snížená",J477,0)</f>
        <v>0</v>
      </c>
      <c r="BG477" s="136">
        <f>IF(N477="zákl. přenesená",J477,0)</f>
        <v>0</v>
      </c>
      <c r="BH477" s="136">
        <f>IF(N477="sníž. přenesená",J477,0)</f>
        <v>0</v>
      </c>
      <c r="BI477" s="136">
        <f>IF(N477="nulová",J477,0)</f>
        <v>0</v>
      </c>
      <c r="BJ477" s="11" t="s">
        <v>40</v>
      </c>
      <c r="BK477" s="136">
        <f>ROUND(I477*H477,2)</f>
        <v>0</v>
      </c>
      <c r="BL477" s="11" t="s">
        <v>93</v>
      </c>
      <c r="BM477" s="135" t="s">
        <v>567</v>
      </c>
    </row>
    <row r="478" spans="1:65" s="2" customFormat="1" ht="97.5" x14ac:dyDescent="0.2">
      <c r="A478" s="20"/>
      <c r="B478" s="21"/>
      <c r="C478" s="22"/>
      <c r="D478" s="137" t="s">
        <v>95</v>
      </c>
      <c r="E478" s="22"/>
      <c r="F478" s="138" t="s">
        <v>568</v>
      </c>
      <c r="G478" s="22"/>
      <c r="H478" s="22"/>
      <c r="I478" s="47"/>
      <c r="J478" s="22"/>
      <c r="K478" s="22"/>
      <c r="L478" s="23"/>
      <c r="M478" s="139"/>
      <c r="N478" s="140"/>
      <c r="O478" s="29"/>
      <c r="P478" s="29"/>
      <c r="Q478" s="29"/>
      <c r="R478" s="29"/>
      <c r="S478" s="29"/>
      <c r="T478" s="3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T478" s="11" t="s">
        <v>95</v>
      </c>
      <c r="AU478" s="11" t="s">
        <v>41</v>
      </c>
    </row>
    <row r="479" spans="1:65" s="9" customFormat="1" ht="11.25" x14ac:dyDescent="0.2">
      <c r="B479" s="151"/>
      <c r="C479" s="152"/>
      <c r="D479" s="137" t="s">
        <v>97</v>
      </c>
      <c r="E479" s="153" t="s">
        <v>6</v>
      </c>
      <c r="F479" s="154" t="s">
        <v>569</v>
      </c>
      <c r="G479" s="152"/>
      <c r="H479" s="155">
        <v>45</v>
      </c>
      <c r="I479" s="156"/>
      <c r="J479" s="152"/>
      <c r="K479" s="152"/>
      <c r="L479" s="157"/>
      <c r="M479" s="158"/>
      <c r="N479" s="159"/>
      <c r="O479" s="159"/>
      <c r="P479" s="159"/>
      <c r="Q479" s="159"/>
      <c r="R479" s="159"/>
      <c r="S479" s="159"/>
      <c r="T479" s="160"/>
      <c r="AT479" s="161" t="s">
        <v>97</v>
      </c>
      <c r="AU479" s="161" t="s">
        <v>41</v>
      </c>
      <c r="AV479" s="9" t="s">
        <v>41</v>
      </c>
      <c r="AW479" s="9" t="s">
        <v>18</v>
      </c>
      <c r="AX479" s="9" t="s">
        <v>40</v>
      </c>
      <c r="AY479" s="161" t="s">
        <v>86</v>
      </c>
    </row>
    <row r="480" spans="1:65" s="2" customFormat="1" ht="21.75" customHeight="1" x14ac:dyDescent="0.2">
      <c r="A480" s="20"/>
      <c r="B480" s="21"/>
      <c r="C480" s="173" t="s">
        <v>570</v>
      </c>
      <c r="D480" s="173" t="s">
        <v>265</v>
      </c>
      <c r="E480" s="174" t="s">
        <v>571</v>
      </c>
      <c r="F480" s="175" t="s">
        <v>572</v>
      </c>
      <c r="G480" s="176" t="s">
        <v>557</v>
      </c>
      <c r="H480" s="177">
        <v>15</v>
      </c>
      <c r="I480" s="178"/>
      <c r="J480" s="179">
        <f>ROUND(I480*H480,2)</f>
        <v>0</v>
      </c>
      <c r="K480" s="175" t="s">
        <v>92</v>
      </c>
      <c r="L480" s="180"/>
      <c r="M480" s="181" t="s">
        <v>6</v>
      </c>
      <c r="N480" s="182" t="s">
        <v>26</v>
      </c>
      <c r="O480" s="29"/>
      <c r="P480" s="133">
        <f>O480*H480</f>
        <v>0</v>
      </c>
      <c r="Q480" s="133">
        <v>0.08</v>
      </c>
      <c r="R480" s="133">
        <f>Q480*H480</f>
        <v>1.2</v>
      </c>
      <c r="S480" s="133">
        <v>0</v>
      </c>
      <c r="T480" s="134">
        <f>S480*H480</f>
        <v>0</v>
      </c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R480" s="135" t="s">
        <v>128</v>
      </c>
      <c r="AT480" s="135" t="s">
        <v>265</v>
      </c>
      <c r="AU480" s="135" t="s">
        <v>41</v>
      </c>
      <c r="AY480" s="11" t="s">
        <v>86</v>
      </c>
      <c r="BE480" s="136">
        <f>IF(N480="základní",J480,0)</f>
        <v>0</v>
      </c>
      <c r="BF480" s="136">
        <f>IF(N480="snížená",J480,0)</f>
        <v>0</v>
      </c>
      <c r="BG480" s="136">
        <f>IF(N480="zákl. přenesená",J480,0)</f>
        <v>0</v>
      </c>
      <c r="BH480" s="136">
        <f>IF(N480="sníž. přenesená",J480,0)</f>
        <v>0</v>
      </c>
      <c r="BI480" s="136">
        <f>IF(N480="nulová",J480,0)</f>
        <v>0</v>
      </c>
      <c r="BJ480" s="11" t="s">
        <v>40</v>
      </c>
      <c r="BK480" s="136">
        <f>ROUND(I480*H480,2)</f>
        <v>0</v>
      </c>
      <c r="BL480" s="11" t="s">
        <v>93</v>
      </c>
      <c r="BM480" s="135" t="s">
        <v>573</v>
      </c>
    </row>
    <row r="481" spans="1:65" s="2" customFormat="1" ht="19.5" x14ac:dyDescent="0.2">
      <c r="A481" s="20"/>
      <c r="B481" s="21"/>
      <c r="C481" s="22"/>
      <c r="D481" s="137" t="s">
        <v>95</v>
      </c>
      <c r="E481" s="22"/>
      <c r="F481" s="138" t="s">
        <v>574</v>
      </c>
      <c r="G481" s="22"/>
      <c r="H481" s="22"/>
      <c r="I481" s="47"/>
      <c r="J481" s="22"/>
      <c r="K481" s="22"/>
      <c r="L481" s="23"/>
      <c r="M481" s="139"/>
      <c r="N481" s="140"/>
      <c r="O481" s="29"/>
      <c r="P481" s="29"/>
      <c r="Q481" s="29"/>
      <c r="R481" s="29"/>
      <c r="S481" s="29"/>
      <c r="T481" s="3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T481" s="11" t="s">
        <v>95</v>
      </c>
      <c r="AU481" s="11" t="s">
        <v>41</v>
      </c>
    </row>
    <row r="482" spans="1:65" s="2" customFormat="1" ht="16.5" customHeight="1" x14ac:dyDescent="0.2">
      <c r="A482" s="20"/>
      <c r="B482" s="21"/>
      <c r="C482" s="173" t="s">
        <v>575</v>
      </c>
      <c r="D482" s="173" t="s">
        <v>265</v>
      </c>
      <c r="E482" s="174" t="s">
        <v>576</v>
      </c>
      <c r="F482" s="175" t="s">
        <v>577</v>
      </c>
      <c r="G482" s="176" t="s">
        <v>557</v>
      </c>
      <c r="H482" s="177">
        <v>15</v>
      </c>
      <c r="I482" s="178"/>
      <c r="J482" s="179">
        <f>ROUND(I482*H482,2)</f>
        <v>0</v>
      </c>
      <c r="K482" s="175" t="s">
        <v>92</v>
      </c>
      <c r="L482" s="180"/>
      <c r="M482" s="181" t="s">
        <v>6</v>
      </c>
      <c r="N482" s="182" t="s">
        <v>26</v>
      </c>
      <c r="O482" s="29"/>
      <c r="P482" s="133">
        <f>O482*H482</f>
        <v>0</v>
      </c>
      <c r="Q482" s="133">
        <v>5.8000000000000003E-2</v>
      </c>
      <c r="R482" s="133">
        <f>Q482*H482</f>
        <v>0.87</v>
      </c>
      <c r="S482" s="133">
        <v>0</v>
      </c>
      <c r="T482" s="134">
        <f>S482*H482</f>
        <v>0</v>
      </c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R482" s="135" t="s">
        <v>128</v>
      </c>
      <c r="AT482" s="135" t="s">
        <v>265</v>
      </c>
      <c r="AU482" s="135" t="s">
        <v>41</v>
      </c>
      <c r="AY482" s="11" t="s">
        <v>86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1" t="s">
        <v>40</v>
      </c>
      <c r="BK482" s="136">
        <f>ROUND(I482*H482,2)</f>
        <v>0</v>
      </c>
      <c r="BL482" s="11" t="s">
        <v>93</v>
      </c>
      <c r="BM482" s="135" t="s">
        <v>578</v>
      </c>
    </row>
    <row r="483" spans="1:65" s="2" customFormat="1" ht="19.5" x14ac:dyDescent="0.2">
      <c r="A483" s="20"/>
      <c r="B483" s="21"/>
      <c r="C483" s="22"/>
      <c r="D483" s="137" t="s">
        <v>95</v>
      </c>
      <c r="E483" s="22"/>
      <c r="F483" s="138" t="s">
        <v>579</v>
      </c>
      <c r="G483" s="22"/>
      <c r="H483" s="22"/>
      <c r="I483" s="47"/>
      <c r="J483" s="22"/>
      <c r="K483" s="22"/>
      <c r="L483" s="23"/>
      <c r="M483" s="139"/>
      <c r="N483" s="140"/>
      <c r="O483" s="29"/>
      <c r="P483" s="29"/>
      <c r="Q483" s="29"/>
      <c r="R483" s="29"/>
      <c r="S483" s="29"/>
      <c r="T483" s="3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T483" s="11" t="s">
        <v>95</v>
      </c>
      <c r="AU483" s="11" t="s">
        <v>41</v>
      </c>
    </row>
    <row r="484" spans="1:65" s="2" customFormat="1" ht="16.5" customHeight="1" x14ac:dyDescent="0.2">
      <c r="A484" s="20"/>
      <c r="B484" s="21"/>
      <c r="C484" s="173" t="s">
        <v>580</v>
      </c>
      <c r="D484" s="173" t="s">
        <v>265</v>
      </c>
      <c r="E484" s="174" t="s">
        <v>581</v>
      </c>
      <c r="F484" s="175" t="s">
        <v>582</v>
      </c>
      <c r="G484" s="176" t="s">
        <v>557</v>
      </c>
      <c r="H484" s="177">
        <v>15</v>
      </c>
      <c r="I484" s="178"/>
      <c r="J484" s="179">
        <f>ROUND(I484*H484,2)</f>
        <v>0</v>
      </c>
      <c r="K484" s="175" t="s">
        <v>92</v>
      </c>
      <c r="L484" s="180"/>
      <c r="M484" s="181" t="s">
        <v>6</v>
      </c>
      <c r="N484" s="182" t="s">
        <v>26</v>
      </c>
      <c r="O484" s="29"/>
      <c r="P484" s="133">
        <f>O484*H484</f>
        <v>0</v>
      </c>
      <c r="Q484" s="133">
        <v>0.111</v>
      </c>
      <c r="R484" s="133">
        <f>Q484*H484</f>
        <v>1.665</v>
      </c>
      <c r="S484" s="133">
        <v>0</v>
      </c>
      <c r="T484" s="134">
        <f>S484*H484</f>
        <v>0</v>
      </c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R484" s="135" t="s">
        <v>128</v>
      </c>
      <c r="AT484" s="135" t="s">
        <v>265</v>
      </c>
      <c r="AU484" s="135" t="s">
        <v>41</v>
      </c>
      <c r="AY484" s="11" t="s">
        <v>86</v>
      </c>
      <c r="BE484" s="136">
        <f>IF(N484="základní",J484,0)</f>
        <v>0</v>
      </c>
      <c r="BF484" s="136">
        <f>IF(N484="snížená",J484,0)</f>
        <v>0</v>
      </c>
      <c r="BG484" s="136">
        <f>IF(N484="zákl. přenesená",J484,0)</f>
        <v>0</v>
      </c>
      <c r="BH484" s="136">
        <f>IF(N484="sníž. přenesená",J484,0)</f>
        <v>0</v>
      </c>
      <c r="BI484" s="136">
        <f>IF(N484="nulová",J484,0)</f>
        <v>0</v>
      </c>
      <c r="BJ484" s="11" t="s">
        <v>40</v>
      </c>
      <c r="BK484" s="136">
        <f>ROUND(I484*H484,2)</f>
        <v>0</v>
      </c>
      <c r="BL484" s="11" t="s">
        <v>93</v>
      </c>
      <c r="BM484" s="135" t="s">
        <v>583</v>
      </c>
    </row>
    <row r="485" spans="1:65" s="2" customFormat="1" ht="19.5" x14ac:dyDescent="0.2">
      <c r="A485" s="20"/>
      <c r="B485" s="21"/>
      <c r="C485" s="22"/>
      <c r="D485" s="137" t="s">
        <v>95</v>
      </c>
      <c r="E485" s="22"/>
      <c r="F485" s="138" t="s">
        <v>584</v>
      </c>
      <c r="G485" s="22"/>
      <c r="H485" s="22"/>
      <c r="I485" s="47"/>
      <c r="J485" s="22"/>
      <c r="K485" s="22"/>
      <c r="L485" s="23"/>
      <c r="M485" s="139"/>
      <c r="N485" s="140"/>
      <c r="O485" s="29"/>
      <c r="P485" s="29"/>
      <c r="Q485" s="29"/>
      <c r="R485" s="29"/>
      <c r="S485" s="29"/>
      <c r="T485" s="3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T485" s="11" t="s">
        <v>95</v>
      </c>
      <c r="AU485" s="11" t="s">
        <v>41</v>
      </c>
    </row>
    <row r="486" spans="1:65" s="2" customFormat="1" ht="21.75" customHeight="1" x14ac:dyDescent="0.2">
      <c r="A486" s="20"/>
      <c r="B486" s="21"/>
      <c r="C486" s="124" t="s">
        <v>585</v>
      </c>
      <c r="D486" s="124" t="s">
        <v>88</v>
      </c>
      <c r="E486" s="125" t="s">
        <v>586</v>
      </c>
      <c r="F486" s="126" t="s">
        <v>587</v>
      </c>
      <c r="G486" s="127" t="s">
        <v>557</v>
      </c>
      <c r="H486" s="128">
        <v>15</v>
      </c>
      <c r="I486" s="129"/>
      <c r="J486" s="130">
        <f>ROUND(I486*H486,2)</f>
        <v>0</v>
      </c>
      <c r="K486" s="126" t="s">
        <v>92</v>
      </c>
      <c r="L486" s="23"/>
      <c r="M486" s="131" t="s">
        <v>6</v>
      </c>
      <c r="N486" s="132" t="s">
        <v>26</v>
      </c>
      <c r="O486" s="29"/>
      <c r="P486" s="133">
        <f>O486*H486</f>
        <v>0</v>
      </c>
      <c r="Q486" s="133">
        <v>1.248E-2</v>
      </c>
      <c r="R486" s="133">
        <f>Q486*H486</f>
        <v>0.18720000000000001</v>
      </c>
      <c r="S486" s="133">
        <v>0</v>
      </c>
      <c r="T486" s="134">
        <f>S486*H486</f>
        <v>0</v>
      </c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R486" s="135" t="s">
        <v>93</v>
      </c>
      <c r="AT486" s="135" t="s">
        <v>88</v>
      </c>
      <c r="AU486" s="135" t="s">
        <v>41</v>
      </c>
      <c r="AY486" s="11" t="s">
        <v>86</v>
      </c>
      <c r="BE486" s="136">
        <f>IF(N486="základní",J486,0)</f>
        <v>0</v>
      </c>
      <c r="BF486" s="136">
        <f>IF(N486="snížená",J486,0)</f>
        <v>0</v>
      </c>
      <c r="BG486" s="136">
        <f>IF(N486="zákl. přenesená",J486,0)</f>
        <v>0</v>
      </c>
      <c r="BH486" s="136">
        <f>IF(N486="sníž. přenesená",J486,0)</f>
        <v>0</v>
      </c>
      <c r="BI486" s="136">
        <f>IF(N486="nulová",J486,0)</f>
        <v>0</v>
      </c>
      <c r="BJ486" s="11" t="s">
        <v>40</v>
      </c>
      <c r="BK486" s="136">
        <f>ROUND(I486*H486,2)</f>
        <v>0</v>
      </c>
      <c r="BL486" s="11" t="s">
        <v>93</v>
      </c>
      <c r="BM486" s="135" t="s">
        <v>588</v>
      </c>
    </row>
    <row r="487" spans="1:65" s="2" customFormat="1" ht="97.5" x14ac:dyDescent="0.2">
      <c r="A487" s="20"/>
      <c r="B487" s="21"/>
      <c r="C487" s="22"/>
      <c r="D487" s="137" t="s">
        <v>95</v>
      </c>
      <c r="E487" s="22"/>
      <c r="F487" s="138" t="s">
        <v>589</v>
      </c>
      <c r="G487" s="22"/>
      <c r="H487" s="22"/>
      <c r="I487" s="47"/>
      <c r="J487" s="22"/>
      <c r="K487" s="22"/>
      <c r="L487" s="23"/>
      <c r="M487" s="139"/>
      <c r="N487" s="140"/>
      <c r="O487" s="29"/>
      <c r="P487" s="29"/>
      <c r="Q487" s="29"/>
      <c r="R487" s="29"/>
      <c r="S487" s="29"/>
      <c r="T487" s="3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T487" s="11" t="s">
        <v>95</v>
      </c>
      <c r="AU487" s="11" t="s">
        <v>41</v>
      </c>
    </row>
    <row r="488" spans="1:65" s="2" customFormat="1" ht="21.75" customHeight="1" x14ac:dyDescent="0.2">
      <c r="A488" s="20"/>
      <c r="B488" s="21"/>
      <c r="C488" s="173" t="s">
        <v>590</v>
      </c>
      <c r="D488" s="173" t="s">
        <v>265</v>
      </c>
      <c r="E488" s="174" t="s">
        <v>591</v>
      </c>
      <c r="F488" s="175" t="s">
        <v>592</v>
      </c>
      <c r="G488" s="176" t="s">
        <v>557</v>
      </c>
      <c r="H488" s="177">
        <v>15</v>
      </c>
      <c r="I488" s="178"/>
      <c r="J488" s="179">
        <f>ROUND(I488*H488,2)</f>
        <v>0</v>
      </c>
      <c r="K488" s="175" t="s">
        <v>92</v>
      </c>
      <c r="L488" s="180"/>
      <c r="M488" s="181" t="s">
        <v>6</v>
      </c>
      <c r="N488" s="182" t="s">
        <v>26</v>
      </c>
      <c r="O488" s="29"/>
      <c r="P488" s="133">
        <f>O488*H488</f>
        <v>0</v>
      </c>
      <c r="Q488" s="133">
        <v>2.7E-2</v>
      </c>
      <c r="R488" s="133">
        <f>Q488*H488</f>
        <v>0.40499999999999997</v>
      </c>
      <c r="S488" s="133">
        <v>0</v>
      </c>
      <c r="T488" s="134">
        <f>S488*H488</f>
        <v>0</v>
      </c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R488" s="135" t="s">
        <v>128</v>
      </c>
      <c r="AT488" s="135" t="s">
        <v>265</v>
      </c>
      <c r="AU488" s="135" t="s">
        <v>41</v>
      </c>
      <c r="AY488" s="11" t="s">
        <v>86</v>
      </c>
      <c r="BE488" s="136">
        <f>IF(N488="základní",J488,0)</f>
        <v>0</v>
      </c>
      <c r="BF488" s="136">
        <f>IF(N488="snížená",J488,0)</f>
        <v>0</v>
      </c>
      <c r="BG488" s="136">
        <f>IF(N488="zákl. přenesená",J488,0)</f>
        <v>0</v>
      </c>
      <c r="BH488" s="136">
        <f>IF(N488="sníž. přenesená",J488,0)</f>
        <v>0</v>
      </c>
      <c r="BI488" s="136">
        <f>IF(N488="nulová",J488,0)</f>
        <v>0</v>
      </c>
      <c r="BJ488" s="11" t="s">
        <v>40</v>
      </c>
      <c r="BK488" s="136">
        <f>ROUND(I488*H488,2)</f>
        <v>0</v>
      </c>
      <c r="BL488" s="11" t="s">
        <v>93</v>
      </c>
      <c r="BM488" s="135" t="s">
        <v>593</v>
      </c>
    </row>
    <row r="489" spans="1:65" s="2" customFormat="1" ht="19.5" x14ac:dyDescent="0.2">
      <c r="A489" s="20"/>
      <c r="B489" s="21"/>
      <c r="C489" s="22"/>
      <c r="D489" s="137" t="s">
        <v>95</v>
      </c>
      <c r="E489" s="22"/>
      <c r="F489" s="138" t="s">
        <v>594</v>
      </c>
      <c r="G489" s="22"/>
      <c r="H489" s="22"/>
      <c r="I489" s="47"/>
      <c r="J489" s="22"/>
      <c r="K489" s="22"/>
      <c r="L489" s="23"/>
      <c r="M489" s="139"/>
      <c r="N489" s="140"/>
      <c r="O489" s="29"/>
      <c r="P489" s="29"/>
      <c r="Q489" s="29"/>
      <c r="R489" s="29"/>
      <c r="S489" s="29"/>
      <c r="T489" s="3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T489" s="11" t="s">
        <v>95</v>
      </c>
      <c r="AU489" s="11" t="s">
        <v>41</v>
      </c>
    </row>
    <row r="490" spans="1:65" s="2" customFormat="1" ht="21.75" customHeight="1" x14ac:dyDescent="0.2">
      <c r="A490" s="20"/>
      <c r="B490" s="21"/>
      <c r="C490" s="173" t="s">
        <v>595</v>
      </c>
      <c r="D490" s="173" t="s">
        <v>265</v>
      </c>
      <c r="E490" s="174" t="s">
        <v>596</v>
      </c>
      <c r="F490" s="175" t="s">
        <v>597</v>
      </c>
      <c r="G490" s="176" t="s">
        <v>557</v>
      </c>
      <c r="H490" s="177">
        <v>60</v>
      </c>
      <c r="I490" s="178"/>
      <c r="J490" s="179">
        <f>ROUND(I490*H490,2)</f>
        <v>0</v>
      </c>
      <c r="K490" s="175" t="s">
        <v>92</v>
      </c>
      <c r="L490" s="180"/>
      <c r="M490" s="181" t="s">
        <v>6</v>
      </c>
      <c r="N490" s="182" t="s">
        <v>26</v>
      </c>
      <c r="O490" s="29"/>
      <c r="P490" s="133">
        <f>O490*H490</f>
        <v>0</v>
      </c>
      <c r="Q490" s="133">
        <v>2E-3</v>
      </c>
      <c r="R490" s="133">
        <f>Q490*H490</f>
        <v>0.12</v>
      </c>
      <c r="S490" s="133">
        <v>0</v>
      </c>
      <c r="T490" s="134">
        <f>S490*H490</f>
        <v>0</v>
      </c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R490" s="135" t="s">
        <v>128</v>
      </c>
      <c r="AT490" s="135" t="s">
        <v>265</v>
      </c>
      <c r="AU490" s="135" t="s">
        <v>41</v>
      </c>
      <c r="AY490" s="11" t="s">
        <v>86</v>
      </c>
      <c r="BE490" s="136">
        <f>IF(N490="základní",J490,0)</f>
        <v>0</v>
      </c>
      <c r="BF490" s="136">
        <f>IF(N490="snížená",J490,0)</f>
        <v>0</v>
      </c>
      <c r="BG490" s="136">
        <f>IF(N490="zákl. přenesená",J490,0)</f>
        <v>0</v>
      </c>
      <c r="BH490" s="136">
        <f>IF(N490="sníž. přenesená",J490,0)</f>
        <v>0</v>
      </c>
      <c r="BI490" s="136">
        <f>IF(N490="nulová",J490,0)</f>
        <v>0</v>
      </c>
      <c r="BJ490" s="11" t="s">
        <v>40</v>
      </c>
      <c r="BK490" s="136">
        <f>ROUND(I490*H490,2)</f>
        <v>0</v>
      </c>
      <c r="BL490" s="11" t="s">
        <v>93</v>
      </c>
      <c r="BM490" s="135" t="s">
        <v>598</v>
      </c>
    </row>
    <row r="491" spans="1:65" s="9" customFormat="1" ht="11.25" x14ac:dyDescent="0.2">
      <c r="B491" s="151"/>
      <c r="C491" s="152"/>
      <c r="D491" s="137" t="s">
        <v>97</v>
      </c>
      <c r="E491" s="153" t="s">
        <v>6</v>
      </c>
      <c r="F491" s="154" t="s">
        <v>599</v>
      </c>
      <c r="G491" s="152"/>
      <c r="H491" s="155">
        <v>60</v>
      </c>
      <c r="I491" s="156"/>
      <c r="J491" s="152"/>
      <c r="K491" s="152"/>
      <c r="L491" s="157"/>
      <c r="M491" s="158"/>
      <c r="N491" s="159"/>
      <c r="O491" s="159"/>
      <c r="P491" s="159"/>
      <c r="Q491" s="159"/>
      <c r="R491" s="159"/>
      <c r="S491" s="159"/>
      <c r="T491" s="160"/>
      <c r="AT491" s="161" t="s">
        <v>97</v>
      </c>
      <c r="AU491" s="161" t="s">
        <v>41</v>
      </c>
      <c r="AV491" s="9" t="s">
        <v>41</v>
      </c>
      <c r="AW491" s="9" t="s">
        <v>18</v>
      </c>
      <c r="AX491" s="9" t="s">
        <v>40</v>
      </c>
      <c r="AY491" s="161" t="s">
        <v>86</v>
      </c>
    </row>
    <row r="492" spans="1:65" s="2" customFormat="1" ht="21.75" customHeight="1" x14ac:dyDescent="0.2">
      <c r="A492" s="20"/>
      <c r="B492" s="21"/>
      <c r="C492" s="173" t="s">
        <v>600</v>
      </c>
      <c r="D492" s="173" t="s">
        <v>265</v>
      </c>
      <c r="E492" s="174" t="s">
        <v>601</v>
      </c>
      <c r="F492" s="175" t="s">
        <v>602</v>
      </c>
      <c r="G492" s="176" t="s">
        <v>557</v>
      </c>
      <c r="H492" s="177">
        <v>15</v>
      </c>
      <c r="I492" s="178"/>
      <c r="J492" s="179">
        <f>ROUND(I492*H492,2)</f>
        <v>0</v>
      </c>
      <c r="K492" s="175" t="s">
        <v>92</v>
      </c>
      <c r="L492" s="180"/>
      <c r="M492" s="181" t="s">
        <v>6</v>
      </c>
      <c r="N492" s="182" t="s">
        <v>26</v>
      </c>
      <c r="O492" s="29"/>
      <c r="P492" s="133">
        <f>O492*H492</f>
        <v>0</v>
      </c>
      <c r="Q492" s="133">
        <v>3.3999999999999998E-3</v>
      </c>
      <c r="R492" s="133">
        <f>Q492*H492</f>
        <v>5.0999999999999997E-2</v>
      </c>
      <c r="S492" s="133">
        <v>0</v>
      </c>
      <c r="T492" s="134">
        <f>S492*H492</f>
        <v>0</v>
      </c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R492" s="135" t="s">
        <v>128</v>
      </c>
      <c r="AT492" s="135" t="s">
        <v>265</v>
      </c>
      <c r="AU492" s="135" t="s">
        <v>41</v>
      </c>
      <c r="AY492" s="11" t="s">
        <v>86</v>
      </c>
      <c r="BE492" s="136">
        <f>IF(N492="základní",J492,0)</f>
        <v>0</v>
      </c>
      <c r="BF492" s="136">
        <f>IF(N492="snížená",J492,0)</f>
        <v>0</v>
      </c>
      <c r="BG492" s="136">
        <f>IF(N492="zákl. přenesená",J492,0)</f>
        <v>0</v>
      </c>
      <c r="BH492" s="136">
        <f>IF(N492="sníž. přenesená",J492,0)</f>
        <v>0</v>
      </c>
      <c r="BI492" s="136">
        <f>IF(N492="nulová",J492,0)</f>
        <v>0</v>
      </c>
      <c r="BJ492" s="11" t="s">
        <v>40</v>
      </c>
      <c r="BK492" s="136">
        <f>ROUND(I492*H492,2)</f>
        <v>0</v>
      </c>
      <c r="BL492" s="11" t="s">
        <v>93</v>
      </c>
      <c r="BM492" s="135" t="s">
        <v>603</v>
      </c>
    </row>
    <row r="493" spans="1:65" s="2" customFormat="1" ht="19.5" x14ac:dyDescent="0.2">
      <c r="A493" s="20"/>
      <c r="B493" s="21"/>
      <c r="C493" s="22"/>
      <c r="D493" s="137" t="s">
        <v>95</v>
      </c>
      <c r="E493" s="22"/>
      <c r="F493" s="138" t="s">
        <v>604</v>
      </c>
      <c r="G493" s="22"/>
      <c r="H493" s="22"/>
      <c r="I493" s="47"/>
      <c r="J493" s="22"/>
      <c r="K493" s="22"/>
      <c r="L493" s="23"/>
      <c r="M493" s="139"/>
      <c r="N493" s="140"/>
      <c r="O493" s="29"/>
      <c r="P493" s="29"/>
      <c r="Q493" s="29"/>
      <c r="R493" s="29"/>
      <c r="S493" s="29"/>
      <c r="T493" s="3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T493" s="11" t="s">
        <v>95</v>
      </c>
      <c r="AU493" s="11" t="s">
        <v>41</v>
      </c>
    </row>
    <row r="494" spans="1:65" s="2" customFormat="1" ht="21.75" customHeight="1" x14ac:dyDescent="0.2">
      <c r="A494" s="20"/>
      <c r="B494" s="21"/>
      <c r="C494" s="124" t="s">
        <v>605</v>
      </c>
      <c r="D494" s="124" t="s">
        <v>88</v>
      </c>
      <c r="E494" s="125" t="s">
        <v>606</v>
      </c>
      <c r="F494" s="126" t="s">
        <v>607</v>
      </c>
      <c r="G494" s="127" t="s">
        <v>557</v>
      </c>
      <c r="H494" s="128">
        <v>15</v>
      </c>
      <c r="I494" s="129"/>
      <c r="J494" s="130">
        <f>ROUND(I494*H494,2)</f>
        <v>0</v>
      </c>
      <c r="K494" s="126" t="s">
        <v>92</v>
      </c>
      <c r="L494" s="23"/>
      <c r="M494" s="131" t="s">
        <v>6</v>
      </c>
      <c r="N494" s="132" t="s">
        <v>26</v>
      </c>
      <c r="O494" s="29"/>
      <c r="P494" s="133">
        <f>O494*H494</f>
        <v>0</v>
      </c>
      <c r="Q494" s="133">
        <v>2.8538000000000001E-2</v>
      </c>
      <c r="R494" s="133">
        <f>Q494*H494</f>
        <v>0.42807000000000001</v>
      </c>
      <c r="S494" s="133">
        <v>0</v>
      </c>
      <c r="T494" s="134">
        <f>S494*H494</f>
        <v>0</v>
      </c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R494" s="135" t="s">
        <v>93</v>
      </c>
      <c r="AT494" s="135" t="s">
        <v>88</v>
      </c>
      <c r="AU494" s="135" t="s">
        <v>41</v>
      </c>
      <c r="AY494" s="11" t="s">
        <v>86</v>
      </c>
      <c r="BE494" s="136">
        <f>IF(N494="základní",J494,0)</f>
        <v>0</v>
      </c>
      <c r="BF494" s="136">
        <f>IF(N494="snížená",J494,0)</f>
        <v>0</v>
      </c>
      <c r="BG494" s="136">
        <f>IF(N494="zákl. přenesená",J494,0)</f>
        <v>0</v>
      </c>
      <c r="BH494" s="136">
        <f>IF(N494="sníž. přenesená",J494,0)</f>
        <v>0</v>
      </c>
      <c r="BI494" s="136">
        <f>IF(N494="nulová",J494,0)</f>
        <v>0</v>
      </c>
      <c r="BJ494" s="11" t="s">
        <v>40</v>
      </c>
      <c r="BK494" s="136">
        <f>ROUND(I494*H494,2)</f>
        <v>0</v>
      </c>
      <c r="BL494" s="11" t="s">
        <v>93</v>
      </c>
      <c r="BM494" s="135" t="s">
        <v>608</v>
      </c>
    </row>
    <row r="495" spans="1:65" s="2" customFormat="1" ht="97.5" x14ac:dyDescent="0.2">
      <c r="A495" s="20"/>
      <c r="B495" s="21"/>
      <c r="C495" s="22"/>
      <c r="D495" s="137" t="s">
        <v>95</v>
      </c>
      <c r="E495" s="22"/>
      <c r="F495" s="138" t="s">
        <v>589</v>
      </c>
      <c r="G495" s="22"/>
      <c r="H495" s="22"/>
      <c r="I495" s="47"/>
      <c r="J495" s="22"/>
      <c r="K495" s="22"/>
      <c r="L495" s="23"/>
      <c r="M495" s="139"/>
      <c r="N495" s="140"/>
      <c r="O495" s="29"/>
      <c r="P495" s="29"/>
      <c r="Q495" s="29"/>
      <c r="R495" s="29"/>
      <c r="S495" s="29"/>
      <c r="T495" s="3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T495" s="11" t="s">
        <v>95</v>
      </c>
      <c r="AU495" s="11" t="s">
        <v>41</v>
      </c>
    </row>
    <row r="496" spans="1:65" s="2" customFormat="1" ht="21.75" customHeight="1" x14ac:dyDescent="0.2">
      <c r="A496" s="20"/>
      <c r="B496" s="21"/>
      <c r="C496" s="173" t="s">
        <v>499</v>
      </c>
      <c r="D496" s="173" t="s">
        <v>265</v>
      </c>
      <c r="E496" s="174" t="s">
        <v>609</v>
      </c>
      <c r="F496" s="175" t="s">
        <v>610</v>
      </c>
      <c r="G496" s="176" t="s">
        <v>557</v>
      </c>
      <c r="H496" s="177">
        <v>15</v>
      </c>
      <c r="I496" s="178"/>
      <c r="J496" s="179">
        <f>ROUND(I496*H496,2)</f>
        <v>0</v>
      </c>
      <c r="K496" s="175" t="s">
        <v>92</v>
      </c>
      <c r="L496" s="180"/>
      <c r="M496" s="181" t="s">
        <v>6</v>
      </c>
      <c r="N496" s="182" t="s">
        <v>26</v>
      </c>
      <c r="O496" s="29"/>
      <c r="P496" s="133">
        <f>O496*H496</f>
        <v>0</v>
      </c>
      <c r="Q496" s="133">
        <v>7.1999999999999995E-2</v>
      </c>
      <c r="R496" s="133">
        <f>Q496*H496</f>
        <v>1.0799999999999998</v>
      </c>
      <c r="S496" s="133">
        <v>0</v>
      </c>
      <c r="T496" s="134">
        <f>S496*H496</f>
        <v>0</v>
      </c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R496" s="135" t="s">
        <v>128</v>
      </c>
      <c r="AT496" s="135" t="s">
        <v>265</v>
      </c>
      <c r="AU496" s="135" t="s">
        <v>41</v>
      </c>
      <c r="AY496" s="11" t="s">
        <v>86</v>
      </c>
      <c r="BE496" s="136">
        <f>IF(N496="základní",J496,0)</f>
        <v>0</v>
      </c>
      <c r="BF496" s="136">
        <f>IF(N496="snížená",J496,0)</f>
        <v>0</v>
      </c>
      <c r="BG496" s="136">
        <f>IF(N496="zákl. přenesená",J496,0)</f>
        <v>0</v>
      </c>
      <c r="BH496" s="136">
        <f>IF(N496="sníž. přenesená",J496,0)</f>
        <v>0</v>
      </c>
      <c r="BI496" s="136">
        <f>IF(N496="nulová",J496,0)</f>
        <v>0</v>
      </c>
      <c r="BJ496" s="11" t="s">
        <v>40</v>
      </c>
      <c r="BK496" s="136">
        <f>ROUND(I496*H496,2)</f>
        <v>0</v>
      </c>
      <c r="BL496" s="11" t="s">
        <v>93</v>
      </c>
      <c r="BM496" s="135" t="s">
        <v>611</v>
      </c>
    </row>
    <row r="497" spans="1:65" s="2" customFormat="1" ht="19.5" x14ac:dyDescent="0.2">
      <c r="A497" s="20"/>
      <c r="B497" s="21"/>
      <c r="C497" s="22"/>
      <c r="D497" s="137" t="s">
        <v>95</v>
      </c>
      <c r="E497" s="22"/>
      <c r="F497" s="138" t="s">
        <v>612</v>
      </c>
      <c r="G497" s="22"/>
      <c r="H497" s="22"/>
      <c r="I497" s="47"/>
      <c r="J497" s="22"/>
      <c r="K497" s="22"/>
      <c r="L497" s="23"/>
      <c r="M497" s="139"/>
      <c r="N497" s="140"/>
      <c r="O497" s="29"/>
      <c r="P497" s="29"/>
      <c r="Q497" s="29"/>
      <c r="R497" s="29"/>
      <c r="S497" s="29"/>
      <c r="T497" s="3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T497" s="11" t="s">
        <v>95</v>
      </c>
      <c r="AU497" s="11" t="s">
        <v>41</v>
      </c>
    </row>
    <row r="498" spans="1:65" s="2" customFormat="1" ht="21.75" customHeight="1" x14ac:dyDescent="0.2">
      <c r="A498" s="20"/>
      <c r="B498" s="21"/>
      <c r="C498" s="124" t="s">
        <v>613</v>
      </c>
      <c r="D498" s="124" t="s">
        <v>88</v>
      </c>
      <c r="E498" s="125" t="s">
        <v>614</v>
      </c>
      <c r="F498" s="126" t="s">
        <v>615</v>
      </c>
      <c r="G498" s="127" t="s">
        <v>557</v>
      </c>
      <c r="H498" s="128">
        <v>1</v>
      </c>
      <c r="I498" s="129"/>
      <c r="J498" s="130">
        <f>ROUND(I498*H498,2)</f>
        <v>0</v>
      </c>
      <c r="K498" s="126" t="s">
        <v>92</v>
      </c>
      <c r="L498" s="23"/>
      <c r="M498" s="131" t="s">
        <v>6</v>
      </c>
      <c r="N498" s="132" t="s">
        <v>26</v>
      </c>
      <c r="O498" s="29"/>
      <c r="P498" s="133">
        <f>O498*H498</f>
        <v>0</v>
      </c>
      <c r="Q498" s="133">
        <v>0.14494000000000001</v>
      </c>
      <c r="R498" s="133">
        <f>Q498*H498</f>
        <v>0.14494000000000001</v>
      </c>
      <c r="S498" s="133">
        <v>0</v>
      </c>
      <c r="T498" s="134">
        <f>S498*H498</f>
        <v>0</v>
      </c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R498" s="135" t="s">
        <v>93</v>
      </c>
      <c r="AT498" s="135" t="s">
        <v>88</v>
      </c>
      <c r="AU498" s="135" t="s">
        <v>41</v>
      </c>
      <c r="AY498" s="11" t="s">
        <v>86</v>
      </c>
      <c r="BE498" s="136">
        <f>IF(N498="základní",J498,0)</f>
        <v>0</v>
      </c>
      <c r="BF498" s="136">
        <f>IF(N498="snížená",J498,0)</f>
        <v>0</v>
      </c>
      <c r="BG498" s="136">
        <f>IF(N498="zákl. přenesená",J498,0)</f>
        <v>0</v>
      </c>
      <c r="BH498" s="136">
        <f>IF(N498="sníž. přenesená",J498,0)</f>
        <v>0</v>
      </c>
      <c r="BI498" s="136">
        <f>IF(N498="nulová",J498,0)</f>
        <v>0</v>
      </c>
      <c r="BJ498" s="11" t="s">
        <v>40</v>
      </c>
      <c r="BK498" s="136">
        <f>ROUND(I498*H498,2)</f>
        <v>0</v>
      </c>
      <c r="BL498" s="11" t="s">
        <v>93</v>
      </c>
      <c r="BM498" s="135" t="s">
        <v>616</v>
      </c>
    </row>
    <row r="499" spans="1:65" s="8" customFormat="1" ht="11.25" x14ac:dyDescent="0.2">
      <c r="B499" s="141"/>
      <c r="C499" s="142"/>
      <c r="D499" s="137" t="s">
        <v>97</v>
      </c>
      <c r="E499" s="143" t="s">
        <v>6</v>
      </c>
      <c r="F499" s="144" t="s">
        <v>617</v>
      </c>
      <c r="G499" s="142"/>
      <c r="H499" s="143" t="s">
        <v>6</v>
      </c>
      <c r="I499" s="145"/>
      <c r="J499" s="142"/>
      <c r="K499" s="142"/>
      <c r="L499" s="146"/>
      <c r="M499" s="147"/>
      <c r="N499" s="148"/>
      <c r="O499" s="148"/>
      <c r="P499" s="148"/>
      <c r="Q499" s="148"/>
      <c r="R499" s="148"/>
      <c r="S499" s="148"/>
      <c r="T499" s="149"/>
      <c r="AT499" s="150" t="s">
        <v>97</v>
      </c>
      <c r="AU499" s="150" t="s">
        <v>41</v>
      </c>
      <c r="AV499" s="8" t="s">
        <v>40</v>
      </c>
      <c r="AW499" s="8" t="s">
        <v>18</v>
      </c>
      <c r="AX499" s="8" t="s">
        <v>39</v>
      </c>
      <c r="AY499" s="150" t="s">
        <v>86</v>
      </c>
    </row>
    <row r="500" spans="1:65" s="9" customFormat="1" ht="11.25" x14ac:dyDescent="0.2">
      <c r="B500" s="151"/>
      <c r="C500" s="152"/>
      <c r="D500" s="137" t="s">
        <v>97</v>
      </c>
      <c r="E500" s="153" t="s">
        <v>6</v>
      </c>
      <c r="F500" s="154" t="s">
        <v>40</v>
      </c>
      <c r="G500" s="152"/>
      <c r="H500" s="155">
        <v>1</v>
      </c>
      <c r="I500" s="156"/>
      <c r="J500" s="152"/>
      <c r="K500" s="152"/>
      <c r="L500" s="157"/>
      <c r="M500" s="158"/>
      <c r="N500" s="159"/>
      <c r="O500" s="159"/>
      <c r="P500" s="159"/>
      <c r="Q500" s="159"/>
      <c r="R500" s="159"/>
      <c r="S500" s="159"/>
      <c r="T500" s="160"/>
      <c r="AT500" s="161" t="s">
        <v>97</v>
      </c>
      <c r="AU500" s="161" t="s">
        <v>41</v>
      </c>
      <c r="AV500" s="9" t="s">
        <v>41</v>
      </c>
      <c r="AW500" s="9" t="s">
        <v>18</v>
      </c>
      <c r="AX500" s="9" t="s">
        <v>40</v>
      </c>
      <c r="AY500" s="161" t="s">
        <v>86</v>
      </c>
    </row>
    <row r="501" spans="1:65" s="2" customFormat="1" ht="21.75" customHeight="1" x14ac:dyDescent="0.2">
      <c r="A501" s="20"/>
      <c r="B501" s="21"/>
      <c r="C501" s="173" t="s">
        <v>618</v>
      </c>
      <c r="D501" s="173" t="s">
        <v>265</v>
      </c>
      <c r="E501" s="174" t="s">
        <v>619</v>
      </c>
      <c r="F501" s="175" t="s">
        <v>620</v>
      </c>
      <c r="G501" s="176" t="s">
        <v>557</v>
      </c>
      <c r="H501" s="177">
        <v>1</v>
      </c>
      <c r="I501" s="178"/>
      <c r="J501" s="179">
        <f>ROUND(I501*H501,2)</f>
        <v>0</v>
      </c>
      <c r="K501" s="175" t="s">
        <v>518</v>
      </c>
      <c r="L501" s="180"/>
      <c r="M501" s="181" t="s">
        <v>6</v>
      </c>
      <c r="N501" s="182" t="s">
        <v>26</v>
      </c>
      <c r="O501" s="29"/>
      <c r="P501" s="133">
        <f>O501*H501</f>
        <v>0</v>
      </c>
      <c r="Q501" s="133">
        <v>0.28499999999999998</v>
      </c>
      <c r="R501" s="133">
        <f>Q501*H501</f>
        <v>0.28499999999999998</v>
      </c>
      <c r="S501" s="133">
        <v>0</v>
      </c>
      <c r="T501" s="134">
        <f>S501*H501</f>
        <v>0</v>
      </c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R501" s="135" t="s">
        <v>128</v>
      </c>
      <c r="AT501" s="135" t="s">
        <v>265</v>
      </c>
      <c r="AU501" s="135" t="s">
        <v>41</v>
      </c>
      <c r="AY501" s="11" t="s">
        <v>86</v>
      </c>
      <c r="BE501" s="136">
        <f>IF(N501="základní",J501,0)</f>
        <v>0</v>
      </c>
      <c r="BF501" s="136">
        <f>IF(N501="snížená",J501,0)</f>
        <v>0</v>
      </c>
      <c r="BG501" s="136">
        <f>IF(N501="zákl. přenesená",J501,0)</f>
        <v>0</v>
      </c>
      <c r="BH501" s="136">
        <f>IF(N501="sníž. přenesená",J501,0)</f>
        <v>0</v>
      </c>
      <c r="BI501" s="136">
        <f>IF(N501="nulová",J501,0)</f>
        <v>0</v>
      </c>
      <c r="BJ501" s="11" t="s">
        <v>40</v>
      </c>
      <c r="BK501" s="136">
        <f>ROUND(I501*H501,2)</f>
        <v>0</v>
      </c>
      <c r="BL501" s="11" t="s">
        <v>93</v>
      </c>
      <c r="BM501" s="135" t="s">
        <v>621</v>
      </c>
    </row>
    <row r="502" spans="1:65" s="2" customFormat="1" ht="21.75" customHeight="1" x14ac:dyDescent="0.2">
      <c r="A502" s="20"/>
      <c r="B502" s="21"/>
      <c r="C502" s="124" t="s">
        <v>622</v>
      </c>
      <c r="D502" s="124" t="s">
        <v>88</v>
      </c>
      <c r="E502" s="125" t="s">
        <v>623</v>
      </c>
      <c r="F502" s="126" t="s">
        <v>624</v>
      </c>
      <c r="G502" s="127" t="s">
        <v>557</v>
      </c>
      <c r="H502" s="128">
        <v>5</v>
      </c>
      <c r="I502" s="129"/>
      <c r="J502" s="130">
        <f>ROUND(I502*H502,2)</f>
        <v>0</v>
      </c>
      <c r="K502" s="126" t="s">
        <v>92</v>
      </c>
      <c r="L502" s="23"/>
      <c r="M502" s="131" t="s">
        <v>6</v>
      </c>
      <c r="N502" s="132" t="s">
        <v>26</v>
      </c>
      <c r="O502" s="29"/>
      <c r="P502" s="133">
        <f>O502*H502</f>
        <v>0</v>
      </c>
      <c r="Q502" s="133">
        <v>0.217338</v>
      </c>
      <c r="R502" s="133">
        <f>Q502*H502</f>
        <v>1.0866899999999999</v>
      </c>
      <c r="S502" s="133">
        <v>0</v>
      </c>
      <c r="T502" s="134">
        <f>S502*H502</f>
        <v>0</v>
      </c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R502" s="135" t="s">
        <v>93</v>
      </c>
      <c r="AT502" s="135" t="s">
        <v>88</v>
      </c>
      <c r="AU502" s="135" t="s">
        <v>41</v>
      </c>
      <c r="AY502" s="11" t="s">
        <v>86</v>
      </c>
      <c r="BE502" s="136">
        <f>IF(N502="základní",J502,0)</f>
        <v>0</v>
      </c>
      <c r="BF502" s="136">
        <f>IF(N502="snížená",J502,0)</f>
        <v>0</v>
      </c>
      <c r="BG502" s="136">
        <f>IF(N502="zákl. přenesená",J502,0)</f>
        <v>0</v>
      </c>
      <c r="BH502" s="136">
        <f>IF(N502="sníž. přenesená",J502,0)</f>
        <v>0</v>
      </c>
      <c r="BI502" s="136">
        <f>IF(N502="nulová",J502,0)</f>
        <v>0</v>
      </c>
      <c r="BJ502" s="11" t="s">
        <v>40</v>
      </c>
      <c r="BK502" s="136">
        <f>ROUND(I502*H502,2)</f>
        <v>0</v>
      </c>
      <c r="BL502" s="11" t="s">
        <v>93</v>
      </c>
      <c r="BM502" s="135" t="s">
        <v>625</v>
      </c>
    </row>
    <row r="503" spans="1:65" s="8" customFormat="1" ht="11.25" x14ac:dyDescent="0.2">
      <c r="B503" s="141"/>
      <c r="C503" s="142"/>
      <c r="D503" s="137" t="s">
        <v>97</v>
      </c>
      <c r="E503" s="143" t="s">
        <v>6</v>
      </c>
      <c r="F503" s="144" t="s">
        <v>626</v>
      </c>
      <c r="G503" s="142"/>
      <c r="H503" s="143" t="s">
        <v>6</v>
      </c>
      <c r="I503" s="145"/>
      <c r="J503" s="142"/>
      <c r="K503" s="142"/>
      <c r="L503" s="146"/>
      <c r="M503" s="147"/>
      <c r="N503" s="148"/>
      <c r="O503" s="148"/>
      <c r="P503" s="148"/>
      <c r="Q503" s="148"/>
      <c r="R503" s="148"/>
      <c r="S503" s="148"/>
      <c r="T503" s="149"/>
      <c r="AT503" s="150" t="s">
        <v>97</v>
      </c>
      <c r="AU503" s="150" t="s">
        <v>41</v>
      </c>
      <c r="AV503" s="8" t="s">
        <v>40</v>
      </c>
      <c r="AW503" s="8" t="s">
        <v>18</v>
      </c>
      <c r="AX503" s="8" t="s">
        <v>39</v>
      </c>
      <c r="AY503" s="150" t="s">
        <v>86</v>
      </c>
    </row>
    <row r="504" spans="1:65" s="9" customFormat="1" ht="11.25" x14ac:dyDescent="0.2">
      <c r="B504" s="151"/>
      <c r="C504" s="152"/>
      <c r="D504" s="137" t="s">
        <v>97</v>
      </c>
      <c r="E504" s="153" t="s">
        <v>6</v>
      </c>
      <c r="F504" s="154" t="s">
        <v>41</v>
      </c>
      <c r="G504" s="152"/>
      <c r="H504" s="155">
        <v>2</v>
      </c>
      <c r="I504" s="156"/>
      <c r="J504" s="152"/>
      <c r="K504" s="152"/>
      <c r="L504" s="157"/>
      <c r="M504" s="158"/>
      <c r="N504" s="159"/>
      <c r="O504" s="159"/>
      <c r="P504" s="159"/>
      <c r="Q504" s="159"/>
      <c r="R504" s="159"/>
      <c r="S504" s="159"/>
      <c r="T504" s="160"/>
      <c r="AT504" s="161" t="s">
        <v>97</v>
      </c>
      <c r="AU504" s="161" t="s">
        <v>41</v>
      </c>
      <c r="AV504" s="9" t="s">
        <v>41</v>
      </c>
      <c r="AW504" s="9" t="s">
        <v>18</v>
      </c>
      <c r="AX504" s="9" t="s">
        <v>39</v>
      </c>
      <c r="AY504" s="161" t="s">
        <v>86</v>
      </c>
    </row>
    <row r="505" spans="1:65" s="8" customFormat="1" ht="11.25" x14ac:dyDescent="0.2">
      <c r="B505" s="141"/>
      <c r="C505" s="142"/>
      <c r="D505" s="137" t="s">
        <v>97</v>
      </c>
      <c r="E505" s="143" t="s">
        <v>6</v>
      </c>
      <c r="F505" s="144" t="s">
        <v>627</v>
      </c>
      <c r="G505" s="142"/>
      <c r="H505" s="143" t="s">
        <v>6</v>
      </c>
      <c r="I505" s="145"/>
      <c r="J505" s="142"/>
      <c r="K505" s="142"/>
      <c r="L505" s="146"/>
      <c r="M505" s="147"/>
      <c r="N505" s="148"/>
      <c r="O505" s="148"/>
      <c r="P505" s="148"/>
      <c r="Q505" s="148"/>
      <c r="R505" s="148"/>
      <c r="S505" s="148"/>
      <c r="T505" s="149"/>
      <c r="AT505" s="150" t="s">
        <v>97</v>
      </c>
      <c r="AU505" s="150" t="s">
        <v>41</v>
      </c>
      <c r="AV505" s="8" t="s">
        <v>40</v>
      </c>
      <c r="AW505" s="8" t="s">
        <v>18</v>
      </c>
      <c r="AX505" s="8" t="s">
        <v>39</v>
      </c>
      <c r="AY505" s="150" t="s">
        <v>86</v>
      </c>
    </row>
    <row r="506" spans="1:65" s="9" customFormat="1" ht="11.25" x14ac:dyDescent="0.2">
      <c r="B506" s="151"/>
      <c r="C506" s="152"/>
      <c r="D506" s="137" t="s">
        <v>97</v>
      </c>
      <c r="E506" s="153" t="s">
        <v>6</v>
      </c>
      <c r="F506" s="154" t="s">
        <v>105</v>
      </c>
      <c r="G506" s="152"/>
      <c r="H506" s="155">
        <v>3</v>
      </c>
      <c r="I506" s="156"/>
      <c r="J506" s="152"/>
      <c r="K506" s="152"/>
      <c r="L506" s="157"/>
      <c r="M506" s="158"/>
      <c r="N506" s="159"/>
      <c r="O506" s="159"/>
      <c r="P506" s="159"/>
      <c r="Q506" s="159"/>
      <c r="R506" s="159"/>
      <c r="S506" s="159"/>
      <c r="T506" s="160"/>
      <c r="AT506" s="161" t="s">
        <v>97</v>
      </c>
      <c r="AU506" s="161" t="s">
        <v>41</v>
      </c>
      <c r="AV506" s="9" t="s">
        <v>41</v>
      </c>
      <c r="AW506" s="9" t="s">
        <v>18</v>
      </c>
      <c r="AX506" s="9" t="s">
        <v>39</v>
      </c>
      <c r="AY506" s="161" t="s">
        <v>86</v>
      </c>
    </row>
    <row r="507" spans="1:65" s="10" customFormat="1" ht="11.25" x14ac:dyDescent="0.2">
      <c r="B507" s="162"/>
      <c r="C507" s="163"/>
      <c r="D507" s="137" t="s">
        <v>97</v>
      </c>
      <c r="E507" s="164" t="s">
        <v>6</v>
      </c>
      <c r="F507" s="165" t="s">
        <v>111</v>
      </c>
      <c r="G507" s="163"/>
      <c r="H507" s="166">
        <v>5</v>
      </c>
      <c r="I507" s="167"/>
      <c r="J507" s="163"/>
      <c r="K507" s="163"/>
      <c r="L507" s="168"/>
      <c r="M507" s="169"/>
      <c r="N507" s="170"/>
      <c r="O507" s="170"/>
      <c r="P507" s="170"/>
      <c r="Q507" s="170"/>
      <c r="R507" s="170"/>
      <c r="S507" s="170"/>
      <c r="T507" s="171"/>
      <c r="AT507" s="172" t="s">
        <v>97</v>
      </c>
      <c r="AU507" s="172" t="s">
        <v>41</v>
      </c>
      <c r="AV507" s="10" t="s">
        <v>93</v>
      </c>
      <c r="AW507" s="10" t="s">
        <v>18</v>
      </c>
      <c r="AX507" s="10" t="s">
        <v>40</v>
      </c>
      <c r="AY507" s="172" t="s">
        <v>86</v>
      </c>
    </row>
    <row r="508" spans="1:65" s="2" customFormat="1" ht="21.75" customHeight="1" x14ac:dyDescent="0.2">
      <c r="A508" s="20"/>
      <c r="B508" s="21"/>
      <c r="C508" s="173" t="s">
        <v>628</v>
      </c>
      <c r="D508" s="173" t="s">
        <v>265</v>
      </c>
      <c r="E508" s="174" t="s">
        <v>629</v>
      </c>
      <c r="F508" s="175" t="s">
        <v>630</v>
      </c>
      <c r="G508" s="176" t="s">
        <v>557</v>
      </c>
      <c r="H508" s="177">
        <v>2</v>
      </c>
      <c r="I508" s="178"/>
      <c r="J508" s="179">
        <f>ROUND(I508*H508,2)</f>
        <v>0</v>
      </c>
      <c r="K508" s="175" t="s">
        <v>518</v>
      </c>
      <c r="L508" s="180"/>
      <c r="M508" s="181" t="s">
        <v>6</v>
      </c>
      <c r="N508" s="182" t="s">
        <v>26</v>
      </c>
      <c r="O508" s="29"/>
      <c r="P508" s="133">
        <f>O508*H508</f>
        <v>0</v>
      </c>
      <c r="Q508" s="133">
        <v>0.19600000000000001</v>
      </c>
      <c r="R508" s="133">
        <f>Q508*H508</f>
        <v>0.39200000000000002</v>
      </c>
      <c r="S508" s="133">
        <v>0</v>
      </c>
      <c r="T508" s="134">
        <f>S508*H508</f>
        <v>0</v>
      </c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R508" s="135" t="s">
        <v>128</v>
      </c>
      <c r="AT508" s="135" t="s">
        <v>265</v>
      </c>
      <c r="AU508" s="135" t="s">
        <v>41</v>
      </c>
      <c r="AY508" s="11" t="s">
        <v>86</v>
      </c>
      <c r="BE508" s="136">
        <f>IF(N508="základní",J508,0)</f>
        <v>0</v>
      </c>
      <c r="BF508" s="136">
        <f>IF(N508="snížená",J508,0)</f>
        <v>0</v>
      </c>
      <c r="BG508" s="136">
        <f>IF(N508="zákl. přenesená",J508,0)</f>
        <v>0</v>
      </c>
      <c r="BH508" s="136">
        <f>IF(N508="sníž. přenesená",J508,0)</f>
        <v>0</v>
      </c>
      <c r="BI508" s="136">
        <f>IF(N508="nulová",J508,0)</f>
        <v>0</v>
      </c>
      <c r="BJ508" s="11" t="s">
        <v>40</v>
      </c>
      <c r="BK508" s="136">
        <f>ROUND(I508*H508,2)</f>
        <v>0</v>
      </c>
      <c r="BL508" s="11" t="s">
        <v>93</v>
      </c>
      <c r="BM508" s="135" t="s">
        <v>631</v>
      </c>
    </row>
    <row r="509" spans="1:65" s="2" customFormat="1" ht="21.75" customHeight="1" x14ac:dyDescent="0.2">
      <c r="A509" s="20"/>
      <c r="B509" s="21"/>
      <c r="C509" s="173" t="s">
        <v>632</v>
      </c>
      <c r="D509" s="173" t="s">
        <v>265</v>
      </c>
      <c r="E509" s="174" t="s">
        <v>633</v>
      </c>
      <c r="F509" s="175" t="s">
        <v>634</v>
      </c>
      <c r="G509" s="176" t="s">
        <v>557</v>
      </c>
      <c r="H509" s="177">
        <v>3</v>
      </c>
      <c r="I509" s="178"/>
      <c r="J509" s="179">
        <f>ROUND(I509*H509,2)</f>
        <v>0</v>
      </c>
      <c r="K509" s="175" t="s">
        <v>518</v>
      </c>
      <c r="L509" s="180"/>
      <c r="M509" s="181" t="s">
        <v>6</v>
      </c>
      <c r="N509" s="182" t="s">
        <v>26</v>
      </c>
      <c r="O509" s="29"/>
      <c r="P509" s="133">
        <f>O509*H509</f>
        <v>0</v>
      </c>
      <c r="Q509" s="133">
        <v>0.19600000000000001</v>
      </c>
      <c r="R509" s="133">
        <f>Q509*H509</f>
        <v>0.58800000000000008</v>
      </c>
      <c r="S509" s="133">
        <v>0</v>
      </c>
      <c r="T509" s="134">
        <f>S509*H509</f>
        <v>0</v>
      </c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R509" s="135" t="s">
        <v>128</v>
      </c>
      <c r="AT509" s="135" t="s">
        <v>265</v>
      </c>
      <c r="AU509" s="135" t="s">
        <v>41</v>
      </c>
      <c r="AY509" s="11" t="s">
        <v>86</v>
      </c>
      <c r="BE509" s="136">
        <f>IF(N509="základní",J509,0)</f>
        <v>0</v>
      </c>
      <c r="BF509" s="136">
        <f>IF(N509="snížená",J509,0)</f>
        <v>0</v>
      </c>
      <c r="BG509" s="136">
        <f>IF(N509="zákl. přenesená",J509,0)</f>
        <v>0</v>
      </c>
      <c r="BH509" s="136">
        <f>IF(N509="sníž. přenesená",J509,0)</f>
        <v>0</v>
      </c>
      <c r="BI509" s="136">
        <f>IF(N509="nulová",J509,0)</f>
        <v>0</v>
      </c>
      <c r="BJ509" s="11" t="s">
        <v>40</v>
      </c>
      <c r="BK509" s="136">
        <f>ROUND(I509*H509,2)</f>
        <v>0</v>
      </c>
      <c r="BL509" s="11" t="s">
        <v>93</v>
      </c>
      <c r="BM509" s="135" t="s">
        <v>635</v>
      </c>
    </row>
    <row r="510" spans="1:65" s="2" customFormat="1" ht="21.75" customHeight="1" x14ac:dyDescent="0.2">
      <c r="A510" s="20"/>
      <c r="B510" s="21"/>
      <c r="C510" s="124" t="s">
        <v>636</v>
      </c>
      <c r="D510" s="124" t="s">
        <v>88</v>
      </c>
      <c r="E510" s="125" t="s">
        <v>637</v>
      </c>
      <c r="F510" s="126" t="s">
        <v>638</v>
      </c>
      <c r="G510" s="127" t="s">
        <v>557</v>
      </c>
      <c r="H510" s="128">
        <v>63</v>
      </c>
      <c r="I510" s="129"/>
      <c r="J510" s="130">
        <f>ROUND(I510*H510,2)</f>
        <v>0</v>
      </c>
      <c r="K510" s="126" t="s">
        <v>92</v>
      </c>
      <c r="L510" s="23"/>
      <c r="M510" s="131" t="s">
        <v>6</v>
      </c>
      <c r="N510" s="132" t="s">
        <v>26</v>
      </c>
      <c r="O510" s="29"/>
      <c r="P510" s="133">
        <f>O510*H510</f>
        <v>0</v>
      </c>
      <c r="Q510" s="133">
        <v>0.78421200000000002</v>
      </c>
      <c r="R510" s="133">
        <f>Q510*H510</f>
        <v>49.405356000000005</v>
      </c>
      <c r="S510" s="133">
        <v>0.45</v>
      </c>
      <c r="T510" s="134">
        <f>S510*H510</f>
        <v>28.35</v>
      </c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R510" s="135" t="s">
        <v>93</v>
      </c>
      <c r="AT510" s="135" t="s">
        <v>88</v>
      </c>
      <c r="AU510" s="135" t="s">
        <v>41</v>
      </c>
      <c r="AY510" s="11" t="s">
        <v>86</v>
      </c>
      <c r="BE510" s="136">
        <f>IF(N510="základní",J510,0)</f>
        <v>0</v>
      </c>
      <c r="BF510" s="136">
        <f>IF(N510="snížená",J510,0)</f>
        <v>0</v>
      </c>
      <c r="BG510" s="136">
        <f>IF(N510="zákl. přenesená",J510,0)</f>
        <v>0</v>
      </c>
      <c r="BH510" s="136">
        <f>IF(N510="sníž. přenesená",J510,0)</f>
        <v>0</v>
      </c>
      <c r="BI510" s="136">
        <f>IF(N510="nulová",J510,0)</f>
        <v>0</v>
      </c>
      <c r="BJ510" s="11" t="s">
        <v>40</v>
      </c>
      <c r="BK510" s="136">
        <f>ROUND(I510*H510,2)</f>
        <v>0</v>
      </c>
      <c r="BL510" s="11" t="s">
        <v>93</v>
      </c>
      <c r="BM510" s="135" t="s">
        <v>639</v>
      </c>
    </row>
    <row r="511" spans="1:65" s="2" customFormat="1" ht="19.5" x14ac:dyDescent="0.2">
      <c r="A511" s="20"/>
      <c r="B511" s="21"/>
      <c r="C511" s="22"/>
      <c r="D511" s="137" t="s">
        <v>95</v>
      </c>
      <c r="E511" s="22"/>
      <c r="F511" s="138" t="s">
        <v>640</v>
      </c>
      <c r="G511" s="22"/>
      <c r="H511" s="22"/>
      <c r="I511" s="47"/>
      <c r="J511" s="22"/>
      <c r="K511" s="22"/>
      <c r="L511" s="23"/>
      <c r="M511" s="139"/>
      <c r="N511" s="140"/>
      <c r="O511" s="29"/>
      <c r="P511" s="29"/>
      <c r="Q511" s="29"/>
      <c r="R511" s="29"/>
      <c r="S511" s="29"/>
      <c r="T511" s="3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T511" s="11" t="s">
        <v>95</v>
      </c>
      <c r="AU511" s="11" t="s">
        <v>41</v>
      </c>
    </row>
    <row r="512" spans="1:65" s="9" customFormat="1" ht="11.25" x14ac:dyDescent="0.2">
      <c r="B512" s="151"/>
      <c r="C512" s="152"/>
      <c r="D512" s="137" t="s">
        <v>97</v>
      </c>
      <c r="E512" s="153" t="s">
        <v>6</v>
      </c>
      <c r="F512" s="154" t="s">
        <v>641</v>
      </c>
      <c r="G512" s="152"/>
      <c r="H512" s="155">
        <v>63</v>
      </c>
      <c r="I512" s="156"/>
      <c r="J512" s="152"/>
      <c r="K512" s="152"/>
      <c r="L512" s="157"/>
      <c r="M512" s="158"/>
      <c r="N512" s="159"/>
      <c r="O512" s="159"/>
      <c r="P512" s="159"/>
      <c r="Q512" s="159"/>
      <c r="R512" s="159"/>
      <c r="S512" s="159"/>
      <c r="T512" s="160"/>
      <c r="AT512" s="161" t="s">
        <v>97</v>
      </c>
      <c r="AU512" s="161" t="s">
        <v>41</v>
      </c>
      <c r="AV512" s="9" t="s">
        <v>41</v>
      </c>
      <c r="AW512" s="9" t="s">
        <v>18</v>
      </c>
      <c r="AX512" s="9" t="s">
        <v>40</v>
      </c>
      <c r="AY512" s="161" t="s">
        <v>86</v>
      </c>
    </row>
    <row r="513" spans="1:65" s="2" customFormat="1" ht="21.75" customHeight="1" x14ac:dyDescent="0.2">
      <c r="A513" s="20"/>
      <c r="B513" s="21"/>
      <c r="C513" s="124" t="s">
        <v>642</v>
      </c>
      <c r="D513" s="124" t="s">
        <v>88</v>
      </c>
      <c r="E513" s="125" t="s">
        <v>643</v>
      </c>
      <c r="F513" s="126" t="s">
        <v>644</v>
      </c>
      <c r="G513" s="127" t="s">
        <v>557</v>
      </c>
      <c r="H513" s="128">
        <v>10</v>
      </c>
      <c r="I513" s="129"/>
      <c r="J513" s="130">
        <f>ROUND(I513*H513,2)</f>
        <v>0</v>
      </c>
      <c r="K513" s="126" t="s">
        <v>92</v>
      </c>
      <c r="L513" s="23"/>
      <c r="M513" s="131" t="s">
        <v>6</v>
      </c>
      <c r="N513" s="132" t="s">
        <v>26</v>
      </c>
      <c r="O513" s="29"/>
      <c r="P513" s="133">
        <f>O513*H513</f>
        <v>0</v>
      </c>
      <c r="Q513" s="133">
        <v>0.217338</v>
      </c>
      <c r="R513" s="133">
        <f>Q513*H513</f>
        <v>2.1733799999999999</v>
      </c>
      <c r="S513" s="133">
        <v>0</v>
      </c>
      <c r="T513" s="134">
        <f>S513*H513</f>
        <v>0</v>
      </c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R513" s="135" t="s">
        <v>93</v>
      </c>
      <c r="AT513" s="135" t="s">
        <v>88</v>
      </c>
      <c r="AU513" s="135" t="s">
        <v>41</v>
      </c>
      <c r="AY513" s="11" t="s">
        <v>86</v>
      </c>
      <c r="BE513" s="136">
        <f>IF(N513="základní",J513,0)</f>
        <v>0</v>
      </c>
      <c r="BF513" s="136">
        <f>IF(N513="snížená",J513,0)</f>
        <v>0</v>
      </c>
      <c r="BG513" s="136">
        <f>IF(N513="zákl. přenesená",J513,0)</f>
        <v>0</v>
      </c>
      <c r="BH513" s="136">
        <f>IF(N513="sníž. přenesená",J513,0)</f>
        <v>0</v>
      </c>
      <c r="BI513" s="136">
        <f>IF(N513="nulová",J513,0)</f>
        <v>0</v>
      </c>
      <c r="BJ513" s="11" t="s">
        <v>40</v>
      </c>
      <c r="BK513" s="136">
        <f>ROUND(I513*H513,2)</f>
        <v>0</v>
      </c>
      <c r="BL513" s="11" t="s">
        <v>93</v>
      </c>
      <c r="BM513" s="135" t="s">
        <v>645</v>
      </c>
    </row>
    <row r="514" spans="1:65" s="2" customFormat="1" ht="16.5" customHeight="1" x14ac:dyDescent="0.2">
      <c r="A514" s="20"/>
      <c r="B514" s="21"/>
      <c r="C514" s="173" t="s">
        <v>646</v>
      </c>
      <c r="D514" s="173" t="s">
        <v>265</v>
      </c>
      <c r="E514" s="174" t="s">
        <v>647</v>
      </c>
      <c r="F514" s="175" t="s">
        <v>648</v>
      </c>
      <c r="G514" s="176" t="s">
        <v>557</v>
      </c>
      <c r="H514" s="177">
        <v>10</v>
      </c>
      <c r="I514" s="178"/>
      <c r="J514" s="179">
        <f>ROUND(I514*H514,2)</f>
        <v>0</v>
      </c>
      <c r="K514" s="175" t="s">
        <v>92</v>
      </c>
      <c r="L514" s="180"/>
      <c r="M514" s="181" t="s">
        <v>6</v>
      </c>
      <c r="N514" s="182" t="s">
        <v>26</v>
      </c>
      <c r="O514" s="29"/>
      <c r="P514" s="133">
        <f>O514*H514</f>
        <v>0</v>
      </c>
      <c r="Q514" s="133">
        <v>4.1000000000000002E-2</v>
      </c>
      <c r="R514" s="133">
        <f>Q514*H514</f>
        <v>0.41000000000000003</v>
      </c>
      <c r="S514" s="133">
        <v>0</v>
      </c>
      <c r="T514" s="134">
        <f>S514*H514</f>
        <v>0</v>
      </c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R514" s="135" t="s">
        <v>128</v>
      </c>
      <c r="AT514" s="135" t="s">
        <v>265</v>
      </c>
      <c r="AU514" s="135" t="s">
        <v>41</v>
      </c>
      <c r="AY514" s="11" t="s">
        <v>86</v>
      </c>
      <c r="BE514" s="136">
        <f>IF(N514="základní",J514,0)</f>
        <v>0</v>
      </c>
      <c r="BF514" s="136">
        <f>IF(N514="snížená",J514,0)</f>
        <v>0</v>
      </c>
      <c r="BG514" s="136">
        <f>IF(N514="zákl. přenesená",J514,0)</f>
        <v>0</v>
      </c>
      <c r="BH514" s="136">
        <f>IF(N514="sníž. přenesená",J514,0)</f>
        <v>0</v>
      </c>
      <c r="BI514" s="136">
        <f>IF(N514="nulová",J514,0)</f>
        <v>0</v>
      </c>
      <c r="BJ514" s="11" t="s">
        <v>40</v>
      </c>
      <c r="BK514" s="136">
        <f>ROUND(I514*H514,2)</f>
        <v>0</v>
      </c>
      <c r="BL514" s="11" t="s">
        <v>93</v>
      </c>
      <c r="BM514" s="135" t="s">
        <v>649</v>
      </c>
    </row>
    <row r="515" spans="1:65" s="2" customFormat="1" ht="21.75" customHeight="1" x14ac:dyDescent="0.2">
      <c r="A515" s="20"/>
      <c r="B515" s="21"/>
      <c r="C515" s="124" t="s">
        <v>650</v>
      </c>
      <c r="D515" s="124" t="s">
        <v>88</v>
      </c>
      <c r="E515" s="125" t="s">
        <v>651</v>
      </c>
      <c r="F515" s="126" t="s">
        <v>652</v>
      </c>
      <c r="G515" s="127" t="s">
        <v>557</v>
      </c>
      <c r="H515" s="128">
        <v>38</v>
      </c>
      <c r="I515" s="129"/>
      <c r="J515" s="130">
        <f>ROUND(I515*H515,2)</f>
        <v>0</v>
      </c>
      <c r="K515" s="126" t="s">
        <v>92</v>
      </c>
      <c r="L515" s="23"/>
      <c r="M515" s="131" t="s">
        <v>6</v>
      </c>
      <c r="N515" s="132" t="s">
        <v>26</v>
      </c>
      <c r="O515" s="29"/>
      <c r="P515" s="133">
        <f>O515*H515</f>
        <v>0</v>
      </c>
      <c r="Q515" s="133">
        <v>0.42080000000000001</v>
      </c>
      <c r="R515" s="133">
        <f>Q515*H515</f>
        <v>15.990400000000001</v>
      </c>
      <c r="S515" s="133">
        <v>0</v>
      </c>
      <c r="T515" s="134">
        <f>S515*H515</f>
        <v>0</v>
      </c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R515" s="135" t="s">
        <v>93</v>
      </c>
      <c r="AT515" s="135" t="s">
        <v>88</v>
      </c>
      <c r="AU515" s="135" t="s">
        <v>41</v>
      </c>
      <c r="AY515" s="11" t="s">
        <v>86</v>
      </c>
      <c r="BE515" s="136">
        <f>IF(N515="základní",J515,0)</f>
        <v>0</v>
      </c>
      <c r="BF515" s="136">
        <f>IF(N515="snížená",J515,0)</f>
        <v>0</v>
      </c>
      <c r="BG515" s="136">
        <f>IF(N515="zákl. přenesená",J515,0)</f>
        <v>0</v>
      </c>
      <c r="BH515" s="136">
        <f>IF(N515="sníž. přenesená",J515,0)</f>
        <v>0</v>
      </c>
      <c r="BI515" s="136">
        <f>IF(N515="nulová",J515,0)</f>
        <v>0</v>
      </c>
      <c r="BJ515" s="11" t="s">
        <v>40</v>
      </c>
      <c r="BK515" s="136">
        <f>ROUND(I515*H515,2)</f>
        <v>0</v>
      </c>
      <c r="BL515" s="11" t="s">
        <v>93</v>
      </c>
      <c r="BM515" s="135" t="s">
        <v>653</v>
      </c>
    </row>
    <row r="516" spans="1:65" s="2" customFormat="1" ht="33" customHeight="1" x14ac:dyDescent="0.2">
      <c r="A516" s="20"/>
      <c r="B516" s="21"/>
      <c r="C516" s="124" t="s">
        <v>654</v>
      </c>
      <c r="D516" s="124" t="s">
        <v>88</v>
      </c>
      <c r="E516" s="125" t="s">
        <v>655</v>
      </c>
      <c r="F516" s="126" t="s">
        <v>656</v>
      </c>
      <c r="G516" s="127" t="s">
        <v>557</v>
      </c>
      <c r="H516" s="128">
        <v>25</v>
      </c>
      <c r="I516" s="129"/>
      <c r="J516" s="130">
        <f>ROUND(I516*H516,2)</f>
        <v>0</v>
      </c>
      <c r="K516" s="126" t="s">
        <v>92</v>
      </c>
      <c r="L516" s="23"/>
      <c r="M516" s="131" t="s">
        <v>6</v>
      </c>
      <c r="N516" s="132" t="s">
        <v>26</v>
      </c>
      <c r="O516" s="29"/>
      <c r="P516" s="133">
        <f>O516*H516</f>
        <v>0</v>
      </c>
      <c r="Q516" s="133">
        <v>0.31108000000000002</v>
      </c>
      <c r="R516" s="133">
        <f>Q516*H516</f>
        <v>7.777000000000001</v>
      </c>
      <c r="S516" s="133">
        <v>0</v>
      </c>
      <c r="T516" s="134">
        <f>S516*H516</f>
        <v>0</v>
      </c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R516" s="135" t="s">
        <v>93</v>
      </c>
      <c r="AT516" s="135" t="s">
        <v>88</v>
      </c>
      <c r="AU516" s="135" t="s">
        <v>41</v>
      </c>
      <c r="AY516" s="11" t="s">
        <v>86</v>
      </c>
      <c r="BE516" s="136">
        <f>IF(N516="základní",J516,0)</f>
        <v>0</v>
      </c>
      <c r="BF516" s="136">
        <f>IF(N516="snížená",J516,0)</f>
        <v>0</v>
      </c>
      <c r="BG516" s="136">
        <f>IF(N516="zákl. přenesená",J516,0)</f>
        <v>0</v>
      </c>
      <c r="BH516" s="136">
        <f>IF(N516="sníž. přenesená",J516,0)</f>
        <v>0</v>
      </c>
      <c r="BI516" s="136">
        <f>IF(N516="nulová",J516,0)</f>
        <v>0</v>
      </c>
      <c r="BJ516" s="11" t="s">
        <v>40</v>
      </c>
      <c r="BK516" s="136">
        <f>ROUND(I516*H516,2)</f>
        <v>0</v>
      </c>
      <c r="BL516" s="11" t="s">
        <v>93</v>
      </c>
      <c r="BM516" s="135" t="s">
        <v>657</v>
      </c>
    </row>
    <row r="517" spans="1:65" s="7" customFormat="1" ht="22.9" customHeight="1" x14ac:dyDescent="0.2">
      <c r="B517" s="108"/>
      <c r="C517" s="109"/>
      <c r="D517" s="110" t="s">
        <v>38</v>
      </c>
      <c r="E517" s="122" t="s">
        <v>132</v>
      </c>
      <c r="F517" s="122" t="s">
        <v>658</v>
      </c>
      <c r="G517" s="109"/>
      <c r="H517" s="109"/>
      <c r="I517" s="112"/>
      <c r="J517" s="123">
        <f>BK517</f>
        <v>0</v>
      </c>
      <c r="K517" s="109"/>
      <c r="L517" s="114"/>
      <c r="M517" s="115"/>
      <c r="N517" s="116"/>
      <c r="O517" s="116"/>
      <c r="P517" s="117">
        <f>SUM(P518:P568)</f>
        <v>0</v>
      </c>
      <c r="Q517" s="116"/>
      <c r="R517" s="117">
        <f>SUM(R518:R568)</f>
        <v>298.20409578000005</v>
      </c>
      <c r="S517" s="116"/>
      <c r="T517" s="118">
        <f>SUM(T518:T568)</f>
        <v>266.49799999999999</v>
      </c>
      <c r="AR517" s="119" t="s">
        <v>40</v>
      </c>
      <c r="AT517" s="120" t="s">
        <v>38</v>
      </c>
      <c r="AU517" s="120" t="s">
        <v>40</v>
      </c>
      <c r="AY517" s="119" t="s">
        <v>86</v>
      </c>
      <c r="BK517" s="121">
        <f>SUM(BK518:BK568)</f>
        <v>0</v>
      </c>
    </row>
    <row r="518" spans="1:65" s="2" customFormat="1" ht="44.25" customHeight="1" x14ac:dyDescent="0.2">
      <c r="A518" s="20"/>
      <c r="B518" s="21"/>
      <c r="C518" s="124" t="s">
        <v>659</v>
      </c>
      <c r="D518" s="124" t="s">
        <v>88</v>
      </c>
      <c r="E518" s="125" t="s">
        <v>660</v>
      </c>
      <c r="F518" s="126" t="s">
        <v>661</v>
      </c>
      <c r="G518" s="127" t="s">
        <v>135</v>
      </c>
      <c r="H518" s="128">
        <v>431</v>
      </c>
      <c r="I518" s="129"/>
      <c r="J518" s="130">
        <f>ROUND(I518*H518,2)</f>
        <v>0</v>
      </c>
      <c r="K518" s="126" t="s">
        <v>92</v>
      </c>
      <c r="L518" s="23"/>
      <c r="M518" s="131" t="s">
        <v>6</v>
      </c>
      <c r="N518" s="132" t="s">
        <v>26</v>
      </c>
      <c r="O518" s="29"/>
      <c r="P518" s="133">
        <f>O518*H518</f>
        <v>0</v>
      </c>
      <c r="Q518" s="133">
        <v>0.15539952000000001</v>
      </c>
      <c r="R518" s="133">
        <f>Q518*H518</f>
        <v>66.97719312000001</v>
      </c>
      <c r="S518" s="133">
        <v>0</v>
      </c>
      <c r="T518" s="134">
        <f>S518*H518</f>
        <v>0</v>
      </c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R518" s="135" t="s">
        <v>93</v>
      </c>
      <c r="AT518" s="135" t="s">
        <v>88</v>
      </c>
      <c r="AU518" s="135" t="s">
        <v>41</v>
      </c>
      <c r="AY518" s="11" t="s">
        <v>86</v>
      </c>
      <c r="BE518" s="136">
        <f>IF(N518="základní",J518,0)</f>
        <v>0</v>
      </c>
      <c r="BF518" s="136">
        <f>IF(N518="snížená",J518,0)</f>
        <v>0</v>
      </c>
      <c r="BG518" s="136">
        <f>IF(N518="zákl. přenesená",J518,0)</f>
        <v>0</v>
      </c>
      <c r="BH518" s="136">
        <f>IF(N518="sníž. přenesená",J518,0)</f>
        <v>0</v>
      </c>
      <c r="BI518" s="136">
        <f>IF(N518="nulová",J518,0)</f>
        <v>0</v>
      </c>
      <c r="BJ518" s="11" t="s">
        <v>40</v>
      </c>
      <c r="BK518" s="136">
        <f>ROUND(I518*H518,2)</f>
        <v>0</v>
      </c>
      <c r="BL518" s="11" t="s">
        <v>93</v>
      </c>
      <c r="BM518" s="135" t="s">
        <v>662</v>
      </c>
    </row>
    <row r="519" spans="1:65" s="8" customFormat="1" ht="11.25" x14ac:dyDescent="0.2">
      <c r="B519" s="141"/>
      <c r="C519" s="142"/>
      <c r="D519" s="137" t="s">
        <v>97</v>
      </c>
      <c r="E519" s="143" t="s">
        <v>6</v>
      </c>
      <c r="F519" s="144" t="s">
        <v>663</v>
      </c>
      <c r="G519" s="142"/>
      <c r="H519" s="143" t="s">
        <v>6</v>
      </c>
      <c r="I519" s="145"/>
      <c r="J519" s="142"/>
      <c r="K519" s="142"/>
      <c r="L519" s="146"/>
      <c r="M519" s="147"/>
      <c r="N519" s="148"/>
      <c r="O519" s="148"/>
      <c r="P519" s="148"/>
      <c r="Q519" s="148"/>
      <c r="R519" s="148"/>
      <c r="S519" s="148"/>
      <c r="T519" s="149"/>
      <c r="AT519" s="150" t="s">
        <v>97</v>
      </c>
      <c r="AU519" s="150" t="s">
        <v>41</v>
      </c>
      <c r="AV519" s="8" t="s">
        <v>40</v>
      </c>
      <c r="AW519" s="8" t="s">
        <v>18</v>
      </c>
      <c r="AX519" s="8" t="s">
        <v>39</v>
      </c>
      <c r="AY519" s="150" t="s">
        <v>86</v>
      </c>
    </row>
    <row r="520" spans="1:65" s="9" customFormat="1" ht="11.25" x14ac:dyDescent="0.2">
      <c r="B520" s="151"/>
      <c r="C520" s="152"/>
      <c r="D520" s="137" t="s">
        <v>97</v>
      </c>
      <c r="E520" s="153" t="s">
        <v>6</v>
      </c>
      <c r="F520" s="154" t="s">
        <v>664</v>
      </c>
      <c r="G520" s="152"/>
      <c r="H520" s="155">
        <v>350</v>
      </c>
      <c r="I520" s="156"/>
      <c r="J520" s="152"/>
      <c r="K520" s="152"/>
      <c r="L520" s="157"/>
      <c r="M520" s="158"/>
      <c r="N520" s="159"/>
      <c r="O520" s="159"/>
      <c r="P520" s="159"/>
      <c r="Q520" s="159"/>
      <c r="R520" s="159"/>
      <c r="S520" s="159"/>
      <c r="T520" s="160"/>
      <c r="AT520" s="161" t="s">
        <v>97</v>
      </c>
      <c r="AU520" s="161" t="s">
        <v>41</v>
      </c>
      <c r="AV520" s="9" t="s">
        <v>41</v>
      </c>
      <c r="AW520" s="9" t="s">
        <v>18</v>
      </c>
      <c r="AX520" s="9" t="s">
        <v>39</v>
      </c>
      <c r="AY520" s="161" t="s">
        <v>86</v>
      </c>
    </row>
    <row r="521" spans="1:65" s="8" customFormat="1" ht="11.25" x14ac:dyDescent="0.2">
      <c r="B521" s="141"/>
      <c r="C521" s="142"/>
      <c r="D521" s="137" t="s">
        <v>97</v>
      </c>
      <c r="E521" s="143" t="s">
        <v>6</v>
      </c>
      <c r="F521" s="144" t="s">
        <v>665</v>
      </c>
      <c r="G521" s="142"/>
      <c r="H521" s="143" t="s">
        <v>6</v>
      </c>
      <c r="I521" s="145"/>
      <c r="J521" s="142"/>
      <c r="K521" s="142"/>
      <c r="L521" s="146"/>
      <c r="M521" s="147"/>
      <c r="N521" s="148"/>
      <c r="O521" s="148"/>
      <c r="P521" s="148"/>
      <c r="Q521" s="148"/>
      <c r="R521" s="148"/>
      <c r="S521" s="148"/>
      <c r="T521" s="149"/>
      <c r="AT521" s="150" t="s">
        <v>97</v>
      </c>
      <c r="AU521" s="150" t="s">
        <v>41</v>
      </c>
      <c r="AV521" s="8" t="s">
        <v>40</v>
      </c>
      <c r="AW521" s="8" t="s">
        <v>18</v>
      </c>
      <c r="AX521" s="8" t="s">
        <v>39</v>
      </c>
      <c r="AY521" s="150" t="s">
        <v>86</v>
      </c>
    </row>
    <row r="522" spans="1:65" s="9" customFormat="1" ht="11.25" x14ac:dyDescent="0.2">
      <c r="B522" s="151"/>
      <c r="C522" s="152"/>
      <c r="D522" s="137" t="s">
        <v>97</v>
      </c>
      <c r="E522" s="153" t="s">
        <v>6</v>
      </c>
      <c r="F522" s="154" t="s">
        <v>666</v>
      </c>
      <c r="G522" s="152"/>
      <c r="H522" s="155">
        <v>81</v>
      </c>
      <c r="I522" s="156"/>
      <c r="J522" s="152"/>
      <c r="K522" s="152"/>
      <c r="L522" s="157"/>
      <c r="M522" s="158"/>
      <c r="N522" s="159"/>
      <c r="O522" s="159"/>
      <c r="P522" s="159"/>
      <c r="Q522" s="159"/>
      <c r="R522" s="159"/>
      <c r="S522" s="159"/>
      <c r="T522" s="160"/>
      <c r="AT522" s="161" t="s">
        <v>97</v>
      </c>
      <c r="AU522" s="161" t="s">
        <v>41</v>
      </c>
      <c r="AV522" s="9" t="s">
        <v>41</v>
      </c>
      <c r="AW522" s="9" t="s">
        <v>18</v>
      </c>
      <c r="AX522" s="9" t="s">
        <v>39</v>
      </c>
      <c r="AY522" s="161" t="s">
        <v>86</v>
      </c>
    </row>
    <row r="523" spans="1:65" s="10" customFormat="1" ht="11.25" x14ac:dyDescent="0.2">
      <c r="B523" s="162"/>
      <c r="C523" s="163"/>
      <c r="D523" s="137" t="s">
        <v>97</v>
      </c>
      <c r="E523" s="164" t="s">
        <v>6</v>
      </c>
      <c r="F523" s="165" t="s">
        <v>111</v>
      </c>
      <c r="G523" s="163"/>
      <c r="H523" s="166">
        <v>431</v>
      </c>
      <c r="I523" s="167"/>
      <c r="J523" s="163"/>
      <c r="K523" s="163"/>
      <c r="L523" s="168"/>
      <c r="M523" s="169"/>
      <c r="N523" s="170"/>
      <c r="O523" s="170"/>
      <c r="P523" s="170"/>
      <c r="Q523" s="170"/>
      <c r="R523" s="170"/>
      <c r="S523" s="170"/>
      <c r="T523" s="171"/>
      <c r="AT523" s="172" t="s">
        <v>97</v>
      </c>
      <c r="AU523" s="172" t="s">
        <v>41</v>
      </c>
      <c r="AV523" s="10" t="s">
        <v>93</v>
      </c>
      <c r="AW523" s="10" t="s">
        <v>18</v>
      </c>
      <c r="AX523" s="10" t="s">
        <v>40</v>
      </c>
      <c r="AY523" s="172" t="s">
        <v>86</v>
      </c>
    </row>
    <row r="524" spans="1:65" s="2" customFormat="1" ht="16.5" customHeight="1" x14ac:dyDescent="0.2">
      <c r="A524" s="20"/>
      <c r="B524" s="21"/>
      <c r="C524" s="173" t="s">
        <v>667</v>
      </c>
      <c r="D524" s="173" t="s">
        <v>265</v>
      </c>
      <c r="E524" s="174" t="s">
        <v>668</v>
      </c>
      <c r="F524" s="175" t="s">
        <v>669</v>
      </c>
      <c r="G524" s="176" t="s">
        <v>135</v>
      </c>
      <c r="H524" s="177">
        <v>8</v>
      </c>
      <c r="I524" s="178"/>
      <c r="J524" s="179">
        <f>ROUND(I524*H524,2)</f>
        <v>0</v>
      </c>
      <c r="K524" s="175" t="s">
        <v>92</v>
      </c>
      <c r="L524" s="180"/>
      <c r="M524" s="181" t="s">
        <v>6</v>
      </c>
      <c r="N524" s="182" t="s">
        <v>26</v>
      </c>
      <c r="O524" s="29"/>
      <c r="P524" s="133">
        <f>O524*H524</f>
        <v>0</v>
      </c>
      <c r="Q524" s="133">
        <v>0.15</v>
      </c>
      <c r="R524" s="133">
        <f>Q524*H524</f>
        <v>1.2</v>
      </c>
      <c r="S524" s="133">
        <v>0</v>
      </c>
      <c r="T524" s="134">
        <f>S524*H524</f>
        <v>0</v>
      </c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R524" s="135" t="s">
        <v>128</v>
      </c>
      <c r="AT524" s="135" t="s">
        <v>265</v>
      </c>
      <c r="AU524" s="135" t="s">
        <v>41</v>
      </c>
      <c r="AY524" s="11" t="s">
        <v>86</v>
      </c>
      <c r="BE524" s="136">
        <f>IF(N524="základní",J524,0)</f>
        <v>0</v>
      </c>
      <c r="BF524" s="136">
        <f>IF(N524="snížená",J524,0)</f>
        <v>0</v>
      </c>
      <c r="BG524" s="136">
        <f>IF(N524="zákl. přenesená",J524,0)</f>
        <v>0</v>
      </c>
      <c r="BH524" s="136">
        <f>IF(N524="sníž. přenesená",J524,0)</f>
        <v>0</v>
      </c>
      <c r="BI524" s="136">
        <f>IF(N524="nulová",J524,0)</f>
        <v>0</v>
      </c>
      <c r="BJ524" s="11" t="s">
        <v>40</v>
      </c>
      <c r="BK524" s="136">
        <f>ROUND(I524*H524,2)</f>
        <v>0</v>
      </c>
      <c r="BL524" s="11" t="s">
        <v>93</v>
      </c>
      <c r="BM524" s="135" t="s">
        <v>670</v>
      </c>
    </row>
    <row r="525" spans="1:65" s="2" customFormat="1" ht="16.5" customHeight="1" x14ac:dyDescent="0.2">
      <c r="A525" s="20"/>
      <c r="B525" s="21"/>
      <c r="C525" s="173" t="s">
        <v>671</v>
      </c>
      <c r="D525" s="173" t="s">
        <v>265</v>
      </c>
      <c r="E525" s="174" t="s">
        <v>672</v>
      </c>
      <c r="F525" s="175" t="s">
        <v>673</v>
      </c>
      <c r="G525" s="176" t="s">
        <v>135</v>
      </c>
      <c r="H525" s="177">
        <v>73</v>
      </c>
      <c r="I525" s="178"/>
      <c r="J525" s="179">
        <f>ROUND(I525*H525,2)</f>
        <v>0</v>
      </c>
      <c r="K525" s="175" t="s">
        <v>92</v>
      </c>
      <c r="L525" s="180"/>
      <c r="M525" s="181" t="s">
        <v>6</v>
      </c>
      <c r="N525" s="182" t="s">
        <v>26</v>
      </c>
      <c r="O525" s="29"/>
      <c r="P525" s="133">
        <f>O525*H525</f>
        <v>0</v>
      </c>
      <c r="Q525" s="133">
        <v>0.22500000000000001</v>
      </c>
      <c r="R525" s="133">
        <f>Q525*H525</f>
        <v>16.425000000000001</v>
      </c>
      <c r="S525" s="133">
        <v>0</v>
      </c>
      <c r="T525" s="134">
        <f>S525*H525</f>
        <v>0</v>
      </c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R525" s="135" t="s">
        <v>128</v>
      </c>
      <c r="AT525" s="135" t="s">
        <v>265</v>
      </c>
      <c r="AU525" s="135" t="s">
        <v>41</v>
      </c>
      <c r="AY525" s="11" t="s">
        <v>86</v>
      </c>
      <c r="BE525" s="136">
        <f>IF(N525="základní",J525,0)</f>
        <v>0</v>
      </c>
      <c r="BF525" s="136">
        <f>IF(N525="snížená",J525,0)</f>
        <v>0</v>
      </c>
      <c r="BG525" s="136">
        <f>IF(N525="zákl. přenesená",J525,0)</f>
        <v>0</v>
      </c>
      <c r="BH525" s="136">
        <f>IF(N525="sníž. přenesená",J525,0)</f>
        <v>0</v>
      </c>
      <c r="BI525" s="136">
        <f>IF(N525="nulová",J525,0)</f>
        <v>0</v>
      </c>
      <c r="BJ525" s="11" t="s">
        <v>40</v>
      </c>
      <c r="BK525" s="136">
        <f>ROUND(I525*H525,2)</f>
        <v>0</v>
      </c>
      <c r="BL525" s="11" t="s">
        <v>93</v>
      </c>
      <c r="BM525" s="135" t="s">
        <v>674</v>
      </c>
    </row>
    <row r="526" spans="1:65" s="2" customFormat="1" ht="16.5" customHeight="1" x14ac:dyDescent="0.2">
      <c r="A526" s="20"/>
      <c r="B526" s="21"/>
      <c r="C526" s="173" t="s">
        <v>675</v>
      </c>
      <c r="D526" s="173" t="s">
        <v>265</v>
      </c>
      <c r="E526" s="174" t="s">
        <v>676</v>
      </c>
      <c r="F526" s="175" t="s">
        <v>677</v>
      </c>
      <c r="G526" s="176" t="s">
        <v>135</v>
      </c>
      <c r="H526" s="177">
        <v>350</v>
      </c>
      <c r="I526" s="178"/>
      <c r="J526" s="179">
        <f>ROUND(I526*H526,2)</f>
        <v>0</v>
      </c>
      <c r="K526" s="175" t="s">
        <v>92</v>
      </c>
      <c r="L526" s="180"/>
      <c r="M526" s="181" t="s">
        <v>6</v>
      </c>
      <c r="N526" s="182" t="s">
        <v>26</v>
      </c>
      <c r="O526" s="29"/>
      <c r="P526" s="133">
        <f>O526*H526</f>
        <v>0</v>
      </c>
      <c r="Q526" s="133">
        <v>8.5000000000000006E-2</v>
      </c>
      <c r="R526" s="133">
        <f>Q526*H526</f>
        <v>29.750000000000004</v>
      </c>
      <c r="S526" s="133">
        <v>0</v>
      </c>
      <c r="T526" s="134">
        <f>S526*H526</f>
        <v>0</v>
      </c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R526" s="135" t="s">
        <v>128</v>
      </c>
      <c r="AT526" s="135" t="s">
        <v>265</v>
      </c>
      <c r="AU526" s="135" t="s">
        <v>41</v>
      </c>
      <c r="AY526" s="11" t="s">
        <v>86</v>
      </c>
      <c r="BE526" s="136">
        <f>IF(N526="základní",J526,0)</f>
        <v>0</v>
      </c>
      <c r="BF526" s="136">
        <f>IF(N526="snížená",J526,0)</f>
        <v>0</v>
      </c>
      <c r="BG526" s="136">
        <f>IF(N526="zákl. přenesená",J526,0)</f>
        <v>0</v>
      </c>
      <c r="BH526" s="136">
        <f>IF(N526="sníž. přenesená",J526,0)</f>
        <v>0</v>
      </c>
      <c r="BI526" s="136">
        <f>IF(N526="nulová",J526,0)</f>
        <v>0</v>
      </c>
      <c r="BJ526" s="11" t="s">
        <v>40</v>
      </c>
      <c r="BK526" s="136">
        <f>ROUND(I526*H526,2)</f>
        <v>0</v>
      </c>
      <c r="BL526" s="11" t="s">
        <v>93</v>
      </c>
      <c r="BM526" s="135" t="s">
        <v>678</v>
      </c>
    </row>
    <row r="527" spans="1:65" s="2" customFormat="1" ht="44.25" customHeight="1" x14ac:dyDescent="0.2">
      <c r="A527" s="20"/>
      <c r="B527" s="21"/>
      <c r="C527" s="124" t="s">
        <v>679</v>
      </c>
      <c r="D527" s="124" t="s">
        <v>88</v>
      </c>
      <c r="E527" s="125" t="s">
        <v>680</v>
      </c>
      <c r="F527" s="126" t="s">
        <v>681</v>
      </c>
      <c r="G527" s="127" t="s">
        <v>135</v>
      </c>
      <c r="H527" s="128">
        <v>250</v>
      </c>
      <c r="I527" s="129"/>
      <c r="J527" s="130">
        <f>ROUND(I527*H527,2)</f>
        <v>0</v>
      </c>
      <c r="K527" s="126" t="s">
        <v>92</v>
      </c>
      <c r="L527" s="23"/>
      <c r="M527" s="131" t="s">
        <v>6</v>
      </c>
      <c r="N527" s="132" t="s">
        <v>26</v>
      </c>
      <c r="O527" s="29"/>
      <c r="P527" s="133">
        <f>O527*H527</f>
        <v>0</v>
      </c>
      <c r="Q527" s="133">
        <v>0.12949959999999999</v>
      </c>
      <c r="R527" s="133">
        <f>Q527*H527</f>
        <v>32.374899999999997</v>
      </c>
      <c r="S527" s="133">
        <v>0</v>
      </c>
      <c r="T527" s="134">
        <f>S527*H527</f>
        <v>0</v>
      </c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R527" s="135" t="s">
        <v>93</v>
      </c>
      <c r="AT527" s="135" t="s">
        <v>88</v>
      </c>
      <c r="AU527" s="135" t="s">
        <v>41</v>
      </c>
      <c r="AY527" s="11" t="s">
        <v>86</v>
      </c>
      <c r="BE527" s="136">
        <f>IF(N527="základní",J527,0)</f>
        <v>0</v>
      </c>
      <c r="BF527" s="136">
        <f>IF(N527="snížená",J527,0)</f>
        <v>0</v>
      </c>
      <c r="BG527" s="136">
        <f>IF(N527="zákl. přenesená",J527,0)</f>
        <v>0</v>
      </c>
      <c r="BH527" s="136">
        <f>IF(N527="sníž. přenesená",J527,0)</f>
        <v>0</v>
      </c>
      <c r="BI527" s="136">
        <f>IF(N527="nulová",J527,0)</f>
        <v>0</v>
      </c>
      <c r="BJ527" s="11" t="s">
        <v>40</v>
      </c>
      <c r="BK527" s="136">
        <f>ROUND(I527*H527,2)</f>
        <v>0</v>
      </c>
      <c r="BL527" s="11" t="s">
        <v>93</v>
      </c>
      <c r="BM527" s="135" t="s">
        <v>682</v>
      </c>
    </row>
    <row r="528" spans="1:65" s="8" customFormat="1" ht="11.25" x14ac:dyDescent="0.2">
      <c r="B528" s="141"/>
      <c r="C528" s="142"/>
      <c r="D528" s="137" t="s">
        <v>97</v>
      </c>
      <c r="E528" s="143" t="s">
        <v>6</v>
      </c>
      <c r="F528" s="144" t="s">
        <v>683</v>
      </c>
      <c r="G528" s="142"/>
      <c r="H528" s="143" t="s">
        <v>6</v>
      </c>
      <c r="I528" s="145"/>
      <c r="J528" s="142"/>
      <c r="K528" s="142"/>
      <c r="L528" s="146"/>
      <c r="M528" s="147"/>
      <c r="N528" s="148"/>
      <c r="O528" s="148"/>
      <c r="P528" s="148"/>
      <c r="Q528" s="148"/>
      <c r="R528" s="148"/>
      <c r="S528" s="148"/>
      <c r="T528" s="149"/>
      <c r="AT528" s="150" t="s">
        <v>97</v>
      </c>
      <c r="AU528" s="150" t="s">
        <v>41</v>
      </c>
      <c r="AV528" s="8" t="s">
        <v>40</v>
      </c>
      <c r="AW528" s="8" t="s">
        <v>18</v>
      </c>
      <c r="AX528" s="8" t="s">
        <v>39</v>
      </c>
      <c r="AY528" s="150" t="s">
        <v>86</v>
      </c>
    </row>
    <row r="529" spans="1:65" s="9" customFormat="1" ht="11.25" x14ac:dyDescent="0.2">
      <c r="B529" s="151"/>
      <c r="C529" s="152"/>
      <c r="D529" s="137" t="s">
        <v>97</v>
      </c>
      <c r="E529" s="153" t="s">
        <v>6</v>
      </c>
      <c r="F529" s="154" t="s">
        <v>684</v>
      </c>
      <c r="G529" s="152"/>
      <c r="H529" s="155">
        <v>250</v>
      </c>
      <c r="I529" s="156"/>
      <c r="J529" s="152"/>
      <c r="K529" s="152"/>
      <c r="L529" s="157"/>
      <c r="M529" s="158"/>
      <c r="N529" s="159"/>
      <c r="O529" s="159"/>
      <c r="P529" s="159"/>
      <c r="Q529" s="159"/>
      <c r="R529" s="159"/>
      <c r="S529" s="159"/>
      <c r="T529" s="160"/>
      <c r="AT529" s="161" t="s">
        <v>97</v>
      </c>
      <c r="AU529" s="161" t="s">
        <v>41</v>
      </c>
      <c r="AV529" s="9" t="s">
        <v>41</v>
      </c>
      <c r="AW529" s="9" t="s">
        <v>18</v>
      </c>
      <c r="AX529" s="9" t="s">
        <v>40</v>
      </c>
      <c r="AY529" s="161" t="s">
        <v>86</v>
      </c>
    </row>
    <row r="530" spans="1:65" s="2" customFormat="1" ht="16.5" customHeight="1" x14ac:dyDescent="0.2">
      <c r="A530" s="20"/>
      <c r="B530" s="21"/>
      <c r="C530" s="173" t="s">
        <v>685</v>
      </c>
      <c r="D530" s="173" t="s">
        <v>265</v>
      </c>
      <c r="E530" s="174" t="s">
        <v>686</v>
      </c>
      <c r="F530" s="175" t="s">
        <v>687</v>
      </c>
      <c r="G530" s="176" t="s">
        <v>135</v>
      </c>
      <c r="H530" s="177">
        <v>250</v>
      </c>
      <c r="I530" s="178"/>
      <c r="J530" s="179">
        <f>ROUND(I530*H530,2)</f>
        <v>0</v>
      </c>
      <c r="K530" s="175" t="s">
        <v>92</v>
      </c>
      <c r="L530" s="180"/>
      <c r="M530" s="181" t="s">
        <v>6</v>
      </c>
      <c r="N530" s="182" t="s">
        <v>26</v>
      </c>
      <c r="O530" s="29"/>
      <c r="P530" s="133">
        <f>O530*H530</f>
        <v>0</v>
      </c>
      <c r="Q530" s="133">
        <v>3.5999999999999997E-2</v>
      </c>
      <c r="R530" s="133">
        <f>Q530*H530</f>
        <v>9</v>
      </c>
      <c r="S530" s="133">
        <v>0</v>
      </c>
      <c r="T530" s="134">
        <f>S530*H530</f>
        <v>0</v>
      </c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R530" s="135" t="s">
        <v>128</v>
      </c>
      <c r="AT530" s="135" t="s">
        <v>265</v>
      </c>
      <c r="AU530" s="135" t="s">
        <v>41</v>
      </c>
      <c r="AY530" s="11" t="s">
        <v>86</v>
      </c>
      <c r="BE530" s="136">
        <f>IF(N530="základní",J530,0)</f>
        <v>0</v>
      </c>
      <c r="BF530" s="136">
        <f>IF(N530="snížená",J530,0)</f>
        <v>0</v>
      </c>
      <c r="BG530" s="136">
        <f>IF(N530="zákl. přenesená",J530,0)</f>
        <v>0</v>
      </c>
      <c r="BH530" s="136">
        <f>IF(N530="sníž. přenesená",J530,0)</f>
        <v>0</v>
      </c>
      <c r="BI530" s="136">
        <f>IF(N530="nulová",J530,0)</f>
        <v>0</v>
      </c>
      <c r="BJ530" s="11" t="s">
        <v>40</v>
      </c>
      <c r="BK530" s="136">
        <f>ROUND(I530*H530,2)</f>
        <v>0</v>
      </c>
      <c r="BL530" s="11" t="s">
        <v>93</v>
      </c>
      <c r="BM530" s="135" t="s">
        <v>688</v>
      </c>
    </row>
    <row r="531" spans="1:65" s="2" customFormat="1" ht="44.25" customHeight="1" x14ac:dyDescent="0.2">
      <c r="A531" s="20"/>
      <c r="B531" s="21"/>
      <c r="C531" s="124" t="s">
        <v>689</v>
      </c>
      <c r="D531" s="124" t="s">
        <v>88</v>
      </c>
      <c r="E531" s="125" t="s">
        <v>690</v>
      </c>
      <c r="F531" s="126" t="s">
        <v>691</v>
      </c>
      <c r="G531" s="127" t="s">
        <v>135</v>
      </c>
      <c r="H531" s="128">
        <v>470</v>
      </c>
      <c r="I531" s="129"/>
      <c r="J531" s="130">
        <f>ROUND(I531*H531,2)</f>
        <v>0</v>
      </c>
      <c r="K531" s="126" t="s">
        <v>92</v>
      </c>
      <c r="L531" s="23"/>
      <c r="M531" s="131" t="s">
        <v>6</v>
      </c>
      <c r="N531" s="132" t="s">
        <v>26</v>
      </c>
      <c r="O531" s="29"/>
      <c r="P531" s="133">
        <f>O531*H531</f>
        <v>0</v>
      </c>
      <c r="Q531" s="133">
        <v>0.16849059999999999</v>
      </c>
      <c r="R531" s="133">
        <f>Q531*H531</f>
        <v>79.190581999999992</v>
      </c>
      <c r="S531" s="133">
        <v>0</v>
      </c>
      <c r="T531" s="134">
        <f>S531*H531</f>
        <v>0</v>
      </c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R531" s="135" t="s">
        <v>93</v>
      </c>
      <c r="AT531" s="135" t="s">
        <v>88</v>
      </c>
      <c r="AU531" s="135" t="s">
        <v>41</v>
      </c>
      <c r="AY531" s="11" t="s">
        <v>86</v>
      </c>
      <c r="BE531" s="136">
        <f>IF(N531="základní",J531,0)</f>
        <v>0</v>
      </c>
      <c r="BF531" s="136">
        <f>IF(N531="snížená",J531,0)</f>
        <v>0</v>
      </c>
      <c r="BG531" s="136">
        <f>IF(N531="zákl. přenesená",J531,0)</f>
        <v>0</v>
      </c>
      <c r="BH531" s="136">
        <f>IF(N531="sníž. přenesená",J531,0)</f>
        <v>0</v>
      </c>
      <c r="BI531" s="136">
        <f>IF(N531="nulová",J531,0)</f>
        <v>0</v>
      </c>
      <c r="BJ531" s="11" t="s">
        <v>40</v>
      </c>
      <c r="BK531" s="136">
        <f>ROUND(I531*H531,2)</f>
        <v>0</v>
      </c>
      <c r="BL531" s="11" t="s">
        <v>93</v>
      </c>
      <c r="BM531" s="135" t="s">
        <v>692</v>
      </c>
    </row>
    <row r="532" spans="1:65" s="8" customFormat="1" ht="11.25" x14ac:dyDescent="0.2">
      <c r="B532" s="141"/>
      <c r="C532" s="142"/>
      <c r="D532" s="137" t="s">
        <v>97</v>
      </c>
      <c r="E532" s="143" t="s">
        <v>6</v>
      </c>
      <c r="F532" s="144" t="s">
        <v>693</v>
      </c>
      <c r="G532" s="142"/>
      <c r="H532" s="143" t="s">
        <v>6</v>
      </c>
      <c r="I532" s="145"/>
      <c r="J532" s="142"/>
      <c r="K532" s="142"/>
      <c r="L532" s="146"/>
      <c r="M532" s="147"/>
      <c r="N532" s="148"/>
      <c r="O532" s="148"/>
      <c r="P532" s="148"/>
      <c r="Q532" s="148"/>
      <c r="R532" s="148"/>
      <c r="S532" s="148"/>
      <c r="T532" s="149"/>
      <c r="AT532" s="150" t="s">
        <v>97</v>
      </c>
      <c r="AU532" s="150" t="s">
        <v>41</v>
      </c>
      <c r="AV532" s="8" t="s">
        <v>40</v>
      </c>
      <c r="AW532" s="8" t="s">
        <v>18</v>
      </c>
      <c r="AX532" s="8" t="s">
        <v>39</v>
      </c>
      <c r="AY532" s="150" t="s">
        <v>86</v>
      </c>
    </row>
    <row r="533" spans="1:65" s="9" customFormat="1" ht="11.25" x14ac:dyDescent="0.2">
      <c r="B533" s="151"/>
      <c r="C533" s="152"/>
      <c r="D533" s="137" t="s">
        <v>97</v>
      </c>
      <c r="E533" s="153" t="s">
        <v>6</v>
      </c>
      <c r="F533" s="154" t="s">
        <v>502</v>
      </c>
      <c r="G533" s="152"/>
      <c r="H533" s="155">
        <v>70</v>
      </c>
      <c r="I533" s="156"/>
      <c r="J533" s="152"/>
      <c r="K533" s="152"/>
      <c r="L533" s="157"/>
      <c r="M533" s="158"/>
      <c r="N533" s="159"/>
      <c r="O533" s="159"/>
      <c r="P533" s="159"/>
      <c r="Q533" s="159"/>
      <c r="R533" s="159"/>
      <c r="S533" s="159"/>
      <c r="T533" s="160"/>
      <c r="AT533" s="161" t="s">
        <v>97</v>
      </c>
      <c r="AU533" s="161" t="s">
        <v>41</v>
      </c>
      <c r="AV533" s="9" t="s">
        <v>41</v>
      </c>
      <c r="AW533" s="9" t="s">
        <v>18</v>
      </c>
      <c r="AX533" s="9" t="s">
        <v>39</v>
      </c>
      <c r="AY533" s="161" t="s">
        <v>86</v>
      </c>
    </row>
    <row r="534" spans="1:65" s="8" customFormat="1" ht="11.25" x14ac:dyDescent="0.2">
      <c r="B534" s="141"/>
      <c r="C534" s="142"/>
      <c r="D534" s="137" t="s">
        <v>97</v>
      </c>
      <c r="E534" s="143" t="s">
        <v>6</v>
      </c>
      <c r="F534" s="144" t="s">
        <v>694</v>
      </c>
      <c r="G534" s="142"/>
      <c r="H534" s="143" t="s">
        <v>6</v>
      </c>
      <c r="I534" s="145"/>
      <c r="J534" s="142"/>
      <c r="K534" s="142"/>
      <c r="L534" s="146"/>
      <c r="M534" s="147"/>
      <c r="N534" s="148"/>
      <c r="O534" s="148"/>
      <c r="P534" s="148"/>
      <c r="Q534" s="148"/>
      <c r="R534" s="148"/>
      <c r="S534" s="148"/>
      <c r="T534" s="149"/>
      <c r="AT534" s="150" t="s">
        <v>97</v>
      </c>
      <c r="AU534" s="150" t="s">
        <v>41</v>
      </c>
      <c r="AV534" s="8" t="s">
        <v>40</v>
      </c>
      <c r="AW534" s="8" t="s">
        <v>18</v>
      </c>
      <c r="AX534" s="8" t="s">
        <v>39</v>
      </c>
      <c r="AY534" s="150" t="s">
        <v>86</v>
      </c>
    </row>
    <row r="535" spans="1:65" s="9" customFormat="1" ht="11.25" x14ac:dyDescent="0.2">
      <c r="B535" s="151"/>
      <c r="C535" s="152"/>
      <c r="D535" s="137" t="s">
        <v>97</v>
      </c>
      <c r="E535" s="153" t="s">
        <v>6</v>
      </c>
      <c r="F535" s="154" t="s">
        <v>384</v>
      </c>
      <c r="G535" s="152"/>
      <c r="H535" s="155">
        <v>400</v>
      </c>
      <c r="I535" s="156"/>
      <c r="J535" s="152"/>
      <c r="K535" s="152"/>
      <c r="L535" s="157"/>
      <c r="M535" s="158"/>
      <c r="N535" s="159"/>
      <c r="O535" s="159"/>
      <c r="P535" s="159"/>
      <c r="Q535" s="159"/>
      <c r="R535" s="159"/>
      <c r="S535" s="159"/>
      <c r="T535" s="160"/>
      <c r="AT535" s="161" t="s">
        <v>97</v>
      </c>
      <c r="AU535" s="161" t="s">
        <v>41</v>
      </c>
      <c r="AV535" s="9" t="s">
        <v>41</v>
      </c>
      <c r="AW535" s="9" t="s">
        <v>18</v>
      </c>
      <c r="AX535" s="9" t="s">
        <v>39</v>
      </c>
      <c r="AY535" s="161" t="s">
        <v>86</v>
      </c>
    </row>
    <row r="536" spans="1:65" s="10" customFormat="1" ht="11.25" x14ac:dyDescent="0.2">
      <c r="B536" s="162"/>
      <c r="C536" s="163"/>
      <c r="D536" s="137" t="s">
        <v>97</v>
      </c>
      <c r="E536" s="164" t="s">
        <v>6</v>
      </c>
      <c r="F536" s="165" t="s">
        <v>111</v>
      </c>
      <c r="G536" s="163"/>
      <c r="H536" s="166">
        <v>470</v>
      </c>
      <c r="I536" s="167"/>
      <c r="J536" s="163"/>
      <c r="K536" s="163"/>
      <c r="L536" s="168"/>
      <c r="M536" s="169"/>
      <c r="N536" s="170"/>
      <c r="O536" s="170"/>
      <c r="P536" s="170"/>
      <c r="Q536" s="170"/>
      <c r="R536" s="170"/>
      <c r="S536" s="170"/>
      <c r="T536" s="171"/>
      <c r="AT536" s="172" t="s">
        <v>97</v>
      </c>
      <c r="AU536" s="172" t="s">
        <v>41</v>
      </c>
      <c r="AV536" s="10" t="s">
        <v>93</v>
      </c>
      <c r="AW536" s="10" t="s">
        <v>18</v>
      </c>
      <c r="AX536" s="10" t="s">
        <v>40</v>
      </c>
      <c r="AY536" s="172" t="s">
        <v>86</v>
      </c>
    </row>
    <row r="537" spans="1:65" s="2" customFormat="1" ht="16.5" customHeight="1" x14ac:dyDescent="0.2">
      <c r="A537" s="20"/>
      <c r="B537" s="21"/>
      <c r="C537" s="173" t="s">
        <v>695</v>
      </c>
      <c r="D537" s="173" t="s">
        <v>265</v>
      </c>
      <c r="E537" s="174" t="s">
        <v>696</v>
      </c>
      <c r="F537" s="175" t="s">
        <v>697</v>
      </c>
      <c r="G537" s="176" t="s">
        <v>135</v>
      </c>
      <c r="H537" s="177">
        <v>400</v>
      </c>
      <c r="I537" s="178"/>
      <c r="J537" s="179">
        <f>ROUND(I537*H537,2)</f>
        <v>0</v>
      </c>
      <c r="K537" s="175" t="s">
        <v>92</v>
      </c>
      <c r="L537" s="180"/>
      <c r="M537" s="181" t="s">
        <v>6</v>
      </c>
      <c r="N537" s="182" t="s">
        <v>26</v>
      </c>
      <c r="O537" s="29"/>
      <c r="P537" s="133">
        <f>O537*H537</f>
        <v>0</v>
      </c>
      <c r="Q537" s="133">
        <v>0.125</v>
      </c>
      <c r="R537" s="133">
        <f>Q537*H537</f>
        <v>50</v>
      </c>
      <c r="S537" s="133">
        <v>0</v>
      </c>
      <c r="T537" s="134">
        <f>S537*H537</f>
        <v>0</v>
      </c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R537" s="135" t="s">
        <v>128</v>
      </c>
      <c r="AT537" s="135" t="s">
        <v>265</v>
      </c>
      <c r="AU537" s="135" t="s">
        <v>41</v>
      </c>
      <c r="AY537" s="11" t="s">
        <v>86</v>
      </c>
      <c r="BE537" s="136">
        <f>IF(N537="základní",J537,0)</f>
        <v>0</v>
      </c>
      <c r="BF537" s="136">
        <f>IF(N537="snížená",J537,0)</f>
        <v>0</v>
      </c>
      <c r="BG537" s="136">
        <f>IF(N537="zákl. přenesená",J537,0)</f>
        <v>0</v>
      </c>
      <c r="BH537" s="136">
        <f>IF(N537="sníž. přenesená",J537,0)</f>
        <v>0</v>
      </c>
      <c r="BI537" s="136">
        <f>IF(N537="nulová",J537,0)</f>
        <v>0</v>
      </c>
      <c r="BJ537" s="11" t="s">
        <v>40</v>
      </c>
      <c r="BK537" s="136">
        <f>ROUND(I537*H537,2)</f>
        <v>0</v>
      </c>
      <c r="BL537" s="11" t="s">
        <v>93</v>
      </c>
      <c r="BM537" s="135" t="s">
        <v>698</v>
      </c>
    </row>
    <row r="538" spans="1:65" s="2" customFormat="1" ht="21.75" customHeight="1" x14ac:dyDescent="0.2">
      <c r="A538" s="20"/>
      <c r="B538" s="21"/>
      <c r="C538" s="173" t="s">
        <v>699</v>
      </c>
      <c r="D538" s="173" t="s">
        <v>265</v>
      </c>
      <c r="E538" s="174" t="s">
        <v>700</v>
      </c>
      <c r="F538" s="175" t="s">
        <v>701</v>
      </c>
      <c r="G538" s="176" t="s">
        <v>135</v>
      </c>
      <c r="H538" s="177">
        <v>70</v>
      </c>
      <c r="I538" s="178"/>
      <c r="J538" s="179">
        <f>ROUND(I538*H538,2)</f>
        <v>0</v>
      </c>
      <c r="K538" s="175" t="s">
        <v>92</v>
      </c>
      <c r="L538" s="180"/>
      <c r="M538" s="181" t="s">
        <v>6</v>
      </c>
      <c r="N538" s="182" t="s">
        <v>26</v>
      </c>
      <c r="O538" s="29"/>
      <c r="P538" s="133">
        <f>O538*H538</f>
        <v>0</v>
      </c>
      <c r="Q538" s="133">
        <v>0.125</v>
      </c>
      <c r="R538" s="133">
        <f>Q538*H538</f>
        <v>8.75</v>
      </c>
      <c r="S538" s="133">
        <v>0</v>
      </c>
      <c r="T538" s="134">
        <f>S538*H538</f>
        <v>0</v>
      </c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R538" s="135" t="s">
        <v>128</v>
      </c>
      <c r="AT538" s="135" t="s">
        <v>265</v>
      </c>
      <c r="AU538" s="135" t="s">
        <v>41</v>
      </c>
      <c r="AY538" s="11" t="s">
        <v>86</v>
      </c>
      <c r="BE538" s="136">
        <f>IF(N538="základní",J538,0)</f>
        <v>0</v>
      </c>
      <c r="BF538" s="136">
        <f>IF(N538="snížená",J538,0)</f>
        <v>0</v>
      </c>
      <c r="BG538" s="136">
        <f>IF(N538="zákl. přenesená",J538,0)</f>
        <v>0</v>
      </c>
      <c r="BH538" s="136">
        <f>IF(N538="sníž. přenesená",J538,0)</f>
        <v>0</v>
      </c>
      <c r="BI538" s="136">
        <f>IF(N538="nulová",J538,0)</f>
        <v>0</v>
      </c>
      <c r="BJ538" s="11" t="s">
        <v>40</v>
      </c>
      <c r="BK538" s="136">
        <f>ROUND(I538*H538,2)</f>
        <v>0</v>
      </c>
      <c r="BL538" s="11" t="s">
        <v>93</v>
      </c>
      <c r="BM538" s="135" t="s">
        <v>702</v>
      </c>
    </row>
    <row r="539" spans="1:65" s="2" customFormat="1" ht="33" customHeight="1" x14ac:dyDescent="0.2">
      <c r="A539" s="20"/>
      <c r="B539" s="21"/>
      <c r="C539" s="124" t="s">
        <v>703</v>
      </c>
      <c r="D539" s="124" t="s">
        <v>88</v>
      </c>
      <c r="E539" s="125" t="s">
        <v>704</v>
      </c>
      <c r="F539" s="126" t="s">
        <v>705</v>
      </c>
      <c r="G539" s="127" t="s">
        <v>135</v>
      </c>
      <c r="H539" s="128">
        <v>64</v>
      </c>
      <c r="I539" s="129"/>
      <c r="J539" s="130">
        <f>ROUND(I539*H539,2)</f>
        <v>0</v>
      </c>
      <c r="K539" s="126" t="s">
        <v>92</v>
      </c>
      <c r="L539" s="23"/>
      <c r="M539" s="131" t="s">
        <v>6</v>
      </c>
      <c r="N539" s="132" t="s">
        <v>26</v>
      </c>
      <c r="O539" s="29"/>
      <c r="P539" s="133">
        <f>O539*H539</f>
        <v>0</v>
      </c>
      <c r="Q539" s="133">
        <v>3.45E-6</v>
      </c>
      <c r="R539" s="133">
        <f>Q539*H539</f>
        <v>2.208E-4</v>
      </c>
      <c r="S539" s="133">
        <v>0</v>
      </c>
      <c r="T539" s="134">
        <f>S539*H539</f>
        <v>0</v>
      </c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R539" s="135" t="s">
        <v>93</v>
      </c>
      <c r="AT539" s="135" t="s">
        <v>88</v>
      </c>
      <c r="AU539" s="135" t="s">
        <v>41</v>
      </c>
      <c r="AY539" s="11" t="s">
        <v>86</v>
      </c>
      <c r="BE539" s="136">
        <f>IF(N539="základní",J539,0)</f>
        <v>0</v>
      </c>
      <c r="BF539" s="136">
        <f>IF(N539="snížená",J539,0)</f>
        <v>0</v>
      </c>
      <c r="BG539" s="136">
        <f>IF(N539="zákl. přenesená",J539,0)</f>
        <v>0</v>
      </c>
      <c r="BH539" s="136">
        <f>IF(N539="sníž. přenesená",J539,0)</f>
        <v>0</v>
      </c>
      <c r="BI539" s="136">
        <f>IF(N539="nulová",J539,0)</f>
        <v>0</v>
      </c>
      <c r="BJ539" s="11" t="s">
        <v>40</v>
      </c>
      <c r="BK539" s="136">
        <f>ROUND(I539*H539,2)</f>
        <v>0</v>
      </c>
      <c r="BL539" s="11" t="s">
        <v>93</v>
      </c>
      <c r="BM539" s="135" t="s">
        <v>706</v>
      </c>
    </row>
    <row r="540" spans="1:65" s="8" customFormat="1" ht="11.25" x14ac:dyDescent="0.2">
      <c r="B540" s="141"/>
      <c r="C540" s="142"/>
      <c r="D540" s="137" t="s">
        <v>97</v>
      </c>
      <c r="E540" s="143" t="s">
        <v>6</v>
      </c>
      <c r="F540" s="144" t="s">
        <v>707</v>
      </c>
      <c r="G540" s="142"/>
      <c r="H540" s="143" t="s">
        <v>6</v>
      </c>
      <c r="I540" s="145"/>
      <c r="J540" s="142"/>
      <c r="K540" s="142"/>
      <c r="L540" s="146"/>
      <c r="M540" s="147"/>
      <c r="N540" s="148"/>
      <c r="O540" s="148"/>
      <c r="P540" s="148"/>
      <c r="Q540" s="148"/>
      <c r="R540" s="148"/>
      <c r="S540" s="148"/>
      <c r="T540" s="149"/>
      <c r="AT540" s="150" t="s">
        <v>97</v>
      </c>
      <c r="AU540" s="150" t="s">
        <v>41</v>
      </c>
      <c r="AV540" s="8" t="s">
        <v>40</v>
      </c>
      <c r="AW540" s="8" t="s">
        <v>18</v>
      </c>
      <c r="AX540" s="8" t="s">
        <v>39</v>
      </c>
      <c r="AY540" s="150" t="s">
        <v>86</v>
      </c>
    </row>
    <row r="541" spans="1:65" s="9" customFormat="1" ht="11.25" x14ac:dyDescent="0.2">
      <c r="B541" s="151"/>
      <c r="C541" s="152"/>
      <c r="D541" s="137" t="s">
        <v>97</v>
      </c>
      <c r="E541" s="153" t="s">
        <v>6</v>
      </c>
      <c r="F541" s="154" t="s">
        <v>708</v>
      </c>
      <c r="G541" s="152"/>
      <c r="H541" s="155">
        <v>32</v>
      </c>
      <c r="I541" s="156"/>
      <c r="J541" s="152"/>
      <c r="K541" s="152"/>
      <c r="L541" s="157"/>
      <c r="M541" s="158"/>
      <c r="N541" s="159"/>
      <c r="O541" s="159"/>
      <c r="P541" s="159"/>
      <c r="Q541" s="159"/>
      <c r="R541" s="159"/>
      <c r="S541" s="159"/>
      <c r="T541" s="160"/>
      <c r="AT541" s="161" t="s">
        <v>97</v>
      </c>
      <c r="AU541" s="161" t="s">
        <v>41</v>
      </c>
      <c r="AV541" s="9" t="s">
        <v>41</v>
      </c>
      <c r="AW541" s="9" t="s">
        <v>18</v>
      </c>
      <c r="AX541" s="9" t="s">
        <v>39</v>
      </c>
      <c r="AY541" s="161" t="s">
        <v>86</v>
      </c>
    </row>
    <row r="542" spans="1:65" s="9" customFormat="1" ht="11.25" x14ac:dyDescent="0.2">
      <c r="B542" s="151"/>
      <c r="C542" s="152"/>
      <c r="D542" s="137" t="s">
        <v>97</v>
      </c>
      <c r="E542" s="153" t="s">
        <v>6</v>
      </c>
      <c r="F542" s="154" t="s">
        <v>708</v>
      </c>
      <c r="G542" s="152"/>
      <c r="H542" s="155">
        <v>32</v>
      </c>
      <c r="I542" s="156"/>
      <c r="J542" s="152"/>
      <c r="K542" s="152"/>
      <c r="L542" s="157"/>
      <c r="M542" s="158"/>
      <c r="N542" s="159"/>
      <c r="O542" s="159"/>
      <c r="P542" s="159"/>
      <c r="Q542" s="159"/>
      <c r="R542" s="159"/>
      <c r="S542" s="159"/>
      <c r="T542" s="160"/>
      <c r="AT542" s="161" t="s">
        <v>97</v>
      </c>
      <c r="AU542" s="161" t="s">
        <v>41</v>
      </c>
      <c r="AV542" s="9" t="s">
        <v>41</v>
      </c>
      <c r="AW542" s="9" t="s">
        <v>18</v>
      </c>
      <c r="AX542" s="9" t="s">
        <v>39</v>
      </c>
      <c r="AY542" s="161" t="s">
        <v>86</v>
      </c>
    </row>
    <row r="543" spans="1:65" s="10" customFormat="1" ht="11.25" x14ac:dyDescent="0.2">
      <c r="B543" s="162"/>
      <c r="C543" s="163"/>
      <c r="D543" s="137" t="s">
        <v>97</v>
      </c>
      <c r="E543" s="164" t="s">
        <v>6</v>
      </c>
      <c r="F543" s="165" t="s">
        <v>111</v>
      </c>
      <c r="G543" s="163"/>
      <c r="H543" s="166">
        <v>64</v>
      </c>
      <c r="I543" s="167"/>
      <c r="J543" s="163"/>
      <c r="K543" s="163"/>
      <c r="L543" s="168"/>
      <c r="M543" s="169"/>
      <c r="N543" s="170"/>
      <c r="O543" s="170"/>
      <c r="P543" s="170"/>
      <c r="Q543" s="170"/>
      <c r="R543" s="170"/>
      <c r="S543" s="170"/>
      <c r="T543" s="171"/>
      <c r="AT543" s="172" t="s">
        <v>97</v>
      </c>
      <c r="AU543" s="172" t="s">
        <v>41</v>
      </c>
      <c r="AV543" s="10" t="s">
        <v>93</v>
      </c>
      <c r="AW543" s="10" t="s">
        <v>18</v>
      </c>
      <c r="AX543" s="10" t="s">
        <v>40</v>
      </c>
      <c r="AY543" s="172" t="s">
        <v>86</v>
      </c>
    </row>
    <row r="544" spans="1:65" s="2" customFormat="1" ht="44.25" customHeight="1" x14ac:dyDescent="0.2">
      <c r="A544" s="20"/>
      <c r="B544" s="21"/>
      <c r="C544" s="124" t="s">
        <v>709</v>
      </c>
      <c r="D544" s="124" t="s">
        <v>88</v>
      </c>
      <c r="E544" s="125" t="s">
        <v>710</v>
      </c>
      <c r="F544" s="126" t="s">
        <v>711</v>
      </c>
      <c r="G544" s="127" t="s">
        <v>135</v>
      </c>
      <c r="H544" s="128">
        <v>64</v>
      </c>
      <c r="I544" s="129"/>
      <c r="J544" s="130">
        <f>ROUND(I544*H544,2)</f>
        <v>0</v>
      </c>
      <c r="K544" s="126" t="s">
        <v>92</v>
      </c>
      <c r="L544" s="23"/>
      <c r="M544" s="131" t="s">
        <v>6</v>
      </c>
      <c r="N544" s="132" t="s">
        <v>26</v>
      </c>
      <c r="O544" s="29"/>
      <c r="P544" s="133">
        <f>O544*H544</f>
        <v>0</v>
      </c>
      <c r="Q544" s="133">
        <v>1.132E-4</v>
      </c>
      <c r="R544" s="133">
        <f>Q544*H544</f>
        <v>7.2448E-3</v>
      </c>
      <c r="S544" s="133">
        <v>0</v>
      </c>
      <c r="T544" s="134">
        <f>S544*H544</f>
        <v>0</v>
      </c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R544" s="135" t="s">
        <v>93</v>
      </c>
      <c r="AT544" s="135" t="s">
        <v>88</v>
      </c>
      <c r="AU544" s="135" t="s">
        <v>41</v>
      </c>
      <c r="AY544" s="11" t="s">
        <v>86</v>
      </c>
      <c r="BE544" s="136">
        <f>IF(N544="základní",J544,0)</f>
        <v>0</v>
      </c>
      <c r="BF544" s="136">
        <f>IF(N544="snížená",J544,0)</f>
        <v>0</v>
      </c>
      <c r="BG544" s="136">
        <f>IF(N544="zákl. přenesená",J544,0)</f>
        <v>0</v>
      </c>
      <c r="BH544" s="136">
        <f>IF(N544="sníž. přenesená",J544,0)</f>
        <v>0</v>
      </c>
      <c r="BI544" s="136">
        <f>IF(N544="nulová",J544,0)</f>
        <v>0</v>
      </c>
      <c r="BJ544" s="11" t="s">
        <v>40</v>
      </c>
      <c r="BK544" s="136">
        <f>ROUND(I544*H544,2)</f>
        <v>0</v>
      </c>
      <c r="BL544" s="11" t="s">
        <v>93</v>
      </c>
      <c r="BM544" s="135" t="s">
        <v>712</v>
      </c>
    </row>
    <row r="545" spans="1:65" s="2" customFormat="1" ht="21.75" customHeight="1" x14ac:dyDescent="0.2">
      <c r="A545" s="20"/>
      <c r="B545" s="21"/>
      <c r="C545" s="124" t="s">
        <v>713</v>
      </c>
      <c r="D545" s="124" t="s">
        <v>88</v>
      </c>
      <c r="E545" s="125" t="s">
        <v>714</v>
      </c>
      <c r="F545" s="126" t="s">
        <v>715</v>
      </c>
      <c r="G545" s="127" t="s">
        <v>557</v>
      </c>
      <c r="H545" s="128">
        <v>64</v>
      </c>
      <c r="I545" s="129"/>
      <c r="J545" s="130">
        <f>ROUND(I545*H545,2)</f>
        <v>0</v>
      </c>
      <c r="K545" s="126" t="s">
        <v>92</v>
      </c>
      <c r="L545" s="23"/>
      <c r="M545" s="131" t="s">
        <v>6</v>
      </c>
      <c r="N545" s="132" t="s">
        <v>26</v>
      </c>
      <c r="O545" s="29"/>
      <c r="P545" s="133">
        <f>O545*H545</f>
        <v>0</v>
      </c>
      <c r="Q545" s="133">
        <v>2.0200000000000001E-3</v>
      </c>
      <c r="R545" s="133">
        <f>Q545*H545</f>
        <v>0.12928000000000001</v>
      </c>
      <c r="S545" s="133">
        <v>0</v>
      </c>
      <c r="T545" s="134">
        <f>S545*H545</f>
        <v>0</v>
      </c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R545" s="135" t="s">
        <v>93</v>
      </c>
      <c r="AT545" s="135" t="s">
        <v>88</v>
      </c>
      <c r="AU545" s="135" t="s">
        <v>41</v>
      </c>
      <c r="AY545" s="11" t="s">
        <v>86</v>
      </c>
      <c r="BE545" s="136">
        <f>IF(N545="základní",J545,0)</f>
        <v>0</v>
      </c>
      <c r="BF545" s="136">
        <f>IF(N545="snížená",J545,0)</f>
        <v>0</v>
      </c>
      <c r="BG545" s="136">
        <f>IF(N545="zákl. přenesená",J545,0)</f>
        <v>0</v>
      </c>
      <c r="BH545" s="136">
        <f>IF(N545="sníž. přenesená",J545,0)</f>
        <v>0</v>
      </c>
      <c r="BI545" s="136">
        <f>IF(N545="nulová",J545,0)</f>
        <v>0</v>
      </c>
      <c r="BJ545" s="11" t="s">
        <v>40</v>
      </c>
      <c r="BK545" s="136">
        <f>ROUND(I545*H545,2)</f>
        <v>0</v>
      </c>
      <c r="BL545" s="11" t="s">
        <v>93</v>
      </c>
      <c r="BM545" s="135" t="s">
        <v>716</v>
      </c>
    </row>
    <row r="546" spans="1:65" s="2" customFormat="1" ht="21.75" customHeight="1" x14ac:dyDescent="0.2">
      <c r="A546" s="20"/>
      <c r="B546" s="21"/>
      <c r="C546" s="124" t="s">
        <v>717</v>
      </c>
      <c r="D546" s="124" t="s">
        <v>88</v>
      </c>
      <c r="E546" s="125" t="s">
        <v>718</v>
      </c>
      <c r="F546" s="126" t="s">
        <v>719</v>
      </c>
      <c r="G546" s="127" t="s">
        <v>135</v>
      </c>
      <c r="H546" s="128">
        <v>260</v>
      </c>
      <c r="I546" s="129"/>
      <c r="J546" s="130">
        <f>ROUND(I546*H546,2)</f>
        <v>0</v>
      </c>
      <c r="K546" s="126" t="s">
        <v>92</v>
      </c>
      <c r="L546" s="23"/>
      <c r="M546" s="131" t="s">
        <v>6</v>
      </c>
      <c r="N546" s="132" t="s">
        <v>26</v>
      </c>
      <c r="O546" s="29"/>
      <c r="P546" s="133">
        <f>O546*H546</f>
        <v>0</v>
      </c>
      <c r="Q546" s="133">
        <v>1.995E-6</v>
      </c>
      <c r="R546" s="133">
        <f>Q546*H546</f>
        <v>5.1869999999999998E-4</v>
      </c>
      <c r="S546" s="133">
        <v>0</v>
      </c>
      <c r="T546" s="134">
        <f>S546*H546</f>
        <v>0</v>
      </c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R546" s="135" t="s">
        <v>93</v>
      </c>
      <c r="AT546" s="135" t="s">
        <v>88</v>
      </c>
      <c r="AU546" s="135" t="s">
        <v>41</v>
      </c>
      <c r="AY546" s="11" t="s">
        <v>86</v>
      </c>
      <c r="BE546" s="136">
        <f>IF(N546="základní",J546,0)</f>
        <v>0</v>
      </c>
      <c r="BF546" s="136">
        <f>IF(N546="snížená",J546,0)</f>
        <v>0</v>
      </c>
      <c r="BG546" s="136">
        <f>IF(N546="zákl. přenesená",J546,0)</f>
        <v>0</v>
      </c>
      <c r="BH546" s="136">
        <f>IF(N546="sníž. přenesená",J546,0)</f>
        <v>0</v>
      </c>
      <c r="BI546" s="136">
        <f>IF(N546="nulová",J546,0)</f>
        <v>0</v>
      </c>
      <c r="BJ546" s="11" t="s">
        <v>40</v>
      </c>
      <c r="BK546" s="136">
        <f>ROUND(I546*H546,2)</f>
        <v>0</v>
      </c>
      <c r="BL546" s="11" t="s">
        <v>93</v>
      </c>
      <c r="BM546" s="135" t="s">
        <v>720</v>
      </c>
    </row>
    <row r="547" spans="1:65" s="2" customFormat="1" ht="33" customHeight="1" x14ac:dyDescent="0.2">
      <c r="A547" s="20"/>
      <c r="B547" s="21"/>
      <c r="C547" s="124" t="s">
        <v>721</v>
      </c>
      <c r="D547" s="124" t="s">
        <v>88</v>
      </c>
      <c r="E547" s="125" t="s">
        <v>722</v>
      </c>
      <c r="F547" s="126" t="s">
        <v>723</v>
      </c>
      <c r="G547" s="127" t="s">
        <v>91</v>
      </c>
      <c r="H547" s="128">
        <v>130</v>
      </c>
      <c r="I547" s="129"/>
      <c r="J547" s="130">
        <f>ROUND(I547*H547,2)</f>
        <v>0</v>
      </c>
      <c r="K547" s="126" t="s">
        <v>92</v>
      </c>
      <c r="L547" s="23"/>
      <c r="M547" s="131" t="s">
        <v>6</v>
      </c>
      <c r="N547" s="132" t="s">
        <v>26</v>
      </c>
      <c r="O547" s="29"/>
      <c r="P547" s="133">
        <f>O547*H547</f>
        <v>0</v>
      </c>
      <c r="Q547" s="133">
        <v>0</v>
      </c>
      <c r="R547" s="133">
        <f>Q547*H547</f>
        <v>0</v>
      </c>
      <c r="S547" s="133">
        <v>0</v>
      </c>
      <c r="T547" s="134">
        <f>S547*H547</f>
        <v>0</v>
      </c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R547" s="135" t="s">
        <v>93</v>
      </c>
      <c r="AT547" s="135" t="s">
        <v>88</v>
      </c>
      <c r="AU547" s="135" t="s">
        <v>41</v>
      </c>
      <c r="AY547" s="11" t="s">
        <v>86</v>
      </c>
      <c r="BE547" s="136">
        <f>IF(N547="základní",J547,0)</f>
        <v>0</v>
      </c>
      <c r="BF547" s="136">
        <f>IF(N547="snížená",J547,0)</f>
        <v>0</v>
      </c>
      <c r="BG547" s="136">
        <f>IF(N547="zákl. přenesená",J547,0)</f>
        <v>0</v>
      </c>
      <c r="BH547" s="136">
        <f>IF(N547="sníž. přenesená",J547,0)</f>
        <v>0</v>
      </c>
      <c r="BI547" s="136">
        <f>IF(N547="nulová",J547,0)</f>
        <v>0</v>
      </c>
      <c r="BJ547" s="11" t="s">
        <v>40</v>
      </c>
      <c r="BK547" s="136">
        <f>ROUND(I547*H547,2)</f>
        <v>0</v>
      </c>
      <c r="BL547" s="11" t="s">
        <v>93</v>
      </c>
      <c r="BM547" s="135" t="s">
        <v>724</v>
      </c>
    </row>
    <row r="548" spans="1:65" s="9" customFormat="1" ht="11.25" x14ac:dyDescent="0.2">
      <c r="B548" s="151"/>
      <c r="C548" s="152"/>
      <c r="D548" s="137" t="s">
        <v>97</v>
      </c>
      <c r="E548" s="153" t="s">
        <v>6</v>
      </c>
      <c r="F548" s="154" t="s">
        <v>725</v>
      </c>
      <c r="G548" s="152"/>
      <c r="H548" s="155">
        <v>130</v>
      </c>
      <c r="I548" s="156"/>
      <c r="J548" s="152"/>
      <c r="K548" s="152"/>
      <c r="L548" s="157"/>
      <c r="M548" s="158"/>
      <c r="N548" s="159"/>
      <c r="O548" s="159"/>
      <c r="P548" s="159"/>
      <c r="Q548" s="159"/>
      <c r="R548" s="159"/>
      <c r="S548" s="159"/>
      <c r="T548" s="160"/>
      <c r="AT548" s="161" t="s">
        <v>97</v>
      </c>
      <c r="AU548" s="161" t="s">
        <v>41</v>
      </c>
      <c r="AV548" s="9" t="s">
        <v>41</v>
      </c>
      <c r="AW548" s="9" t="s">
        <v>18</v>
      </c>
      <c r="AX548" s="9" t="s">
        <v>40</v>
      </c>
      <c r="AY548" s="161" t="s">
        <v>86</v>
      </c>
    </row>
    <row r="549" spans="1:65" s="2" customFormat="1" ht="16.5" customHeight="1" x14ac:dyDescent="0.2">
      <c r="A549" s="20"/>
      <c r="B549" s="21"/>
      <c r="C549" s="173" t="s">
        <v>726</v>
      </c>
      <c r="D549" s="173" t="s">
        <v>265</v>
      </c>
      <c r="E549" s="174" t="s">
        <v>727</v>
      </c>
      <c r="F549" s="175" t="s">
        <v>728</v>
      </c>
      <c r="G549" s="176" t="s">
        <v>254</v>
      </c>
      <c r="H549" s="177">
        <v>1.3</v>
      </c>
      <c r="I549" s="178"/>
      <c r="J549" s="179">
        <f>ROUND(I549*H549,2)</f>
        <v>0</v>
      </c>
      <c r="K549" s="175" t="s">
        <v>92</v>
      </c>
      <c r="L549" s="180"/>
      <c r="M549" s="181" t="s">
        <v>6</v>
      </c>
      <c r="N549" s="182" t="s">
        <v>26</v>
      </c>
      <c r="O549" s="29"/>
      <c r="P549" s="133">
        <f>O549*H549</f>
        <v>0</v>
      </c>
      <c r="Q549" s="133">
        <v>1</v>
      </c>
      <c r="R549" s="133">
        <f>Q549*H549</f>
        <v>1.3</v>
      </c>
      <c r="S549" s="133">
        <v>0</v>
      </c>
      <c r="T549" s="134">
        <f>S549*H549</f>
        <v>0</v>
      </c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R549" s="135" t="s">
        <v>128</v>
      </c>
      <c r="AT549" s="135" t="s">
        <v>265</v>
      </c>
      <c r="AU549" s="135" t="s">
        <v>41</v>
      </c>
      <c r="AY549" s="11" t="s">
        <v>86</v>
      </c>
      <c r="BE549" s="136">
        <f>IF(N549="základní",J549,0)</f>
        <v>0</v>
      </c>
      <c r="BF549" s="136">
        <f>IF(N549="snížená",J549,0)</f>
        <v>0</v>
      </c>
      <c r="BG549" s="136">
        <f>IF(N549="zákl. přenesená",J549,0)</f>
        <v>0</v>
      </c>
      <c r="BH549" s="136">
        <f>IF(N549="sníž. přenesená",J549,0)</f>
        <v>0</v>
      </c>
      <c r="BI549" s="136">
        <f>IF(N549="nulová",J549,0)</f>
        <v>0</v>
      </c>
      <c r="BJ549" s="11" t="s">
        <v>40</v>
      </c>
      <c r="BK549" s="136">
        <f>ROUND(I549*H549,2)</f>
        <v>0</v>
      </c>
      <c r="BL549" s="11" t="s">
        <v>93</v>
      </c>
      <c r="BM549" s="135" t="s">
        <v>729</v>
      </c>
    </row>
    <row r="550" spans="1:65" s="2" customFormat="1" ht="19.5" x14ac:dyDescent="0.2">
      <c r="A550" s="20"/>
      <c r="B550" s="21"/>
      <c r="C550" s="22"/>
      <c r="D550" s="137" t="s">
        <v>95</v>
      </c>
      <c r="E550" s="22"/>
      <c r="F550" s="138" t="s">
        <v>730</v>
      </c>
      <c r="G550" s="22"/>
      <c r="H550" s="22"/>
      <c r="I550" s="47"/>
      <c r="J550" s="22"/>
      <c r="K550" s="22"/>
      <c r="L550" s="23"/>
      <c r="M550" s="139"/>
      <c r="N550" s="140"/>
      <c r="O550" s="29"/>
      <c r="P550" s="29"/>
      <c r="Q550" s="29"/>
      <c r="R550" s="29"/>
      <c r="S550" s="29"/>
      <c r="T550" s="3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T550" s="11" t="s">
        <v>95</v>
      </c>
      <c r="AU550" s="11" t="s">
        <v>41</v>
      </c>
    </row>
    <row r="551" spans="1:65" s="9" customFormat="1" ht="11.25" x14ac:dyDescent="0.2">
      <c r="B551" s="151"/>
      <c r="C551" s="152"/>
      <c r="D551" s="137" t="s">
        <v>97</v>
      </c>
      <c r="E551" s="153" t="s">
        <v>6</v>
      </c>
      <c r="F551" s="154" t="s">
        <v>731</v>
      </c>
      <c r="G551" s="152"/>
      <c r="H551" s="155">
        <v>1.3</v>
      </c>
      <c r="I551" s="156"/>
      <c r="J551" s="152"/>
      <c r="K551" s="152"/>
      <c r="L551" s="157"/>
      <c r="M551" s="158"/>
      <c r="N551" s="159"/>
      <c r="O551" s="159"/>
      <c r="P551" s="159"/>
      <c r="Q551" s="159"/>
      <c r="R551" s="159"/>
      <c r="S551" s="159"/>
      <c r="T551" s="160"/>
      <c r="AT551" s="161" t="s">
        <v>97</v>
      </c>
      <c r="AU551" s="161" t="s">
        <v>41</v>
      </c>
      <c r="AV551" s="9" t="s">
        <v>41</v>
      </c>
      <c r="AW551" s="9" t="s">
        <v>18</v>
      </c>
      <c r="AX551" s="9" t="s">
        <v>40</v>
      </c>
      <c r="AY551" s="161" t="s">
        <v>86</v>
      </c>
    </row>
    <row r="552" spans="1:65" s="2" customFormat="1" ht="33" customHeight="1" x14ac:dyDescent="0.2">
      <c r="A552" s="20"/>
      <c r="B552" s="21"/>
      <c r="C552" s="124" t="s">
        <v>732</v>
      </c>
      <c r="D552" s="124" t="s">
        <v>88</v>
      </c>
      <c r="E552" s="125" t="s">
        <v>733</v>
      </c>
      <c r="F552" s="126" t="s">
        <v>734</v>
      </c>
      <c r="G552" s="127" t="s">
        <v>135</v>
      </c>
      <c r="H552" s="128">
        <v>6</v>
      </c>
      <c r="I552" s="129"/>
      <c r="J552" s="130">
        <f>ROUND(I552*H552,2)</f>
        <v>0</v>
      </c>
      <c r="K552" s="126" t="s">
        <v>92</v>
      </c>
      <c r="L552" s="23"/>
      <c r="M552" s="131" t="s">
        <v>6</v>
      </c>
      <c r="N552" s="132" t="s">
        <v>26</v>
      </c>
      <c r="O552" s="29"/>
      <c r="P552" s="133">
        <f>O552*H552</f>
        <v>0</v>
      </c>
      <c r="Q552" s="133">
        <v>0.51652606000000001</v>
      </c>
      <c r="R552" s="133">
        <f>Q552*H552</f>
        <v>3.0991563600000003</v>
      </c>
      <c r="S552" s="133">
        <v>0</v>
      </c>
      <c r="T552" s="134">
        <f>S552*H552</f>
        <v>0</v>
      </c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R552" s="135" t="s">
        <v>93</v>
      </c>
      <c r="AT552" s="135" t="s">
        <v>88</v>
      </c>
      <c r="AU552" s="135" t="s">
        <v>41</v>
      </c>
      <c r="AY552" s="11" t="s">
        <v>86</v>
      </c>
      <c r="BE552" s="136">
        <f>IF(N552="základní",J552,0)</f>
        <v>0</v>
      </c>
      <c r="BF552" s="136">
        <f>IF(N552="snížená",J552,0)</f>
        <v>0</v>
      </c>
      <c r="BG552" s="136">
        <f>IF(N552="zákl. přenesená",J552,0)</f>
        <v>0</v>
      </c>
      <c r="BH552" s="136">
        <f>IF(N552="sníž. přenesená",J552,0)</f>
        <v>0</v>
      </c>
      <c r="BI552" s="136">
        <f>IF(N552="nulová",J552,0)</f>
        <v>0</v>
      </c>
      <c r="BJ552" s="11" t="s">
        <v>40</v>
      </c>
      <c r="BK552" s="136">
        <f>ROUND(I552*H552,2)</f>
        <v>0</v>
      </c>
      <c r="BL552" s="11" t="s">
        <v>93</v>
      </c>
      <c r="BM552" s="135" t="s">
        <v>735</v>
      </c>
    </row>
    <row r="553" spans="1:65" s="2" customFormat="1" ht="16.5" customHeight="1" x14ac:dyDescent="0.2">
      <c r="A553" s="20"/>
      <c r="B553" s="21"/>
      <c r="C553" s="124" t="s">
        <v>736</v>
      </c>
      <c r="D553" s="124" t="s">
        <v>88</v>
      </c>
      <c r="E553" s="125" t="s">
        <v>737</v>
      </c>
      <c r="F553" s="126" t="s">
        <v>738</v>
      </c>
      <c r="G553" s="127" t="s">
        <v>165</v>
      </c>
      <c r="H553" s="128">
        <v>45</v>
      </c>
      <c r="I553" s="129"/>
      <c r="J553" s="130">
        <f>ROUND(I553*H553,2)</f>
        <v>0</v>
      </c>
      <c r="K553" s="126" t="s">
        <v>92</v>
      </c>
      <c r="L553" s="23"/>
      <c r="M553" s="131" t="s">
        <v>6</v>
      </c>
      <c r="N553" s="132" t="s">
        <v>26</v>
      </c>
      <c r="O553" s="29"/>
      <c r="P553" s="133">
        <f>O553*H553</f>
        <v>0</v>
      </c>
      <c r="Q553" s="133">
        <v>0</v>
      </c>
      <c r="R553" s="133">
        <f>Q553*H553</f>
        <v>0</v>
      </c>
      <c r="S553" s="133">
        <v>2</v>
      </c>
      <c r="T553" s="134">
        <f>S553*H553</f>
        <v>90</v>
      </c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R553" s="135" t="s">
        <v>93</v>
      </c>
      <c r="AT553" s="135" t="s">
        <v>88</v>
      </c>
      <c r="AU553" s="135" t="s">
        <v>41</v>
      </c>
      <c r="AY553" s="11" t="s">
        <v>86</v>
      </c>
      <c r="BE553" s="136">
        <f>IF(N553="základní",J553,0)</f>
        <v>0</v>
      </c>
      <c r="BF553" s="136">
        <f>IF(N553="snížená",J553,0)</f>
        <v>0</v>
      </c>
      <c r="BG553" s="136">
        <f>IF(N553="zákl. přenesená",J553,0)</f>
        <v>0</v>
      </c>
      <c r="BH553" s="136">
        <f>IF(N553="sníž. přenesená",J553,0)</f>
        <v>0</v>
      </c>
      <c r="BI553" s="136">
        <f>IF(N553="nulová",J553,0)</f>
        <v>0</v>
      </c>
      <c r="BJ553" s="11" t="s">
        <v>40</v>
      </c>
      <c r="BK553" s="136">
        <f>ROUND(I553*H553,2)</f>
        <v>0</v>
      </c>
      <c r="BL553" s="11" t="s">
        <v>93</v>
      </c>
      <c r="BM553" s="135" t="s">
        <v>739</v>
      </c>
    </row>
    <row r="554" spans="1:65" s="8" customFormat="1" ht="11.25" x14ac:dyDescent="0.2">
      <c r="B554" s="141"/>
      <c r="C554" s="142"/>
      <c r="D554" s="137" t="s">
        <v>97</v>
      </c>
      <c r="E554" s="143" t="s">
        <v>6</v>
      </c>
      <c r="F554" s="144" t="s">
        <v>740</v>
      </c>
      <c r="G554" s="142"/>
      <c r="H554" s="143" t="s">
        <v>6</v>
      </c>
      <c r="I554" s="145"/>
      <c r="J554" s="142"/>
      <c r="K554" s="142"/>
      <c r="L554" s="146"/>
      <c r="M554" s="147"/>
      <c r="N554" s="148"/>
      <c r="O554" s="148"/>
      <c r="P554" s="148"/>
      <c r="Q554" s="148"/>
      <c r="R554" s="148"/>
      <c r="S554" s="148"/>
      <c r="T554" s="149"/>
      <c r="AT554" s="150" t="s">
        <v>97</v>
      </c>
      <c r="AU554" s="150" t="s">
        <v>41</v>
      </c>
      <c r="AV554" s="8" t="s">
        <v>40</v>
      </c>
      <c r="AW554" s="8" t="s">
        <v>18</v>
      </c>
      <c r="AX554" s="8" t="s">
        <v>39</v>
      </c>
      <c r="AY554" s="150" t="s">
        <v>86</v>
      </c>
    </row>
    <row r="555" spans="1:65" s="9" customFormat="1" ht="11.25" x14ac:dyDescent="0.2">
      <c r="B555" s="151"/>
      <c r="C555" s="152"/>
      <c r="D555" s="137" t="s">
        <v>97</v>
      </c>
      <c r="E555" s="153" t="s">
        <v>6</v>
      </c>
      <c r="F555" s="154" t="s">
        <v>741</v>
      </c>
      <c r="G555" s="152"/>
      <c r="H555" s="155">
        <v>15.4</v>
      </c>
      <c r="I555" s="156"/>
      <c r="J555" s="152"/>
      <c r="K555" s="152"/>
      <c r="L555" s="157"/>
      <c r="M555" s="158"/>
      <c r="N555" s="159"/>
      <c r="O555" s="159"/>
      <c r="P555" s="159"/>
      <c r="Q555" s="159"/>
      <c r="R555" s="159"/>
      <c r="S555" s="159"/>
      <c r="T555" s="160"/>
      <c r="AT555" s="161" t="s">
        <v>97</v>
      </c>
      <c r="AU555" s="161" t="s">
        <v>41</v>
      </c>
      <c r="AV555" s="9" t="s">
        <v>41</v>
      </c>
      <c r="AW555" s="9" t="s">
        <v>18</v>
      </c>
      <c r="AX555" s="9" t="s">
        <v>39</v>
      </c>
      <c r="AY555" s="161" t="s">
        <v>86</v>
      </c>
    </row>
    <row r="556" spans="1:65" s="8" customFormat="1" ht="11.25" x14ac:dyDescent="0.2">
      <c r="B556" s="141"/>
      <c r="C556" s="142"/>
      <c r="D556" s="137" t="s">
        <v>97</v>
      </c>
      <c r="E556" s="143" t="s">
        <v>6</v>
      </c>
      <c r="F556" s="144" t="s">
        <v>742</v>
      </c>
      <c r="G556" s="142"/>
      <c r="H556" s="143" t="s">
        <v>6</v>
      </c>
      <c r="I556" s="145"/>
      <c r="J556" s="142"/>
      <c r="K556" s="142"/>
      <c r="L556" s="146"/>
      <c r="M556" s="147"/>
      <c r="N556" s="148"/>
      <c r="O556" s="148"/>
      <c r="P556" s="148"/>
      <c r="Q556" s="148"/>
      <c r="R556" s="148"/>
      <c r="S556" s="148"/>
      <c r="T556" s="149"/>
      <c r="AT556" s="150" t="s">
        <v>97</v>
      </c>
      <c r="AU556" s="150" t="s">
        <v>41</v>
      </c>
      <c r="AV556" s="8" t="s">
        <v>40</v>
      </c>
      <c r="AW556" s="8" t="s">
        <v>18</v>
      </c>
      <c r="AX556" s="8" t="s">
        <v>39</v>
      </c>
      <c r="AY556" s="150" t="s">
        <v>86</v>
      </c>
    </row>
    <row r="557" spans="1:65" s="9" customFormat="1" ht="11.25" x14ac:dyDescent="0.2">
      <c r="B557" s="151"/>
      <c r="C557" s="152"/>
      <c r="D557" s="137" t="s">
        <v>97</v>
      </c>
      <c r="E557" s="153" t="s">
        <v>6</v>
      </c>
      <c r="F557" s="154" t="s">
        <v>743</v>
      </c>
      <c r="G557" s="152"/>
      <c r="H557" s="155">
        <v>1.6</v>
      </c>
      <c r="I557" s="156"/>
      <c r="J557" s="152"/>
      <c r="K557" s="152"/>
      <c r="L557" s="157"/>
      <c r="M557" s="158"/>
      <c r="N557" s="159"/>
      <c r="O557" s="159"/>
      <c r="P557" s="159"/>
      <c r="Q557" s="159"/>
      <c r="R557" s="159"/>
      <c r="S557" s="159"/>
      <c r="T557" s="160"/>
      <c r="AT557" s="161" t="s">
        <v>97</v>
      </c>
      <c r="AU557" s="161" t="s">
        <v>41</v>
      </c>
      <c r="AV557" s="9" t="s">
        <v>41</v>
      </c>
      <c r="AW557" s="9" t="s">
        <v>18</v>
      </c>
      <c r="AX557" s="9" t="s">
        <v>39</v>
      </c>
      <c r="AY557" s="161" t="s">
        <v>86</v>
      </c>
    </row>
    <row r="558" spans="1:65" s="8" customFormat="1" ht="11.25" x14ac:dyDescent="0.2">
      <c r="B558" s="141"/>
      <c r="C558" s="142"/>
      <c r="D558" s="137" t="s">
        <v>97</v>
      </c>
      <c r="E558" s="143" t="s">
        <v>6</v>
      </c>
      <c r="F558" s="144" t="s">
        <v>744</v>
      </c>
      <c r="G558" s="142"/>
      <c r="H558" s="143" t="s">
        <v>6</v>
      </c>
      <c r="I558" s="145"/>
      <c r="J558" s="142"/>
      <c r="K558" s="142"/>
      <c r="L558" s="146"/>
      <c r="M558" s="147"/>
      <c r="N558" s="148"/>
      <c r="O558" s="148"/>
      <c r="P558" s="148"/>
      <c r="Q558" s="148"/>
      <c r="R558" s="148"/>
      <c r="S558" s="148"/>
      <c r="T558" s="149"/>
      <c r="AT558" s="150" t="s">
        <v>97</v>
      </c>
      <c r="AU558" s="150" t="s">
        <v>41</v>
      </c>
      <c r="AV558" s="8" t="s">
        <v>40</v>
      </c>
      <c r="AW558" s="8" t="s">
        <v>18</v>
      </c>
      <c r="AX558" s="8" t="s">
        <v>39</v>
      </c>
      <c r="AY558" s="150" t="s">
        <v>86</v>
      </c>
    </row>
    <row r="559" spans="1:65" s="9" customFormat="1" ht="11.25" x14ac:dyDescent="0.2">
      <c r="B559" s="151"/>
      <c r="C559" s="152"/>
      <c r="D559" s="137" t="s">
        <v>97</v>
      </c>
      <c r="E559" s="153" t="s">
        <v>6</v>
      </c>
      <c r="F559" s="154" t="s">
        <v>745</v>
      </c>
      <c r="G559" s="152"/>
      <c r="H559" s="155">
        <v>2</v>
      </c>
      <c r="I559" s="156"/>
      <c r="J559" s="152"/>
      <c r="K559" s="152"/>
      <c r="L559" s="157"/>
      <c r="M559" s="158"/>
      <c r="N559" s="159"/>
      <c r="O559" s="159"/>
      <c r="P559" s="159"/>
      <c r="Q559" s="159"/>
      <c r="R559" s="159"/>
      <c r="S559" s="159"/>
      <c r="T559" s="160"/>
      <c r="AT559" s="161" t="s">
        <v>97</v>
      </c>
      <c r="AU559" s="161" t="s">
        <v>41</v>
      </c>
      <c r="AV559" s="9" t="s">
        <v>41</v>
      </c>
      <c r="AW559" s="9" t="s">
        <v>18</v>
      </c>
      <c r="AX559" s="9" t="s">
        <v>39</v>
      </c>
      <c r="AY559" s="161" t="s">
        <v>86</v>
      </c>
    </row>
    <row r="560" spans="1:65" s="8" customFormat="1" ht="11.25" x14ac:dyDescent="0.2">
      <c r="B560" s="141"/>
      <c r="C560" s="142"/>
      <c r="D560" s="137" t="s">
        <v>97</v>
      </c>
      <c r="E560" s="143" t="s">
        <v>6</v>
      </c>
      <c r="F560" s="144" t="s">
        <v>746</v>
      </c>
      <c r="G560" s="142"/>
      <c r="H560" s="143" t="s">
        <v>6</v>
      </c>
      <c r="I560" s="145"/>
      <c r="J560" s="142"/>
      <c r="K560" s="142"/>
      <c r="L560" s="146"/>
      <c r="M560" s="147"/>
      <c r="N560" s="148"/>
      <c r="O560" s="148"/>
      <c r="P560" s="148"/>
      <c r="Q560" s="148"/>
      <c r="R560" s="148"/>
      <c r="S560" s="148"/>
      <c r="T560" s="149"/>
      <c r="AT560" s="150" t="s">
        <v>97</v>
      </c>
      <c r="AU560" s="150" t="s">
        <v>41</v>
      </c>
      <c r="AV560" s="8" t="s">
        <v>40</v>
      </c>
      <c r="AW560" s="8" t="s">
        <v>18</v>
      </c>
      <c r="AX560" s="8" t="s">
        <v>39</v>
      </c>
      <c r="AY560" s="150" t="s">
        <v>86</v>
      </c>
    </row>
    <row r="561" spans="1:65" s="9" customFormat="1" ht="11.25" x14ac:dyDescent="0.2">
      <c r="B561" s="151"/>
      <c r="C561" s="152"/>
      <c r="D561" s="137" t="s">
        <v>97</v>
      </c>
      <c r="E561" s="153" t="s">
        <v>6</v>
      </c>
      <c r="F561" s="154" t="s">
        <v>747</v>
      </c>
      <c r="G561" s="152"/>
      <c r="H561" s="155">
        <v>26</v>
      </c>
      <c r="I561" s="156"/>
      <c r="J561" s="152"/>
      <c r="K561" s="152"/>
      <c r="L561" s="157"/>
      <c r="M561" s="158"/>
      <c r="N561" s="159"/>
      <c r="O561" s="159"/>
      <c r="P561" s="159"/>
      <c r="Q561" s="159"/>
      <c r="R561" s="159"/>
      <c r="S561" s="159"/>
      <c r="T561" s="160"/>
      <c r="AT561" s="161" t="s">
        <v>97</v>
      </c>
      <c r="AU561" s="161" t="s">
        <v>41</v>
      </c>
      <c r="AV561" s="9" t="s">
        <v>41</v>
      </c>
      <c r="AW561" s="9" t="s">
        <v>18</v>
      </c>
      <c r="AX561" s="9" t="s">
        <v>39</v>
      </c>
      <c r="AY561" s="161" t="s">
        <v>86</v>
      </c>
    </row>
    <row r="562" spans="1:65" s="10" customFormat="1" ht="11.25" x14ac:dyDescent="0.2">
      <c r="B562" s="162"/>
      <c r="C562" s="163"/>
      <c r="D562" s="137" t="s">
        <v>97</v>
      </c>
      <c r="E562" s="164" t="s">
        <v>6</v>
      </c>
      <c r="F562" s="165" t="s">
        <v>111</v>
      </c>
      <c r="G562" s="163"/>
      <c r="H562" s="166">
        <v>45</v>
      </c>
      <c r="I562" s="167"/>
      <c r="J562" s="163"/>
      <c r="K562" s="163"/>
      <c r="L562" s="168"/>
      <c r="M562" s="169"/>
      <c r="N562" s="170"/>
      <c r="O562" s="170"/>
      <c r="P562" s="170"/>
      <c r="Q562" s="170"/>
      <c r="R562" s="170"/>
      <c r="S562" s="170"/>
      <c r="T562" s="171"/>
      <c r="AT562" s="172" t="s">
        <v>97</v>
      </c>
      <c r="AU562" s="172" t="s">
        <v>41</v>
      </c>
      <c r="AV562" s="10" t="s">
        <v>93</v>
      </c>
      <c r="AW562" s="10" t="s">
        <v>18</v>
      </c>
      <c r="AX562" s="10" t="s">
        <v>40</v>
      </c>
      <c r="AY562" s="172" t="s">
        <v>86</v>
      </c>
    </row>
    <row r="563" spans="1:65" s="2" customFormat="1" ht="16.5" customHeight="1" x14ac:dyDescent="0.2">
      <c r="A563" s="20"/>
      <c r="B563" s="21"/>
      <c r="C563" s="124" t="s">
        <v>748</v>
      </c>
      <c r="D563" s="124" t="s">
        <v>88</v>
      </c>
      <c r="E563" s="125" t="s">
        <v>749</v>
      </c>
      <c r="F563" s="126" t="s">
        <v>750</v>
      </c>
      <c r="G563" s="127" t="s">
        <v>557</v>
      </c>
      <c r="H563" s="128">
        <v>13</v>
      </c>
      <c r="I563" s="129"/>
      <c r="J563" s="130">
        <f>ROUND(I563*H563,2)</f>
        <v>0</v>
      </c>
      <c r="K563" s="126" t="s">
        <v>92</v>
      </c>
      <c r="L563" s="23"/>
      <c r="M563" s="131" t="s">
        <v>6</v>
      </c>
      <c r="N563" s="132" t="s">
        <v>26</v>
      </c>
      <c r="O563" s="29"/>
      <c r="P563" s="133">
        <f>O563*H563</f>
        <v>0</v>
      </c>
      <c r="Q563" s="133">
        <v>0</v>
      </c>
      <c r="R563" s="133">
        <f>Q563*H563</f>
        <v>0</v>
      </c>
      <c r="S563" s="133">
        <v>0.48199999999999998</v>
      </c>
      <c r="T563" s="134">
        <f>S563*H563</f>
        <v>6.266</v>
      </c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R563" s="135" t="s">
        <v>93</v>
      </c>
      <c r="AT563" s="135" t="s">
        <v>88</v>
      </c>
      <c r="AU563" s="135" t="s">
        <v>41</v>
      </c>
      <c r="AY563" s="11" t="s">
        <v>86</v>
      </c>
      <c r="BE563" s="136">
        <f>IF(N563="základní",J563,0)</f>
        <v>0</v>
      </c>
      <c r="BF563" s="136">
        <f>IF(N563="snížená",J563,0)</f>
        <v>0</v>
      </c>
      <c r="BG563" s="136">
        <f>IF(N563="zákl. přenesená",J563,0)</f>
        <v>0</v>
      </c>
      <c r="BH563" s="136">
        <f>IF(N563="sníž. přenesená",J563,0)</f>
        <v>0</v>
      </c>
      <c r="BI563" s="136">
        <f>IF(N563="nulová",J563,0)</f>
        <v>0</v>
      </c>
      <c r="BJ563" s="11" t="s">
        <v>40</v>
      </c>
      <c r="BK563" s="136">
        <f>ROUND(I563*H563,2)</f>
        <v>0</v>
      </c>
      <c r="BL563" s="11" t="s">
        <v>93</v>
      </c>
      <c r="BM563" s="135" t="s">
        <v>751</v>
      </c>
    </row>
    <row r="564" spans="1:65" s="2" customFormat="1" ht="16.5" customHeight="1" x14ac:dyDescent="0.2">
      <c r="A564" s="20"/>
      <c r="B564" s="21"/>
      <c r="C564" s="124" t="s">
        <v>752</v>
      </c>
      <c r="D564" s="124" t="s">
        <v>88</v>
      </c>
      <c r="E564" s="125" t="s">
        <v>753</v>
      </c>
      <c r="F564" s="126" t="s">
        <v>754</v>
      </c>
      <c r="G564" s="127" t="s">
        <v>557</v>
      </c>
      <c r="H564" s="128">
        <v>11</v>
      </c>
      <c r="I564" s="129"/>
      <c r="J564" s="130">
        <f>ROUND(I564*H564,2)</f>
        <v>0</v>
      </c>
      <c r="K564" s="126" t="s">
        <v>92</v>
      </c>
      <c r="L564" s="23"/>
      <c r="M564" s="131" t="s">
        <v>6</v>
      </c>
      <c r="N564" s="132" t="s">
        <v>26</v>
      </c>
      <c r="O564" s="29"/>
      <c r="P564" s="133">
        <f>O564*H564</f>
        <v>0</v>
      </c>
      <c r="Q564" s="133">
        <v>0</v>
      </c>
      <c r="R564" s="133">
        <f>Q564*H564</f>
        <v>0</v>
      </c>
      <c r="S564" s="133">
        <v>8.6999999999999994E-2</v>
      </c>
      <c r="T564" s="134">
        <f>S564*H564</f>
        <v>0.95699999999999996</v>
      </c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R564" s="135" t="s">
        <v>93</v>
      </c>
      <c r="AT564" s="135" t="s">
        <v>88</v>
      </c>
      <c r="AU564" s="135" t="s">
        <v>41</v>
      </c>
      <c r="AY564" s="11" t="s">
        <v>86</v>
      </c>
      <c r="BE564" s="136">
        <f>IF(N564="základní",J564,0)</f>
        <v>0</v>
      </c>
      <c r="BF564" s="136">
        <f>IF(N564="snížená",J564,0)</f>
        <v>0</v>
      </c>
      <c r="BG564" s="136">
        <f>IF(N564="zákl. přenesená",J564,0)</f>
        <v>0</v>
      </c>
      <c r="BH564" s="136">
        <f>IF(N564="sníž. přenesená",J564,0)</f>
        <v>0</v>
      </c>
      <c r="BI564" s="136">
        <f>IF(N564="nulová",J564,0)</f>
        <v>0</v>
      </c>
      <c r="BJ564" s="11" t="s">
        <v>40</v>
      </c>
      <c r="BK564" s="136">
        <f>ROUND(I564*H564,2)</f>
        <v>0</v>
      </c>
      <c r="BL564" s="11" t="s">
        <v>93</v>
      </c>
      <c r="BM564" s="135" t="s">
        <v>755</v>
      </c>
    </row>
    <row r="565" spans="1:65" s="2" customFormat="1" ht="21.75" customHeight="1" x14ac:dyDescent="0.2">
      <c r="A565" s="20"/>
      <c r="B565" s="21"/>
      <c r="C565" s="124" t="s">
        <v>501</v>
      </c>
      <c r="D565" s="124" t="s">
        <v>88</v>
      </c>
      <c r="E565" s="125" t="s">
        <v>756</v>
      </c>
      <c r="F565" s="126" t="s">
        <v>757</v>
      </c>
      <c r="G565" s="127" t="s">
        <v>557</v>
      </c>
      <c r="H565" s="128">
        <v>11</v>
      </c>
      <c r="I565" s="129"/>
      <c r="J565" s="130">
        <f>ROUND(I565*H565,2)</f>
        <v>0</v>
      </c>
      <c r="K565" s="126" t="s">
        <v>92</v>
      </c>
      <c r="L565" s="23"/>
      <c r="M565" s="131" t="s">
        <v>6</v>
      </c>
      <c r="N565" s="132" t="s">
        <v>26</v>
      </c>
      <c r="O565" s="29"/>
      <c r="P565" s="133">
        <f>O565*H565</f>
        <v>0</v>
      </c>
      <c r="Q565" s="133">
        <v>0</v>
      </c>
      <c r="R565" s="133">
        <f>Q565*H565</f>
        <v>0</v>
      </c>
      <c r="S565" s="133">
        <v>2.5000000000000001E-2</v>
      </c>
      <c r="T565" s="134">
        <f>S565*H565</f>
        <v>0.27500000000000002</v>
      </c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R565" s="135" t="s">
        <v>93</v>
      </c>
      <c r="AT565" s="135" t="s">
        <v>88</v>
      </c>
      <c r="AU565" s="135" t="s">
        <v>41</v>
      </c>
      <c r="AY565" s="11" t="s">
        <v>86</v>
      </c>
      <c r="BE565" s="136">
        <f>IF(N565="základní",J565,0)</f>
        <v>0</v>
      </c>
      <c r="BF565" s="136">
        <f>IF(N565="snížená",J565,0)</f>
        <v>0</v>
      </c>
      <c r="BG565" s="136">
        <f>IF(N565="zákl. přenesená",J565,0)</f>
        <v>0</v>
      </c>
      <c r="BH565" s="136">
        <f>IF(N565="sníž. přenesená",J565,0)</f>
        <v>0</v>
      </c>
      <c r="BI565" s="136">
        <f>IF(N565="nulová",J565,0)</f>
        <v>0</v>
      </c>
      <c r="BJ565" s="11" t="s">
        <v>40</v>
      </c>
      <c r="BK565" s="136">
        <f>ROUND(I565*H565,2)</f>
        <v>0</v>
      </c>
      <c r="BL565" s="11" t="s">
        <v>93</v>
      </c>
      <c r="BM565" s="135" t="s">
        <v>758</v>
      </c>
    </row>
    <row r="566" spans="1:65" s="9" customFormat="1" ht="11.25" x14ac:dyDescent="0.2">
      <c r="B566" s="151"/>
      <c r="C566" s="152"/>
      <c r="D566" s="137" t="s">
        <v>97</v>
      </c>
      <c r="E566" s="153" t="s">
        <v>6</v>
      </c>
      <c r="F566" s="154" t="s">
        <v>759</v>
      </c>
      <c r="G566" s="152"/>
      <c r="H566" s="155">
        <v>11</v>
      </c>
      <c r="I566" s="156"/>
      <c r="J566" s="152"/>
      <c r="K566" s="152"/>
      <c r="L566" s="157"/>
      <c r="M566" s="158"/>
      <c r="N566" s="159"/>
      <c r="O566" s="159"/>
      <c r="P566" s="159"/>
      <c r="Q566" s="159"/>
      <c r="R566" s="159"/>
      <c r="S566" s="159"/>
      <c r="T566" s="160"/>
      <c r="AT566" s="161" t="s">
        <v>97</v>
      </c>
      <c r="AU566" s="161" t="s">
        <v>41</v>
      </c>
      <c r="AV566" s="9" t="s">
        <v>41</v>
      </c>
      <c r="AW566" s="9" t="s">
        <v>18</v>
      </c>
      <c r="AX566" s="9" t="s">
        <v>40</v>
      </c>
      <c r="AY566" s="161" t="s">
        <v>86</v>
      </c>
    </row>
    <row r="567" spans="1:65" s="2" customFormat="1" ht="16.5" customHeight="1" x14ac:dyDescent="0.2">
      <c r="A567" s="20"/>
      <c r="B567" s="21"/>
      <c r="C567" s="124" t="s">
        <v>760</v>
      </c>
      <c r="D567" s="124" t="s">
        <v>88</v>
      </c>
      <c r="E567" s="125" t="s">
        <v>761</v>
      </c>
      <c r="F567" s="126" t="s">
        <v>762</v>
      </c>
      <c r="G567" s="127" t="s">
        <v>165</v>
      </c>
      <c r="H567" s="128">
        <v>65</v>
      </c>
      <c r="I567" s="129"/>
      <c r="J567" s="130">
        <f>ROUND(I567*H567,2)</f>
        <v>0</v>
      </c>
      <c r="K567" s="126" t="s">
        <v>92</v>
      </c>
      <c r="L567" s="23"/>
      <c r="M567" s="131" t="s">
        <v>6</v>
      </c>
      <c r="N567" s="132" t="s">
        <v>26</v>
      </c>
      <c r="O567" s="29"/>
      <c r="P567" s="133">
        <f>O567*H567</f>
        <v>0</v>
      </c>
      <c r="Q567" s="133">
        <v>0</v>
      </c>
      <c r="R567" s="133">
        <f>Q567*H567</f>
        <v>0</v>
      </c>
      <c r="S567" s="133">
        <v>2.6</v>
      </c>
      <c r="T567" s="134">
        <f>S567*H567</f>
        <v>169</v>
      </c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R567" s="135" t="s">
        <v>93</v>
      </c>
      <c r="AT567" s="135" t="s">
        <v>88</v>
      </c>
      <c r="AU567" s="135" t="s">
        <v>41</v>
      </c>
      <c r="AY567" s="11" t="s">
        <v>86</v>
      </c>
      <c r="BE567" s="136">
        <f>IF(N567="základní",J567,0)</f>
        <v>0</v>
      </c>
      <c r="BF567" s="136">
        <f>IF(N567="snížená",J567,0)</f>
        <v>0</v>
      </c>
      <c r="BG567" s="136">
        <f>IF(N567="zákl. přenesená",J567,0)</f>
        <v>0</v>
      </c>
      <c r="BH567" s="136">
        <f>IF(N567="sníž. přenesená",J567,0)</f>
        <v>0</v>
      </c>
      <c r="BI567" s="136">
        <f>IF(N567="nulová",J567,0)</f>
        <v>0</v>
      </c>
      <c r="BJ567" s="11" t="s">
        <v>40</v>
      </c>
      <c r="BK567" s="136">
        <f>ROUND(I567*H567,2)</f>
        <v>0</v>
      </c>
      <c r="BL567" s="11" t="s">
        <v>93</v>
      </c>
      <c r="BM567" s="135" t="s">
        <v>763</v>
      </c>
    </row>
    <row r="568" spans="1:65" s="9" customFormat="1" ht="11.25" x14ac:dyDescent="0.2">
      <c r="B568" s="151"/>
      <c r="C568" s="152"/>
      <c r="D568" s="137" t="s">
        <v>97</v>
      </c>
      <c r="E568" s="153" t="s">
        <v>6</v>
      </c>
      <c r="F568" s="154" t="s">
        <v>764</v>
      </c>
      <c r="G568" s="152"/>
      <c r="H568" s="155">
        <v>65</v>
      </c>
      <c r="I568" s="156"/>
      <c r="J568" s="152"/>
      <c r="K568" s="152"/>
      <c r="L568" s="157"/>
      <c r="M568" s="158"/>
      <c r="N568" s="159"/>
      <c r="O568" s="159"/>
      <c r="P568" s="159"/>
      <c r="Q568" s="159"/>
      <c r="R568" s="159"/>
      <c r="S568" s="159"/>
      <c r="T568" s="160"/>
      <c r="AT568" s="161" t="s">
        <v>97</v>
      </c>
      <c r="AU568" s="161" t="s">
        <v>41</v>
      </c>
      <c r="AV568" s="9" t="s">
        <v>41</v>
      </c>
      <c r="AW568" s="9" t="s">
        <v>18</v>
      </c>
      <c r="AX568" s="9" t="s">
        <v>40</v>
      </c>
      <c r="AY568" s="161" t="s">
        <v>86</v>
      </c>
    </row>
    <row r="569" spans="1:65" s="7" customFormat="1" ht="22.9" customHeight="1" x14ac:dyDescent="0.2">
      <c r="B569" s="108"/>
      <c r="C569" s="109"/>
      <c r="D569" s="110" t="s">
        <v>38</v>
      </c>
      <c r="E569" s="122" t="s">
        <v>765</v>
      </c>
      <c r="F569" s="122" t="s">
        <v>766</v>
      </c>
      <c r="G569" s="109"/>
      <c r="H569" s="109"/>
      <c r="I569" s="112"/>
      <c r="J569" s="123">
        <f>BK569</f>
        <v>0</v>
      </c>
      <c r="K569" s="109"/>
      <c r="L569" s="114"/>
      <c r="M569" s="115"/>
      <c r="N569" s="116"/>
      <c r="O569" s="116"/>
      <c r="P569" s="117">
        <f>SUM(P570:P582)</f>
        <v>0</v>
      </c>
      <c r="Q569" s="116"/>
      <c r="R569" s="117">
        <f>SUM(R570:R582)</f>
        <v>0</v>
      </c>
      <c r="S569" s="116"/>
      <c r="T569" s="118">
        <f>SUM(T570:T582)</f>
        <v>0</v>
      </c>
      <c r="AR569" s="119" t="s">
        <v>40</v>
      </c>
      <c r="AT569" s="120" t="s">
        <v>38</v>
      </c>
      <c r="AU569" s="120" t="s">
        <v>40</v>
      </c>
      <c r="AY569" s="119" t="s">
        <v>86</v>
      </c>
      <c r="BK569" s="121">
        <f>SUM(BK570:BK582)</f>
        <v>0</v>
      </c>
    </row>
    <row r="570" spans="1:65" s="2" customFormat="1" ht="21.75" customHeight="1" x14ac:dyDescent="0.2">
      <c r="A570" s="20"/>
      <c r="B570" s="21"/>
      <c r="C570" s="124" t="s">
        <v>767</v>
      </c>
      <c r="D570" s="124" t="s">
        <v>88</v>
      </c>
      <c r="E570" s="125" t="s">
        <v>768</v>
      </c>
      <c r="F570" s="126" t="s">
        <v>769</v>
      </c>
      <c r="G570" s="127" t="s">
        <v>254</v>
      </c>
      <c r="H570" s="128">
        <v>6973.7330000000002</v>
      </c>
      <c r="I570" s="129"/>
      <c r="J570" s="130">
        <f>ROUND(I570*H570,2)</f>
        <v>0</v>
      </c>
      <c r="K570" s="126" t="s">
        <v>92</v>
      </c>
      <c r="L570" s="23"/>
      <c r="M570" s="131" t="s">
        <v>6</v>
      </c>
      <c r="N570" s="132" t="s">
        <v>26</v>
      </c>
      <c r="O570" s="29"/>
      <c r="P570" s="133">
        <f>O570*H570</f>
        <v>0</v>
      </c>
      <c r="Q570" s="133">
        <v>0</v>
      </c>
      <c r="R570" s="133">
        <f>Q570*H570</f>
        <v>0</v>
      </c>
      <c r="S570" s="133">
        <v>0</v>
      </c>
      <c r="T570" s="134">
        <f>S570*H570</f>
        <v>0</v>
      </c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R570" s="135" t="s">
        <v>93</v>
      </c>
      <c r="AT570" s="135" t="s">
        <v>88</v>
      </c>
      <c r="AU570" s="135" t="s">
        <v>41</v>
      </c>
      <c r="AY570" s="11" t="s">
        <v>86</v>
      </c>
      <c r="BE570" s="136">
        <f>IF(N570="základní",J570,0)</f>
        <v>0</v>
      </c>
      <c r="BF570" s="136">
        <f>IF(N570="snížená",J570,0)</f>
        <v>0</v>
      </c>
      <c r="BG570" s="136">
        <f>IF(N570="zákl. přenesená",J570,0)</f>
        <v>0</v>
      </c>
      <c r="BH570" s="136">
        <f>IF(N570="sníž. přenesená",J570,0)</f>
        <v>0</v>
      </c>
      <c r="BI570" s="136">
        <f>IF(N570="nulová",J570,0)</f>
        <v>0</v>
      </c>
      <c r="BJ570" s="11" t="s">
        <v>40</v>
      </c>
      <c r="BK570" s="136">
        <f>ROUND(I570*H570,2)</f>
        <v>0</v>
      </c>
      <c r="BL570" s="11" t="s">
        <v>93</v>
      </c>
      <c r="BM570" s="135" t="s">
        <v>770</v>
      </c>
    </row>
    <row r="571" spans="1:65" s="2" customFormat="1" ht="21.75" customHeight="1" x14ac:dyDescent="0.2">
      <c r="A571" s="20"/>
      <c r="B571" s="21"/>
      <c r="C571" s="124" t="s">
        <v>771</v>
      </c>
      <c r="D571" s="124" t="s">
        <v>88</v>
      </c>
      <c r="E571" s="125" t="s">
        <v>772</v>
      </c>
      <c r="F571" s="126" t="s">
        <v>773</v>
      </c>
      <c r="G571" s="127" t="s">
        <v>254</v>
      </c>
      <c r="H571" s="128">
        <v>6973.7330000000002</v>
      </c>
      <c r="I571" s="129"/>
      <c r="J571" s="130">
        <f>ROUND(I571*H571,2)</f>
        <v>0</v>
      </c>
      <c r="K571" s="126" t="s">
        <v>92</v>
      </c>
      <c r="L571" s="23"/>
      <c r="M571" s="131" t="s">
        <v>6</v>
      </c>
      <c r="N571" s="132" t="s">
        <v>26</v>
      </c>
      <c r="O571" s="29"/>
      <c r="P571" s="133">
        <f>O571*H571</f>
        <v>0</v>
      </c>
      <c r="Q571" s="133">
        <v>0</v>
      </c>
      <c r="R571" s="133">
        <f>Q571*H571</f>
        <v>0</v>
      </c>
      <c r="S571" s="133">
        <v>0</v>
      </c>
      <c r="T571" s="134">
        <f>S571*H571</f>
        <v>0</v>
      </c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R571" s="135" t="s">
        <v>93</v>
      </c>
      <c r="AT571" s="135" t="s">
        <v>88</v>
      </c>
      <c r="AU571" s="135" t="s">
        <v>41</v>
      </c>
      <c r="AY571" s="11" t="s">
        <v>86</v>
      </c>
      <c r="BE571" s="136">
        <f>IF(N571="základní",J571,0)</f>
        <v>0</v>
      </c>
      <c r="BF571" s="136">
        <f>IF(N571="snížená",J571,0)</f>
        <v>0</v>
      </c>
      <c r="BG571" s="136">
        <f>IF(N571="zákl. přenesená",J571,0)</f>
        <v>0</v>
      </c>
      <c r="BH571" s="136">
        <f>IF(N571="sníž. přenesená",J571,0)</f>
        <v>0</v>
      </c>
      <c r="BI571" s="136">
        <f>IF(N571="nulová",J571,0)</f>
        <v>0</v>
      </c>
      <c r="BJ571" s="11" t="s">
        <v>40</v>
      </c>
      <c r="BK571" s="136">
        <f>ROUND(I571*H571,2)</f>
        <v>0</v>
      </c>
      <c r="BL571" s="11" t="s">
        <v>93</v>
      </c>
      <c r="BM571" s="135" t="s">
        <v>774</v>
      </c>
    </row>
    <row r="572" spans="1:65" s="2" customFormat="1" ht="33" customHeight="1" x14ac:dyDescent="0.2">
      <c r="A572" s="20"/>
      <c r="B572" s="21"/>
      <c r="C572" s="124" t="s">
        <v>775</v>
      </c>
      <c r="D572" s="124" t="s">
        <v>88</v>
      </c>
      <c r="E572" s="125" t="s">
        <v>776</v>
      </c>
      <c r="F572" s="126" t="s">
        <v>777</v>
      </c>
      <c r="G572" s="127" t="s">
        <v>254</v>
      </c>
      <c r="H572" s="128">
        <v>132500.927</v>
      </c>
      <c r="I572" s="129"/>
      <c r="J572" s="130">
        <f>ROUND(I572*H572,2)</f>
        <v>0</v>
      </c>
      <c r="K572" s="126" t="s">
        <v>92</v>
      </c>
      <c r="L572" s="23"/>
      <c r="M572" s="131" t="s">
        <v>6</v>
      </c>
      <c r="N572" s="132" t="s">
        <v>26</v>
      </c>
      <c r="O572" s="29"/>
      <c r="P572" s="133">
        <f>O572*H572</f>
        <v>0</v>
      </c>
      <c r="Q572" s="133">
        <v>0</v>
      </c>
      <c r="R572" s="133">
        <f>Q572*H572</f>
        <v>0</v>
      </c>
      <c r="S572" s="133">
        <v>0</v>
      </c>
      <c r="T572" s="134">
        <f>S572*H572</f>
        <v>0</v>
      </c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R572" s="135" t="s">
        <v>93</v>
      </c>
      <c r="AT572" s="135" t="s">
        <v>88</v>
      </c>
      <c r="AU572" s="135" t="s">
        <v>41</v>
      </c>
      <c r="AY572" s="11" t="s">
        <v>86</v>
      </c>
      <c r="BE572" s="136">
        <f>IF(N572="základní",J572,0)</f>
        <v>0</v>
      </c>
      <c r="BF572" s="136">
        <f>IF(N572="snížená",J572,0)</f>
        <v>0</v>
      </c>
      <c r="BG572" s="136">
        <f>IF(N572="zákl. přenesená",J572,0)</f>
        <v>0</v>
      </c>
      <c r="BH572" s="136">
        <f>IF(N572="sníž. přenesená",J572,0)</f>
        <v>0</v>
      </c>
      <c r="BI572" s="136">
        <f>IF(N572="nulová",J572,0)</f>
        <v>0</v>
      </c>
      <c r="BJ572" s="11" t="s">
        <v>40</v>
      </c>
      <c r="BK572" s="136">
        <f>ROUND(I572*H572,2)</f>
        <v>0</v>
      </c>
      <c r="BL572" s="11" t="s">
        <v>93</v>
      </c>
      <c r="BM572" s="135" t="s">
        <v>778</v>
      </c>
    </row>
    <row r="573" spans="1:65" s="2" customFormat="1" ht="19.5" x14ac:dyDescent="0.2">
      <c r="A573" s="20"/>
      <c r="B573" s="21"/>
      <c r="C573" s="22"/>
      <c r="D573" s="137" t="s">
        <v>95</v>
      </c>
      <c r="E573" s="22"/>
      <c r="F573" s="138" t="s">
        <v>241</v>
      </c>
      <c r="G573" s="22"/>
      <c r="H573" s="22"/>
      <c r="I573" s="47"/>
      <c r="J573" s="22"/>
      <c r="K573" s="22"/>
      <c r="L573" s="23"/>
      <c r="M573" s="139"/>
      <c r="N573" s="140"/>
      <c r="O573" s="29"/>
      <c r="P573" s="29"/>
      <c r="Q573" s="29"/>
      <c r="R573" s="29"/>
      <c r="S573" s="29"/>
      <c r="T573" s="3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T573" s="11" t="s">
        <v>95</v>
      </c>
      <c r="AU573" s="11" t="s">
        <v>41</v>
      </c>
    </row>
    <row r="574" spans="1:65" s="9" customFormat="1" ht="11.25" x14ac:dyDescent="0.2">
      <c r="B574" s="151"/>
      <c r="C574" s="152"/>
      <c r="D574" s="137" t="s">
        <v>97</v>
      </c>
      <c r="E574" s="152"/>
      <c r="F574" s="154" t="s">
        <v>779</v>
      </c>
      <c r="G574" s="152"/>
      <c r="H574" s="155">
        <v>132500.927</v>
      </c>
      <c r="I574" s="156"/>
      <c r="J574" s="152"/>
      <c r="K574" s="152"/>
      <c r="L574" s="157"/>
      <c r="M574" s="158"/>
      <c r="N574" s="159"/>
      <c r="O574" s="159"/>
      <c r="P574" s="159"/>
      <c r="Q574" s="159"/>
      <c r="R574" s="159"/>
      <c r="S574" s="159"/>
      <c r="T574" s="160"/>
      <c r="AT574" s="161" t="s">
        <v>97</v>
      </c>
      <c r="AU574" s="161" t="s">
        <v>41</v>
      </c>
      <c r="AV574" s="9" t="s">
        <v>41</v>
      </c>
      <c r="AW574" s="9" t="s">
        <v>0</v>
      </c>
      <c r="AX574" s="9" t="s">
        <v>40</v>
      </c>
      <c r="AY574" s="161" t="s">
        <v>86</v>
      </c>
    </row>
    <row r="575" spans="1:65" s="2" customFormat="1" ht="33" customHeight="1" x14ac:dyDescent="0.2">
      <c r="A575" s="20"/>
      <c r="B575" s="21"/>
      <c r="C575" s="124" t="s">
        <v>780</v>
      </c>
      <c r="D575" s="124" t="s">
        <v>88</v>
      </c>
      <c r="E575" s="125" t="s">
        <v>781</v>
      </c>
      <c r="F575" s="126" t="s">
        <v>782</v>
      </c>
      <c r="G575" s="127" t="s">
        <v>254</v>
      </c>
      <c r="H575" s="128">
        <v>1031.01</v>
      </c>
      <c r="I575" s="129"/>
      <c r="J575" s="130">
        <f>ROUND(I575*H575,2)</f>
        <v>0</v>
      </c>
      <c r="K575" s="126" t="s">
        <v>92</v>
      </c>
      <c r="L575" s="23"/>
      <c r="M575" s="131" t="s">
        <v>6</v>
      </c>
      <c r="N575" s="132" t="s">
        <v>26</v>
      </c>
      <c r="O575" s="29"/>
      <c r="P575" s="133">
        <f>O575*H575</f>
        <v>0</v>
      </c>
      <c r="Q575" s="133">
        <v>0</v>
      </c>
      <c r="R575" s="133">
        <f>Q575*H575</f>
        <v>0</v>
      </c>
      <c r="S575" s="133">
        <v>0</v>
      </c>
      <c r="T575" s="134">
        <f>S575*H575</f>
        <v>0</v>
      </c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R575" s="135" t="s">
        <v>93</v>
      </c>
      <c r="AT575" s="135" t="s">
        <v>88</v>
      </c>
      <c r="AU575" s="135" t="s">
        <v>41</v>
      </c>
      <c r="AY575" s="11" t="s">
        <v>86</v>
      </c>
      <c r="BE575" s="136">
        <f>IF(N575="základní",J575,0)</f>
        <v>0</v>
      </c>
      <c r="BF575" s="136">
        <f>IF(N575="snížená",J575,0)</f>
        <v>0</v>
      </c>
      <c r="BG575" s="136">
        <f>IF(N575="zákl. přenesená",J575,0)</f>
        <v>0</v>
      </c>
      <c r="BH575" s="136">
        <f>IF(N575="sníž. přenesená",J575,0)</f>
        <v>0</v>
      </c>
      <c r="BI575" s="136">
        <f>IF(N575="nulová",J575,0)</f>
        <v>0</v>
      </c>
      <c r="BJ575" s="11" t="s">
        <v>40</v>
      </c>
      <c r="BK575" s="136">
        <f>ROUND(I575*H575,2)</f>
        <v>0</v>
      </c>
      <c r="BL575" s="11" t="s">
        <v>93</v>
      </c>
      <c r="BM575" s="135" t="s">
        <v>783</v>
      </c>
    </row>
    <row r="576" spans="1:65" s="9" customFormat="1" ht="11.25" x14ac:dyDescent="0.2">
      <c r="B576" s="151"/>
      <c r="C576" s="152"/>
      <c r="D576" s="137" t="s">
        <v>97</v>
      </c>
      <c r="E576" s="153" t="s">
        <v>6</v>
      </c>
      <c r="F576" s="154" t="s">
        <v>784</v>
      </c>
      <c r="G576" s="152"/>
      <c r="H576" s="155">
        <v>1031.01</v>
      </c>
      <c r="I576" s="156"/>
      <c r="J576" s="152"/>
      <c r="K576" s="152"/>
      <c r="L576" s="157"/>
      <c r="M576" s="158"/>
      <c r="N576" s="159"/>
      <c r="O576" s="159"/>
      <c r="P576" s="159"/>
      <c r="Q576" s="159"/>
      <c r="R576" s="159"/>
      <c r="S576" s="159"/>
      <c r="T576" s="160"/>
      <c r="AT576" s="161" t="s">
        <v>97</v>
      </c>
      <c r="AU576" s="161" t="s">
        <v>41</v>
      </c>
      <c r="AV576" s="9" t="s">
        <v>41</v>
      </c>
      <c r="AW576" s="9" t="s">
        <v>18</v>
      </c>
      <c r="AX576" s="9" t="s">
        <v>40</v>
      </c>
      <c r="AY576" s="161" t="s">
        <v>86</v>
      </c>
    </row>
    <row r="577" spans="1:65" s="2" customFormat="1" ht="33" customHeight="1" x14ac:dyDescent="0.2">
      <c r="A577" s="20"/>
      <c r="B577" s="21"/>
      <c r="C577" s="124" t="s">
        <v>785</v>
      </c>
      <c r="D577" s="124" t="s">
        <v>88</v>
      </c>
      <c r="E577" s="125" t="s">
        <v>786</v>
      </c>
      <c r="F577" s="126" t="s">
        <v>787</v>
      </c>
      <c r="G577" s="127" t="s">
        <v>254</v>
      </c>
      <c r="H577" s="128">
        <v>12.448</v>
      </c>
      <c r="I577" s="129"/>
      <c r="J577" s="130">
        <f>ROUND(I577*H577,2)</f>
        <v>0</v>
      </c>
      <c r="K577" s="126" t="s">
        <v>92</v>
      </c>
      <c r="L577" s="23"/>
      <c r="M577" s="131" t="s">
        <v>6</v>
      </c>
      <c r="N577" s="132" t="s">
        <v>26</v>
      </c>
      <c r="O577" s="29"/>
      <c r="P577" s="133">
        <f>O577*H577</f>
        <v>0</v>
      </c>
      <c r="Q577" s="133">
        <v>0</v>
      </c>
      <c r="R577" s="133">
        <f>Q577*H577</f>
        <v>0</v>
      </c>
      <c r="S577" s="133">
        <v>0</v>
      </c>
      <c r="T577" s="134">
        <f>S577*H577</f>
        <v>0</v>
      </c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R577" s="135" t="s">
        <v>93</v>
      </c>
      <c r="AT577" s="135" t="s">
        <v>88</v>
      </c>
      <c r="AU577" s="135" t="s">
        <v>41</v>
      </c>
      <c r="AY577" s="11" t="s">
        <v>86</v>
      </c>
      <c r="BE577" s="136">
        <f>IF(N577="základní",J577,0)</f>
        <v>0</v>
      </c>
      <c r="BF577" s="136">
        <f>IF(N577="snížená",J577,0)</f>
        <v>0</v>
      </c>
      <c r="BG577" s="136">
        <f>IF(N577="zákl. přenesená",J577,0)</f>
        <v>0</v>
      </c>
      <c r="BH577" s="136">
        <f>IF(N577="sníž. přenesená",J577,0)</f>
        <v>0</v>
      </c>
      <c r="BI577" s="136">
        <f>IF(N577="nulová",J577,0)</f>
        <v>0</v>
      </c>
      <c r="BJ577" s="11" t="s">
        <v>40</v>
      </c>
      <c r="BK577" s="136">
        <f>ROUND(I577*H577,2)</f>
        <v>0</v>
      </c>
      <c r="BL577" s="11" t="s">
        <v>93</v>
      </c>
      <c r="BM577" s="135" t="s">
        <v>788</v>
      </c>
    </row>
    <row r="578" spans="1:65" s="9" customFormat="1" ht="11.25" x14ac:dyDescent="0.2">
      <c r="B578" s="151"/>
      <c r="C578" s="152"/>
      <c r="D578" s="137" t="s">
        <v>97</v>
      </c>
      <c r="E578" s="153" t="s">
        <v>6</v>
      </c>
      <c r="F578" s="154" t="s">
        <v>789</v>
      </c>
      <c r="G578" s="152"/>
      <c r="H578" s="155">
        <v>12.448</v>
      </c>
      <c r="I578" s="156"/>
      <c r="J578" s="152"/>
      <c r="K578" s="152"/>
      <c r="L578" s="157"/>
      <c r="M578" s="158"/>
      <c r="N578" s="159"/>
      <c r="O578" s="159"/>
      <c r="P578" s="159"/>
      <c r="Q578" s="159"/>
      <c r="R578" s="159"/>
      <c r="S578" s="159"/>
      <c r="T578" s="160"/>
      <c r="AT578" s="161" t="s">
        <v>97</v>
      </c>
      <c r="AU578" s="161" t="s">
        <v>41</v>
      </c>
      <c r="AV578" s="9" t="s">
        <v>41</v>
      </c>
      <c r="AW578" s="9" t="s">
        <v>18</v>
      </c>
      <c r="AX578" s="9" t="s">
        <v>40</v>
      </c>
      <c r="AY578" s="161" t="s">
        <v>86</v>
      </c>
    </row>
    <row r="579" spans="1:65" s="2" customFormat="1" ht="33" customHeight="1" x14ac:dyDescent="0.2">
      <c r="A579" s="20"/>
      <c r="B579" s="21"/>
      <c r="C579" s="124" t="s">
        <v>790</v>
      </c>
      <c r="D579" s="124" t="s">
        <v>88</v>
      </c>
      <c r="E579" s="125" t="s">
        <v>791</v>
      </c>
      <c r="F579" s="126" t="s">
        <v>792</v>
      </c>
      <c r="G579" s="127" t="s">
        <v>254</v>
      </c>
      <c r="H579" s="128">
        <v>1045.58</v>
      </c>
      <c r="I579" s="129"/>
      <c r="J579" s="130">
        <f>ROUND(I579*H579,2)</f>
        <v>0</v>
      </c>
      <c r="K579" s="126" t="s">
        <v>92</v>
      </c>
      <c r="L579" s="23"/>
      <c r="M579" s="131" t="s">
        <v>6</v>
      </c>
      <c r="N579" s="132" t="s">
        <v>26</v>
      </c>
      <c r="O579" s="29"/>
      <c r="P579" s="133">
        <f>O579*H579</f>
        <v>0</v>
      </c>
      <c r="Q579" s="133">
        <v>0</v>
      </c>
      <c r="R579" s="133">
        <f>Q579*H579</f>
        <v>0</v>
      </c>
      <c r="S579" s="133">
        <v>0</v>
      </c>
      <c r="T579" s="134">
        <f>S579*H579</f>
        <v>0</v>
      </c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R579" s="135" t="s">
        <v>93</v>
      </c>
      <c r="AT579" s="135" t="s">
        <v>88</v>
      </c>
      <c r="AU579" s="135" t="s">
        <v>41</v>
      </c>
      <c r="AY579" s="11" t="s">
        <v>86</v>
      </c>
      <c r="BE579" s="136">
        <f>IF(N579="základní",J579,0)</f>
        <v>0</v>
      </c>
      <c r="BF579" s="136">
        <f>IF(N579="snížená",J579,0)</f>
        <v>0</v>
      </c>
      <c r="BG579" s="136">
        <f>IF(N579="zákl. přenesená",J579,0)</f>
        <v>0</v>
      </c>
      <c r="BH579" s="136">
        <f>IF(N579="sníž. přenesená",J579,0)</f>
        <v>0</v>
      </c>
      <c r="BI579" s="136">
        <f>IF(N579="nulová",J579,0)</f>
        <v>0</v>
      </c>
      <c r="BJ579" s="11" t="s">
        <v>40</v>
      </c>
      <c r="BK579" s="136">
        <f>ROUND(I579*H579,2)</f>
        <v>0</v>
      </c>
      <c r="BL579" s="11" t="s">
        <v>93</v>
      </c>
      <c r="BM579" s="135" t="s">
        <v>793</v>
      </c>
    </row>
    <row r="580" spans="1:65" s="9" customFormat="1" ht="11.25" x14ac:dyDescent="0.2">
      <c r="B580" s="151"/>
      <c r="C580" s="152"/>
      <c r="D580" s="137" t="s">
        <v>97</v>
      </c>
      <c r="E580" s="153" t="s">
        <v>6</v>
      </c>
      <c r="F580" s="154" t="s">
        <v>794</v>
      </c>
      <c r="G580" s="152"/>
      <c r="H580" s="155">
        <v>1045.58</v>
      </c>
      <c r="I580" s="156"/>
      <c r="J580" s="152"/>
      <c r="K580" s="152"/>
      <c r="L580" s="157"/>
      <c r="M580" s="158"/>
      <c r="N580" s="159"/>
      <c r="O580" s="159"/>
      <c r="P580" s="159"/>
      <c r="Q580" s="159"/>
      <c r="R580" s="159"/>
      <c r="S580" s="159"/>
      <c r="T580" s="160"/>
      <c r="AT580" s="161" t="s">
        <v>97</v>
      </c>
      <c r="AU580" s="161" t="s">
        <v>41</v>
      </c>
      <c r="AV580" s="9" t="s">
        <v>41</v>
      </c>
      <c r="AW580" s="9" t="s">
        <v>18</v>
      </c>
      <c r="AX580" s="9" t="s">
        <v>40</v>
      </c>
      <c r="AY580" s="161" t="s">
        <v>86</v>
      </c>
    </row>
    <row r="581" spans="1:65" s="2" customFormat="1" ht="33" customHeight="1" x14ac:dyDescent="0.2">
      <c r="A581" s="20"/>
      <c r="B581" s="21"/>
      <c r="C581" s="124" t="s">
        <v>795</v>
      </c>
      <c r="D581" s="124" t="s">
        <v>88</v>
      </c>
      <c r="E581" s="125" t="s">
        <v>796</v>
      </c>
      <c r="F581" s="126" t="s">
        <v>253</v>
      </c>
      <c r="G581" s="127" t="s">
        <v>254</v>
      </c>
      <c r="H581" s="128">
        <v>4757.87</v>
      </c>
      <c r="I581" s="129"/>
      <c r="J581" s="130">
        <f>ROUND(I581*H581,2)</f>
        <v>0</v>
      </c>
      <c r="K581" s="126" t="s">
        <v>92</v>
      </c>
      <c r="L581" s="23"/>
      <c r="M581" s="131" t="s">
        <v>6</v>
      </c>
      <c r="N581" s="132" t="s">
        <v>26</v>
      </c>
      <c r="O581" s="29"/>
      <c r="P581" s="133">
        <f>O581*H581</f>
        <v>0</v>
      </c>
      <c r="Q581" s="133">
        <v>0</v>
      </c>
      <c r="R581" s="133">
        <f>Q581*H581</f>
        <v>0</v>
      </c>
      <c r="S581" s="133">
        <v>0</v>
      </c>
      <c r="T581" s="134">
        <f>S581*H581</f>
        <v>0</v>
      </c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R581" s="135" t="s">
        <v>93</v>
      </c>
      <c r="AT581" s="135" t="s">
        <v>88</v>
      </c>
      <c r="AU581" s="135" t="s">
        <v>41</v>
      </c>
      <c r="AY581" s="11" t="s">
        <v>86</v>
      </c>
      <c r="BE581" s="136">
        <f>IF(N581="základní",J581,0)</f>
        <v>0</v>
      </c>
      <c r="BF581" s="136">
        <f>IF(N581="snížená",J581,0)</f>
        <v>0</v>
      </c>
      <c r="BG581" s="136">
        <f>IF(N581="zákl. přenesená",J581,0)</f>
        <v>0</v>
      </c>
      <c r="BH581" s="136">
        <f>IF(N581="sníž. přenesená",J581,0)</f>
        <v>0</v>
      </c>
      <c r="BI581" s="136">
        <f>IF(N581="nulová",J581,0)</f>
        <v>0</v>
      </c>
      <c r="BJ581" s="11" t="s">
        <v>40</v>
      </c>
      <c r="BK581" s="136">
        <f>ROUND(I581*H581,2)</f>
        <v>0</v>
      </c>
      <c r="BL581" s="11" t="s">
        <v>93</v>
      </c>
      <c r="BM581" s="135" t="s">
        <v>797</v>
      </c>
    </row>
    <row r="582" spans="1:65" s="9" customFormat="1" ht="11.25" x14ac:dyDescent="0.2">
      <c r="B582" s="151"/>
      <c r="C582" s="152"/>
      <c r="D582" s="137" t="s">
        <v>97</v>
      </c>
      <c r="E582" s="153" t="s">
        <v>6</v>
      </c>
      <c r="F582" s="154" t="s">
        <v>798</v>
      </c>
      <c r="G582" s="152"/>
      <c r="H582" s="155">
        <v>4757.87</v>
      </c>
      <c r="I582" s="156"/>
      <c r="J582" s="152"/>
      <c r="K582" s="152"/>
      <c r="L582" s="157"/>
      <c r="M582" s="158"/>
      <c r="N582" s="159"/>
      <c r="O582" s="159"/>
      <c r="P582" s="159"/>
      <c r="Q582" s="159"/>
      <c r="R582" s="159"/>
      <c r="S582" s="159"/>
      <c r="T582" s="160"/>
      <c r="AT582" s="161" t="s">
        <v>97</v>
      </c>
      <c r="AU582" s="161" t="s">
        <v>41</v>
      </c>
      <c r="AV582" s="9" t="s">
        <v>41</v>
      </c>
      <c r="AW582" s="9" t="s">
        <v>18</v>
      </c>
      <c r="AX582" s="9" t="s">
        <v>40</v>
      </c>
      <c r="AY582" s="161" t="s">
        <v>86</v>
      </c>
    </row>
    <row r="583" spans="1:65" s="7" customFormat="1" ht="22.9" customHeight="1" x14ac:dyDescent="0.2">
      <c r="B583" s="108"/>
      <c r="C583" s="109"/>
      <c r="D583" s="110" t="s">
        <v>38</v>
      </c>
      <c r="E583" s="122" t="s">
        <v>799</v>
      </c>
      <c r="F583" s="122" t="s">
        <v>800</v>
      </c>
      <c r="G583" s="109"/>
      <c r="H583" s="109"/>
      <c r="I583" s="112"/>
      <c r="J583" s="123">
        <f>BK583</f>
        <v>0</v>
      </c>
      <c r="K583" s="109"/>
      <c r="L583" s="114"/>
      <c r="M583" s="115"/>
      <c r="N583" s="116"/>
      <c r="O583" s="116"/>
      <c r="P583" s="117">
        <f>P584</f>
        <v>0</v>
      </c>
      <c r="Q583" s="116"/>
      <c r="R583" s="117">
        <f>R584</f>
        <v>0</v>
      </c>
      <c r="S583" s="116"/>
      <c r="T583" s="118">
        <f>T584</f>
        <v>0</v>
      </c>
      <c r="AR583" s="119" t="s">
        <v>40</v>
      </c>
      <c r="AT583" s="120" t="s">
        <v>38</v>
      </c>
      <c r="AU583" s="120" t="s">
        <v>40</v>
      </c>
      <c r="AY583" s="119" t="s">
        <v>86</v>
      </c>
      <c r="BK583" s="121">
        <f>BK584</f>
        <v>0</v>
      </c>
    </row>
    <row r="584" spans="1:65" s="2" customFormat="1" ht="33" customHeight="1" x14ac:dyDescent="0.2">
      <c r="A584" s="20"/>
      <c r="B584" s="21"/>
      <c r="C584" s="124" t="s">
        <v>801</v>
      </c>
      <c r="D584" s="124" t="s">
        <v>88</v>
      </c>
      <c r="E584" s="125" t="s">
        <v>802</v>
      </c>
      <c r="F584" s="126" t="s">
        <v>803</v>
      </c>
      <c r="G584" s="127" t="s">
        <v>254</v>
      </c>
      <c r="H584" s="128">
        <v>1848.15</v>
      </c>
      <c r="I584" s="129"/>
      <c r="J584" s="130">
        <f>ROUND(I584*H584,2)</f>
        <v>0</v>
      </c>
      <c r="K584" s="126" t="s">
        <v>92</v>
      </c>
      <c r="L584" s="23"/>
      <c r="M584" s="131" t="s">
        <v>6</v>
      </c>
      <c r="N584" s="132" t="s">
        <v>26</v>
      </c>
      <c r="O584" s="29"/>
      <c r="P584" s="133">
        <f>O584*H584</f>
        <v>0</v>
      </c>
      <c r="Q584" s="133">
        <v>0</v>
      </c>
      <c r="R584" s="133">
        <f>Q584*H584</f>
        <v>0</v>
      </c>
      <c r="S584" s="133">
        <v>0</v>
      </c>
      <c r="T584" s="134">
        <f>S584*H584</f>
        <v>0</v>
      </c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R584" s="135" t="s">
        <v>93</v>
      </c>
      <c r="AT584" s="135" t="s">
        <v>88</v>
      </c>
      <c r="AU584" s="135" t="s">
        <v>41</v>
      </c>
      <c r="AY584" s="11" t="s">
        <v>86</v>
      </c>
      <c r="BE584" s="136">
        <f>IF(N584="základní",J584,0)</f>
        <v>0</v>
      </c>
      <c r="BF584" s="136">
        <f>IF(N584="snížená",J584,0)</f>
        <v>0</v>
      </c>
      <c r="BG584" s="136">
        <f>IF(N584="zákl. přenesená",J584,0)</f>
        <v>0</v>
      </c>
      <c r="BH584" s="136">
        <f>IF(N584="sníž. přenesená",J584,0)</f>
        <v>0</v>
      </c>
      <c r="BI584" s="136">
        <f>IF(N584="nulová",J584,0)</f>
        <v>0</v>
      </c>
      <c r="BJ584" s="11" t="s">
        <v>40</v>
      </c>
      <c r="BK584" s="136">
        <f>ROUND(I584*H584,2)</f>
        <v>0</v>
      </c>
      <c r="BL584" s="11" t="s">
        <v>93</v>
      </c>
      <c r="BM584" s="135" t="s">
        <v>804</v>
      </c>
    </row>
    <row r="585" spans="1:65" s="7" customFormat="1" ht="25.9" customHeight="1" x14ac:dyDescent="0.2">
      <c r="B585" s="108"/>
      <c r="C585" s="109"/>
      <c r="D585" s="110" t="s">
        <v>38</v>
      </c>
      <c r="E585" s="111" t="s">
        <v>805</v>
      </c>
      <c r="F585" s="111" t="s">
        <v>806</v>
      </c>
      <c r="G585" s="109"/>
      <c r="H585" s="109"/>
      <c r="I585" s="112"/>
      <c r="J585" s="113">
        <f>BK585</f>
        <v>0</v>
      </c>
      <c r="K585" s="109"/>
      <c r="L585" s="114"/>
      <c r="M585" s="115"/>
      <c r="N585" s="116"/>
      <c r="O585" s="116"/>
      <c r="P585" s="117">
        <f>P586+P589</f>
        <v>0</v>
      </c>
      <c r="Q585" s="116"/>
      <c r="R585" s="117">
        <f>R586+R589</f>
        <v>1.37802</v>
      </c>
      <c r="S585" s="116"/>
      <c r="T585" s="118">
        <f>T586+T589</f>
        <v>1.2349999999999999</v>
      </c>
      <c r="AR585" s="119" t="s">
        <v>41</v>
      </c>
      <c r="AT585" s="120" t="s">
        <v>38</v>
      </c>
      <c r="AU585" s="120" t="s">
        <v>39</v>
      </c>
      <c r="AY585" s="119" t="s">
        <v>86</v>
      </c>
      <c r="BK585" s="121">
        <f>BK586+BK589</f>
        <v>0</v>
      </c>
    </row>
    <row r="586" spans="1:65" s="7" customFormat="1" ht="22.9" customHeight="1" x14ac:dyDescent="0.2">
      <c r="B586" s="108"/>
      <c r="C586" s="109"/>
      <c r="D586" s="110" t="s">
        <v>38</v>
      </c>
      <c r="E586" s="122" t="s">
        <v>807</v>
      </c>
      <c r="F586" s="122" t="s">
        <v>808</v>
      </c>
      <c r="G586" s="109"/>
      <c r="H586" s="109"/>
      <c r="I586" s="112"/>
      <c r="J586" s="123">
        <f>BK586</f>
        <v>0</v>
      </c>
      <c r="K586" s="109"/>
      <c r="L586" s="114"/>
      <c r="M586" s="115"/>
      <c r="N586" s="116"/>
      <c r="O586" s="116"/>
      <c r="P586" s="117">
        <f>SUM(P587:P588)</f>
        <v>0</v>
      </c>
      <c r="Q586" s="116"/>
      <c r="R586" s="117">
        <f>SUM(R587:R588)</f>
        <v>1.19922</v>
      </c>
      <c r="S586" s="116"/>
      <c r="T586" s="118">
        <f>SUM(T587:T588)</f>
        <v>0</v>
      </c>
      <c r="AR586" s="119" t="s">
        <v>41</v>
      </c>
      <c r="AT586" s="120" t="s">
        <v>38</v>
      </c>
      <c r="AU586" s="120" t="s">
        <v>40</v>
      </c>
      <c r="AY586" s="119" t="s">
        <v>86</v>
      </c>
      <c r="BK586" s="121">
        <f>SUM(BK587:BK588)</f>
        <v>0</v>
      </c>
    </row>
    <row r="587" spans="1:65" s="2" customFormat="1" ht="44.25" customHeight="1" x14ac:dyDescent="0.2">
      <c r="A587" s="20"/>
      <c r="B587" s="21"/>
      <c r="C587" s="124" t="s">
        <v>809</v>
      </c>
      <c r="D587" s="124" t="s">
        <v>88</v>
      </c>
      <c r="E587" s="125" t="s">
        <v>810</v>
      </c>
      <c r="F587" s="126" t="s">
        <v>811</v>
      </c>
      <c r="G587" s="127" t="s">
        <v>91</v>
      </c>
      <c r="H587" s="128">
        <v>660</v>
      </c>
      <c r="I587" s="129"/>
      <c r="J587" s="130">
        <f>ROUND(I587*H587,2)</f>
        <v>0</v>
      </c>
      <c r="K587" s="126" t="s">
        <v>92</v>
      </c>
      <c r="L587" s="23"/>
      <c r="M587" s="131" t="s">
        <v>6</v>
      </c>
      <c r="N587" s="132" t="s">
        <v>26</v>
      </c>
      <c r="O587" s="29"/>
      <c r="P587" s="133">
        <f>O587*H587</f>
        <v>0</v>
      </c>
      <c r="Q587" s="133">
        <v>1.817E-3</v>
      </c>
      <c r="R587" s="133">
        <f>Q587*H587</f>
        <v>1.19922</v>
      </c>
      <c r="S587" s="133">
        <v>0</v>
      </c>
      <c r="T587" s="134">
        <f>S587*H587</f>
        <v>0</v>
      </c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R587" s="135" t="s">
        <v>170</v>
      </c>
      <c r="AT587" s="135" t="s">
        <v>88</v>
      </c>
      <c r="AU587" s="135" t="s">
        <v>41</v>
      </c>
      <c r="AY587" s="11" t="s">
        <v>86</v>
      </c>
      <c r="BE587" s="136">
        <f>IF(N587="základní",J587,0)</f>
        <v>0</v>
      </c>
      <c r="BF587" s="136">
        <f>IF(N587="snížená",J587,0)</f>
        <v>0</v>
      </c>
      <c r="BG587" s="136">
        <f>IF(N587="zákl. přenesená",J587,0)</f>
        <v>0</v>
      </c>
      <c r="BH587" s="136">
        <f>IF(N587="sníž. přenesená",J587,0)</f>
        <v>0</v>
      </c>
      <c r="BI587" s="136">
        <f>IF(N587="nulová",J587,0)</f>
        <v>0</v>
      </c>
      <c r="BJ587" s="11" t="s">
        <v>40</v>
      </c>
      <c r="BK587" s="136">
        <f>ROUND(I587*H587,2)</f>
        <v>0</v>
      </c>
      <c r="BL587" s="11" t="s">
        <v>170</v>
      </c>
      <c r="BM587" s="135" t="s">
        <v>812</v>
      </c>
    </row>
    <row r="588" spans="1:65" s="9" customFormat="1" ht="11.25" x14ac:dyDescent="0.2">
      <c r="B588" s="151"/>
      <c r="C588" s="152"/>
      <c r="D588" s="137" t="s">
        <v>97</v>
      </c>
      <c r="E588" s="153" t="s">
        <v>6</v>
      </c>
      <c r="F588" s="154" t="s">
        <v>813</v>
      </c>
      <c r="G588" s="152"/>
      <c r="H588" s="155">
        <v>660</v>
      </c>
      <c r="I588" s="156"/>
      <c r="J588" s="152"/>
      <c r="K588" s="152"/>
      <c r="L588" s="157"/>
      <c r="M588" s="158"/>
      <c r="N588" s="159"/>
      <c r="O588" s="159"/>
      <c r="P588" s="159"/>
      <c r="Q588" s="159"/>
      <c r="R588" s="159"/>
      <c r="S588" s="159"/>
      <c r="T588" s="160"/>
      <c r="AT588" s="161" t="s">
        <v>97</v>
      </c>
      <c r="AU588" s="161" t="s">
        <v>41</v>
      </c>
      <c r="AV588" s="9" t="s">
        <v>41</v>
      </c>
      <c r="AW588" s="9" t="s">
        <v>18</v>
      </c>
      <c r="AX588" s="9" t="s">
        <v>40</v>
      </c>
      <c r="AY588" s="161" t="s">
        <v>86</v>
      </c>
    </row>
    <row r="589" spans="1:65" s="7" customFormat="1" ht="22.9" customHeight="1" x14ac:dyDescent="0.2">
      <c r="B589" s="108"/>
      <c r="C589" s="109"/>
      <c r="D589" s="110" t="s">
        <v>38</v>
      </c>
      <c r="E589" s="122" t="s">
        <v>814</v>
      </c>
      <c r="F589" s="122" t="s">
        <v>815</v>
      </c>
      <c r="G589" s="109"/>
      <c r="H589" s="109"/>
      <c r="I589" s="112"/>
      <c r="J589" s="123">
        <f>BK589</f>
        <v>0</v>
      </c>
      <c r="K589" s="109"/>
      <c r="L589" s="114"/>
      <c r="M589" s="115"/>
      <c r="N589" s="116"/>
      <c r="O589" s="116"/>
      <c r="P589" s="117">
        <f>SUM(P590:P607)</f>
        <v>0</v>
      </c>
      <c r="Q589" s="116"/>
      <c r="R589" s="117">
        <f>SUM(R590:R607)</f>
        <v>0.17880000000000001</v>
      </c>
      <c r="S589" s="116"/>
      <c r="T589" s="118">
        <f>SUM(T590:T607)</f>
        <v>1.2349999999999999</v>
      </c>
      <c r="AR589" s="119" t="s">
        <v>41</v>
      </c>
      <c r="AT589" s="120" t="s">
        <v>38</v>
      </c>
      <c r="AU589" s="120" t="s">
        <v>40</v>
      </c>
      <c r="AY589" s="119" t="s">
        <v>86</v>
      </c>
      <c r="BK589" s="121">
        <f>SUM(BK590:BK607)</f>
        <v>0</v>
      </c>
    </row>
    <row r="590" spans="1:65" s="2" customFormat="1" ht="21.75" customHeight="1" x14ac:dyDescent="0.2">
      <c r="A590" s="20"/>
      <c r="B590" s="21"/>
      <c r="C590" s="124" t="s">
        <v>816</v>
      </c>
      <c r="D590" s="124" t="s">
        <v>88</v>
      </c>
      <c r="E590" s="125" t="s">
        <v>817</v>
      </c>
      <c r="F590" s="126" t="s">
        <v>818</v>
      </c>
      <c r="G590" s="127" t="s">
        <v>135</v>
      </c>
      <c r="H590" s="128">
        <v>10</v>
      </c>
      <c r="I590" s="129"/>
      <c r="J590" s="130">
        <f>ROUND(I590*H590,2)</f>
        <v>0</v>
      </c>
      <c r="K590" s="126" t="s">
        <v>92</v>
      </c>
      <c r="L590" s="23"/>
      <c r="M590" s="131" t="s">
        <v>6</v>
      </c>
      <c r="N590" s="132" t="s">
        <v>26</v>
      </c>
      <c r="O590" s="29"/>
      <c r="P590" s="133">
        <f>O590*H590</f>
        <v>0</v>
      </c>
      <c r="Q590" s="133">
        <v>0</v>
      </c>
      <c r="R590" s="133">
        <f>Q590*H590</f>
        <v>0</v>
      </c>
      <c r="S590" s="133">
        <v>2.5000000000000001E-2</v>
      </c>
      <c r="T590" s="134">
        <f>S590*H590</f>
        <v>0.25</v>
      </c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R590" s="135" t="s">
        <v>170</v>
      </c>
      <c r="AT590" s="135" t="s">
        <v>88</v>
      </c>
      <c r="AU590" s="135" t="s">
        <v>41</v>
      </c>
      <c r="AY590" s="11" t="s">
        <v>86</v>
      </c>
      <c r="BE590" s="136">
        <f>IF(N590="základní",J590,0)</f>
        <v>0</v>
      </c>
      <c r="BF590" s="136">
        <f>IF(N590="snížená",J590,0)</f>
        <v>0</v>
      </c>
      <c r="BG590" s="136">
        <f>IF(N590="zákl. přenesená",J590,0)</f>
        <v>0</v>
      </c>
      <c r="BH590" s="136">
        <f>IF(N590="sníž. přenesená",J590,0)</f>
        <v>0</v>
      </c>
      <c r="BI590" s="136">
        <f>IF(N590="nulová",J590,0)</f>
        <v>0</v>
      </c>
      <c r="BJ590" s="11" t="s">
        <v>40</v>
      </c>
      <c r="BK590" s="136">
        <f>ROUND(I590*H590,2)</f>
        <v>0</v>
      </c>
      <c r="BL590" s="11" t="s">
        <v>170</v>
      </c>
      <c r="BM590" s="135" t="s">
        <v>819</v>
      </c>
    </row>
    <row r="591" spans="1:65" s="2" customFormat="1" ht="21.75" customHeight="1" x14ac:dyDescent="0.2">
      <c r="A591" s="20"/>
      <c r="B591" s="21"/>
      <c r="C591" s="124" t="s">
        <v>820</v>
      </c>
      <c r="D591" s="124" t="s">
        <v>88</v>
      </c>
      <c r="E591" s="125" t="s">
        <v>821</v>
      </c>
      <c r="F591" s="126" t="s">
        <v>822</v>
      </c>
      <c r="G591" s="127" t="s">
        <v>135</v>
      </c>
      <c r="H591" s="128">
        <v>10</v>
      </c>
      <c r="I591" s="129"/>
      <c r="J591" s="130">
        <f>ROUND(I591*H591,2)</f>
        <v>0</v>
      </c>
      <c r="K591" s="126" t="s">
        <v>92</v>
      </c>
      <c r="L591" s="23"/>
      <c r="M591" s="131" t="s">
        <v>6</v>
      </c>
      <c r="N591" s="132" t="s">
        <v>26</v>
      </c>
      <c r="O591" s="29"/>
      <c r="P591" s="133">
        <f>O591*H591</f>
        <v>0</v>
      </c>
      <c r="Q591" s="133">
        <v>0</v>
      </c>
      <c r="R591" s="133">
        <f>Q591*H591</f>
        <v>0</v>
      </c>
      <c r="S591" s="133">
        <v>0</v>
      </c>
      <c r="T591" s="134">
        <f>S591*H591</f>
        <v>0</v>
      </c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R591" s="135" t="s">
        <v>170</v>
      </c>
      <c r="AT591" s="135" t="s">
        <v>88</v>
      </c>
      <c r="AU591" s="135" t="s">
        <v>41</v>
      </c>
      <c r="AY591" s="11" t="s">
        <v>86</v>
      </c>
      <c r="BE591" s="136">
        <f>IF(N591="základní",J591,0)</f>
        <v>0</v>
      </c>
      <c r="BF591" s="136">
        <f>IF(N591="snížená",J591,0)</f>
        <v>0</v>
      </c>
      <c r="BG591" s="136">
        <f>IF(N591="zákl. přenesená",J591,0)</f>
        <v>0</v>
      </c>
      <c r="BH591" s="136">
        <f>IF(N591="sníž. přenesená",J591,0)</f>
        <v>0</v>
      </c>
      <c r="BI591" s="136">
        <f>IF(N591="nulová",J591,0)</f>
        <v>0</v>
      </c>
      <c r="BJ591" s="11" t="s">
        <v>40</v>
      </c>
      <c r="BK591" s="136">
        <f>ROUND(I591*H591,2)</f>
        <v>0</v>
      </c>
      <c r="BL591" s="11" t="s">
        <v>170</v>
      </c>
      <c r="BM591" s="135" t="s">
        <v>823</v>
      </c>
    </row>
    <row r="592" spans="1:65" s="9" customFormat="1" ht="11.25" x14ac:dyDescent="0.2">
      <c r="B592" s="151"/>
      <c r="C592" s="152"/>
      <c r="D592" s="137" t="s">
        <v>97</v>
      </c>
      <c r="E592" s="153" t="s">
        <v>6</v>
      </c>
      <c r="F592" s="154" t="s">
        <v>824</v>
      </c>
      <c r="G592" s="152"/>
      <c r="H592" s="155">
        <v>10</v>
      </c>
      <c r="I592" s="156"/>
      <c r="J592" s="152"/>
      <c r="K592" s="152"/>
      <c r="L592" s="157"/>
      <c r="M592" s="158"/>
      <c r="N592" s="159"/>
      <c r="O592" s="159"/>
      <c r="P592" s="159"/>
      <c r="Q592" s="159"/>
      <c r="R592" s="159"/>
      <c r="S592" s="159"/>
      <c r="T592" s="160"/>
      <c r="AT592" s="161" t="s">
        <v>97</v>
      </c>
      <c r="AU592" s="161" t="s">
        <v>41</v>
      </c>
      <c r="AV592" s="9" t="s">
        <v>41</v>
      </c>
      <c r="AW592" s="9" t="s">
        <v>18</v>
      </c>
      <c r="AX592" s="9" t="s">
        <v>40</v>
      </c>
      <c r="AY592" s="161" t="s">
        <v>86</v>
      </c>
    </row>
    <row r="593" spans="1:65" s="2" customFormat="1" ht="16.5" customHeight="1" x14ac:dyDescent="0.2">
      <c r="A593" s="20"/>
      <c r="B593" s="21"/>
      <c r="C593" s="173" t="s">
        <v>825</v>
      </c>
      <c r="D593" s="173" t="s">
        <v>265</v>
      </c>
      <c r="E593" s="174" t="s">
        <v>826</v>
      </c>
      <c r="F593" s="175" t="s">
        <v>827</v>
      </c>
      <c r="G593" s="176" t="s">
        <v>135</v>
      </c>
      <c r="H593" s="177">
        <v>10</v>
      </c>
      <c r="I593" s="178"/>
      <c r="J593" s="179">
        <f>ROUND(I593*H593,2)</f>
        <v>0</v>
      </c>
      <c r="K593" s="175" t="s">
        <v>518</v>
      </c>
      <c r="L593" s="180"/>
      <c r="M593" s="181" t="s">
        <v>6</v>
      </c>
      <c r="N593" s="182" t="s">
        <v>26</v>
      </c>
      <c r="O593" s="29"/>
      <c r="P593" s="133">
        <f>O593*H593</f>
        <v>0</v>
      </c>
      <c r="Q593" s="133">
        <v>1.3500000000000001E-3</v>
      </c>
      <c r="R593" s="133">
        <f>Q593*H593</f>
        <v>1.3500000000000002E-2</v>
      </c>
      <c r="S593" s="133">
        <v>0</v>
      </c>
      <c r="T593" s="134">
        <f>S593*H593</f>
        <v>0</v>
      </c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R593" s="135" t="s">
        <v>264</v>
      </c>
      <c r="AT593" s="135" t="s">
        <v>265</v>
      </c>
      <c r="AU593" s="135" t="s">
        <v>41</v>
      </c>
      <c r="AY593" s="11" t="s">
        <v>86</v>
      </c>
      <c r="BE593" s="136">
        <f>IF(N593="základní",J593,0)</f>
        <v>0</v>
      </c>
      <c r="BF593" s="136">
        <f>IF(N593="snížená",J593,0)</f>
        <v>0</v>
      </c>
      <c r="BG593" s="136">
        <f>IF(N593="zákl. přenesená",J593,0)</f>
        <v>0</v>
      </c>
      <c r="BH593" s="136">
        <f>IF(N593="sníž. přenesená",J593,0)</f>
        <v>0</v>
      </c>
      <c r="BI593" s="136">
        <f>IF(N593="nulová",J593,0)</f>
        <v>0</v>
      </c>
      <c r="BJ593" s="11" t="s">
        <v>40</v>
      </c>
      <c r="BK593" s="136">
        <f>ROUND(I593*H593,2)</f>
        <v>0</v>
      </c>
      <c r="BL593" s="11" t="s">
        <v>170</v>
      </c>
      <c r="BM593" s="135" t="s">
        <v>828</v>
      </c>
    </row>
    <row r="594" spans="1:65" s="2" customFormat="1" ht="21.75" customHeight="1" x14ac:dyDescent="0.2">
      <c r="A594" s="20"/>
      <c r="B594" s="21"/>
      <c r="C594" s="124" t="s">
        <v>829</v>
      </c>
      <c r="D594" s="124" t="s">
        <v>88</v>
      </c>
      <c r="E594" s="125" t="s">
        <v>830</v>
      </c>
      <c r="F594" s="126" t="s">
        <v>831</v>
      </c>
      <c r="G594" s="127" t="s">
        <v>135</v>
      </c>
      <c r="H594" s="128">
        <v>14.5</v>
      </c>
      <c r="I594" s="129"/>
      <c r="J594" s="130">
        <f>ROUND(I594*H594,2)</f>
        <v>0</v>
      </c>
      <c r="K594" s="126" t="s">
        <v>92</v>
      </c>
      <c r="L594" s="23"/>
      <c r="M594" s="131" t="s">
        <v>6</v>
      </c>
      <c r="N594" s="132" t="s">
        <v>26</v>
      </c>
      <c r="O594" s="29"/>
      <c r="P594" s="133">
        <f>O594*H594</f>
        <v>0</v>
      </c>
      <c r="Q594" s="133">
        <v>0</v>
      </c>
      <c r="R594" s="133">
        <f>Q594*H594</f>
        <v>0</v>
      </c>
      <c r="S594" s="133">
        <v>0</v>
      </c>
      <c r="T594" s="134">
        <f>S594*H594</f>
        <v>0</v>
      </c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R594" s="135" t="s">
        <v>170</v>
      </c>
      <c r="AT594" s="135" t="s">
        <v>88</v>
      </c>
      <c r="AU594" s="135" t="s">
        <v>41</v>
      </c>
      <c r="AY594" s="11" t="s">
        <v>86</v>
      </c>
      <c r="BE594" s="136">
        <f>IF(N594="základní",J594,0)</f>
        <v>0</v>
      </c>
      <c r="BF594" s="136">
        <f>IF(N594="snížená",J594,0)</f>
        <v>0</v>
      </c>
      <c r="BG594" s="136">
        <f>IF(N594="zákl. přenesená",J594,0)</f>
        <v>0</v>
      </c>
      <c r="BH594" s="136">
        <f>IF(N594="sníž. přenesená",J594,0)</f>
        <v>0</v>
      </c>
      <c r="BI594" s="136">
        <f>IF(N594="nulová",J594,0)</f>
        <v>0</v>
      </c>
      <c r="BJ594" s="11" t="s">
        <v>40</v>
      </c>
      <c r="BK594" s="136">
        <f>ROUND(I594*H594,2)</f>
        <v>0</v>
      </c>
      <c r="BL594" s="11" t="s">
        <v>170</v>
      </c>
      <c r="BM594" s="135" t="s">
        <v>832</v>
      </c>
    </row>
    <row r="595" spans="1:65" s="9" customFormat="1" ht="11.25" x14ac:dyDescent="0.2">
      <c r="B595" s="151"/>
      <c r="C595" s="152"/>
      <c r="D595" s="137" t="s">
        <v>97</v>
      </c>
      <c r="E595" s="153" t="s">
        <v>6</v>
      </c>
      <c r="F595" s="154" t="s">
        <v>833</v>
      </c>
      <c r="G595" s="152"/>
      <c r="H595" s="155">
        <v>14.5</v>
      </c>
      <c r="I595" s="156"/>
      <c r="J595" s="152"/>
      <c r="K595" s="152"/>
      <c r="L595" s="157"/>
      <c r="M595" s="158"/>
      <c r="N595" s="159"/>
      <c r="O595" s="159"/>
      <c r="P595" s="159"/>
      <c r="Q595" s="159"/>
      <c r="R595" s="159"/>
      <c r="S595" s="159"/>
      <c r="T595" s="160"/>
      <c r="AT595" s="161" t="s">
        <v>97</v>
      </c>
      <c r="AU595" s="161" t="s">
        <v>41</v>
      </c>
      <c r="AV595" s="9" t="s">
        <v>41</v>
      </c>
      <c r="AW595" s="9" t="s">
        <v>18</v>
      </c>
      <c r="AX595" s="9" t="s">
        <v>40</v>
      </c>
      <c r="AY595" s="161" t="s">
        <v>86</v>
      </c>
    </row>
    <row r="596" spans="1:65" s="2" customFormat="1" ht="21.75" customHeight="1" x14ac:dyDescent="0.2">
      <c r="A596" s="20"/>
      <c r="B596" s="21"/>
      <c r="C596" s="173" t="s">
        <v>834</v>
      </c>
      <c r="D596" s="173" t="s">
        <v>265</v>
      </c>
      <c r="E596" s="174" t="s">
        <v>835</v>
      </c>
      <c r="F596" s="175" t="s">
        <v>836</v>
      </c>
      <c r="G596" s="176" t="s">
        <v>135</v>
      </c>
      <c r="H596" s="177">
        <v>14.5</v>
      </c>
      <c r="I596" s="178"/>
      <c r="J596" s="179">
        <f>ROUND(I596*H596,2)</f>
        <v>0</v>
      </c>
      <c r="K596" s="175" t="s">
        <v>518</v>
      </c>
      <c r="L596" s="180"/>
      <c r="M596" s="181" t="s">
        <v>6</v>
      </c>
      <c r="N596" s="182" t="s">
        <v>26</v>
      </c>
      <c r="O596" s="29"/>
      <c r="P596" s="133">
        <f>O596*H596</f>
        <v>0</v>
      </c>
      <c r="Q596" s="133">
        <v>5.7000000000000002E-3</v>
      </c>
      <c r="R596" s="133">
        <f>Q596*H596</f>
        <v>8.2650000000000001E-2</v>
      </c>
      <c r="S596" s="133">
        <v>0</v>
      </c>
      <c r="T596" s="134">
        <f>S596*H596</f>
        <v>0</v>
      </c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R596" s="135" t="s">
        <v>264</v>
      </c>
      <c r="AT596" s="135" t="s">
        <v>265</v>
      </c>
      <c r="AU596" s="135" t="s">
        <v>41</v>
      </c>
      <c r="AY596" s="11" t="s">
        <v>86</v>
      </c>
      <c r="BE596" s="136">
        <f>IF(N596="základní",J596,0)</f>
        <v>0</v>
      </c>
      <c r="BF596" s="136">
        <f>IF(N596="snížená",J596,0)</f>
        <v>0</v>
      </c>
      <c r="BG596" s="136">
        <f>IF(N596="zákl. přenesená",J596,0)</f>
        <v>0</v>
      </c>
      <c r="BH596" s="136">
        <f>IF(N596="sníž. přenesená",J596,0)</f>
        <v>0</v>
      </c>
      <c r="BI596" s="136">
        <f>IF(N596="nulová",J596,0)</f>
        <v>0</v>
      </c>
      <c r="BJ596" s="11" t="s">
        <v>40</v>
      </c>
      <c r="BK596" s="136">
        <f>ROUND(I596*H596,2)</f>
        <v>0</v>
      </c>
      <c r="BL596" s="11" t="s">
        <v>170</v>
      </c>
      <c r="BM596" s="135" t="s">
        <v>837</v>
      </c>
    </row>
    <row r="597" spans="1:65" s="2" customFormat="1" ht="21.75" customHeight="1" x14ac:dyDescent="0.2">
      <c r="A597" s="20"/>
      <c r="B597" s="21"/>
      <c r="C597" s="173" t="s">
        <v>838</v>
      </c>
      <c r="D597" s="173" t="s">
        <v>265</v>
      </c>
      <c r="E597" s="174" t="s">
        <v>839</v>
      </c>
      <c r="F597" s="175" t="s">
        <v>840</v>
      </c>
      <c r="G597" s="176" t="s">
        <v>135</v>
      </c>
      <c r="H597" s="177">
        <v>14.5</v>
      </c>
      <c r="I597" s="178"/>
      <c r="J597" s="179">
        <f>ROUND(I597*H597,2)</f>
        <v>0</v>
      </c>
      <c r="K597" s="175" t="s">
        <v>518</v>
      </c>
      <c r="L597" s="180"/>
      <c r="M597" s="181" t="s">
        <v>6</v>
      </c>
      <c r="N597" s="182" t="s">
        <v>26</v>
      </c>
      <c r="O597" s="29"/>
      <c r="P597" s="133">
        <f>O597*H597</f>
        <v>0</v>
      </c>
      <c r="Q597" s="133">
        <v>5.7000000000000002E-3</v>
      </c>
      <c r="R597" s="133">
        <f>Q597*H597</f>
        <v>8.2650000000000001E-2</v>
      </c>
      <c r="S597" s="133">
        <v>0</v>
      </c>
      <c r="T597" s="134">
        <f>S597*H597</f>
        <v>0</v>
      </c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R597" s="135" t="s">
        <v>264</v>
      </c>
      <c r="AT597" s="135" t="s">
        <v>265</v>
      </c>
      <c r="AU597" s="135" t="s">
        <v>41</v>
      </c>
      <c r="AY597" s="11" t="s">
        <v>86</v>
      </c>
      <c r="BE597" s="136">
        <f>IF(N597="základní",J597,0)</f>
        <v>0</v>
      </c>
      <c r="BF597" s="136">
        <f>IF(N597="snížená",J597,0)</f>
        <v>0</v>
      </c>
      <c r="BG597" s="136">
        <f>IF(N597="zákl. přenesená",J597,0)</f>
        <v>0</v>
      </c>
      <c r="BH597" s="136">
        <f>IF(N597="sníž. přenesená",J597,0)</f>
        <v>0</v>
      </c>
      <c r="BI597" s="136">
        <f>IF(N597="nulová",J597,0)</f>
        <v>0</v>
      </c>
      <c r="BJ597" s="11" t="s">
        <v>40</v>
      </c>
      <c r="BK597" s="136">
        <f>ROUND(I597*H597,2)</f>
        <v>0</v>
      </c>
      <c r="BL597" s="11" t="s">
        <v>170</v>
      </c>
      <c r="BM597" s="135" t="s">
        <v>841</v>
      </c>
    </row>
    <row r="598" spans="1:65" s="2" customFormat="1" ht="21.75" customHeight="1" x14ac:dyDescent="0.2">
      <c r="A598" s="20"/>
      <c r="B598" s="21"/>
      <c r="C598" s="124" t="s">
        <v>842</v>
      </c>
      <c r="D598" s="124" t="s">
        <v>88</v>
      </c>
      <c r="E598" s="125" t="s">
        <v>843</v>
      </c>
      <c r="F598" s="126" t="s">
        <v>844</v>
      </c>
      <c r="G598" s="127" t="s">
        <v>301</v>
      </c>
      <c r="H598" s="128">
        <v>985</v>
      </c>
      <c r="I598" s="129"/>
      <c r="J598" s="130">
        <f>ROUND(I598*H598,2)</f>
        <v>0</v>
      </c>
      <c r="K598" s="126" t="s">
        <v>92</v>
      </c>
      <c r="L598" s="23"/>
      <c r="M598" s="131" t="s">
        <v>6</v>
      </c>
      <c r="N598" s="132" t="s">
        <v>26</v>
      </c>
      <c r="O598" s="29"/>
      <c r="P598" s="133">
        <f>O598*H598</f>
        <v>0</v>
      </c>
      <c r="Q598" s="133">
        <v>0</v>
      </c>
      <c r="R598" s="133">
        <f>Q598*H598</f>
        <v>0</v>
      </c>
      <c r="S598" s="133">
        <v>1E-3</v>
      </c>
      <c r="T598" s="134">
        <f>S598*H598</f>
        <v>0.98499999999999999</v>
      </c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R598" s="135" t="s">
        <v>170</v>
      </c>
      <c r="AT598" s="135" t="s">
        <v>88</v>
      </c>
      <c r="AU598" s="135" t="s">
        <v>41</v>
      </c>
      <c r="AY598" s="11" t="s">
        <v>86</v>
      </c>
      <c r="BE598" s="136">
        <f>IF(N598="základní",J598,0)</f>
        <v>0</v>
      </c>
      <c r="BF598" s="136">
        <f>IF(N598="snížená",J598,0)</f>
        <v>0</v>
      </c>
      <c r="BG598" s="136">
        <f>IF(N598="zákl. přenesená",J598,0)</f>
        <v>0</v>
      </c>
      <c r="BH598" s="136">
        <f>IF(N598="sníž. přenesená",J598,0)</f>
        <v>0</v>
      </c>
      <c r="BI598" s="136">
        <f>IF(N598="nulová",J598,0)</f>
        <v>0</v>
      </c>
      <c r="BJ598" s="11" t="s">
        <v>40</v>
      </c>
      <c r="BK598" s="136">
        <f>ROUND(I598*H598,2)</f>
        <v>0</v>
      </c>
      <c r="BL598" s="11" t="s">
        <v>170</v>
      </c>
      <c r="BM598" s="135" t="s">
        <v>845</v>
      </c>
    </row>
    <row r="599" spans="1:65" s="8" customFormat="1" ht="11.25" x14ac:dyDescent="0.2">
      <c r="B599" s="141"/>
      <c r="C599" s="142"/>
      <c r="D599" s="137" t="s">
        <v>97</v>
      </c>
      <c r="E599" s="143" t="s">
        <v>6</v>
      </c>
      <c r="F599" s="144" t="s">
        <v>846</v>
      </c>
      <c r="G599" s="142"/>
      <c r="H599" s="143" t="s">
        <v>6</v>
      </c>
      <c r="I599" s="145"/>
      <c r="J599" s="142"/>
      <c r="K599" s="142"/>
      <c r="L599" s="146"/>
      <c r="M599" s="147"/>
      <c r="N599" s="148"/>
      <c r="O599" s="148"/>
      <c r="P599" s="148"/>
      <c r="Q599" s="148"/>
      <c r="R599" s="148"/>
      <c r="S599" s="148"/>
      <c r="T599" s="149"/>
      <c r="AT599" s="150" t="s">
        <v>97</v>
      </c>
      <c r="AU599" s="150" t="s">
        <v>41</v>
      </c>
      <c r="AV599" s="8" t="s">
        <v>40</v>
      </c>
      <c r="AW599" s="8" t="s">
        <v>18</v>
      </c>
      <c r="AX599" s="8" t="s">
        <v>39</v>
      </c>
      <c r="AY599" s="150" t="s">
        <v>86</v>
      </c>
    </row>
    <row r="600" spans="1:65" s="9" customFormat="1" ht="11.25" x14ac:dyDescent="0.2">
      <c r="B600" s="151"/>
      <c r="C600" s="152"/>
      <c r="D600" s="137" t="s">
        <v>97</v>
      </c>
      <c r="E600" s="153" t="s">
        <v>6</v>
      </c>
      <c r="F600" s="154" t="s">
        <v>847</v>
      </c>
      <c r="G600" s="152"/>
      <c r="H600" s="155">
        <v>700</v>
      </c>
      <c r="I600" s="156"/>
      <c r="J600" s="152"/>
      <c r="K600" s="152"/>
      <c r="L600" s="157"/>
      <c r="M600" s="158"/>
      <c r="N600" s="159"/>
      <c r="O600" s="159"/>
      <c r="P600" s="159"/>
      <c r="Q600" s="159"/>
      <c r="R600" s="159"/>
      <c r="S600" s="159"/>
      <c r="T600" s="160"/>
      <c r="AT600" s="161" t="s">
        <v>97</v>
      </c>
      <c r="AU600" s="161" t="s">
        <v>41</v>
      </c>
      <c r="AV600" s="9" t="s">
        <v>41</v>
      </c>
      <c r="AW600" s="9" t="s">
        <v>18</v>
      </c>
      <c r="AX600" s="9" t="s">
        <v>39</v>
      </c>
      <c r="AY600" s="161" t="s">
        <v>86</v>
      </c>
    </row>
    <row r="601" spans="1:65" s="8" customFormat="1" ht="11.25" x14ac:dyDescent="0.2">
      <c r="B601" s="141"/>
      <c r="C601" s="142"/>
      <c r="D601" s="137" t="s">
        <v>97</v>
      </c>
      <c r="E601" s="143" t="s">
        <v>6</v>
      </c>
      <c r="F601" s="144" t="s">
        <v>848</v>
      </c>
      <c r="G601" s="142"/>
      <c r="H601" s="143" t="s">
        <v>6</v>
      </c>
      <c r="I601" s="145"/>
      <c r="J601" s="142"/>
      <c r="K601" s="142"/>
      <c r="L601" s="146"/>
      <c r="M601" s="147"/>
      <c r="N601" s="148"/>
      <c r="O601" s="148"/>
      <c r="P601" s="148"/>
      <c r="Q601" s="148"/>
      <c r="R601" s="148"/>
      <c r="S601" s="148"/>
      <c r="T601" s="149"/>
      <c r="AT601" s="150" t="s">
        <v>97</v>
      </c>
      <c r="AU601" s="150" t="s">
        <v>41</v>
      </c>
      <c r="AV601" s="8" t="s">
        <v>40</v>
      </c>
      <c r="AW601" s="8" t="s">
        <v>18</v>
      </c>
      <c r="AX601" s="8" t="s">
        <v>39</v>
      </c>
      <c r="AY601" s="150" t="s">
        <v>86</v>
      </c>
    </row>
    <row r="602" spans="1:65" s="9" customFormat="1" ht="11.25" x14ac:dyDescent="0.2">
      <c r="B602" s="151"/>
      <c r="C602" s="152"/>
      <c r="D602" s="137" t="s">
        <v>97</v>
      </c>
      <c r="E602" s="153" t="s">
        <v>6</v>
      </c>
      <c r="F602" s="154" t="s">
        <v>849</v>
      </c>
      <c r="G602" s="152"/>
      <c r="H602" s="155">
        <v>150</v>
      </c>
      <c r="I602" s="156"/>
      <c r="J602" s="152"/>
      <c r="K602" s="152"/>
      <c r="L602" s="157"/>
      <c r="M602" s="158"/>
      <c r="N602" s="159"/>
      <c r="O602" s="159"/>
      <c r="P602" s="159"/>
      <c r="Q602" s="159"/>
      <c r="R602" s="159"/>
      <c r="S602" s="159"/>
      <c r="T602" s="160"/>
      <c r="AT602" s="161" t="s">
        <v>97</v>
      </c>
      <c r="AU602" s="161" t="s">
        <v>41</v>
      </c>
      <c r="AV602" s="9" t="s">
        <v>41</v>
      </c>
      <c r="AW602" s="9" t="s">
        <v>18</v>
      </c>
      <c r="AX602" s="9" t="s">
        <v>39</v>
      </c>
      <c r="AY602" s="161" t="s">
        <v>86</v>
      </c>
    </row>
    <row r="603" spans="1:65" s="8" customFormat="1" ht="11.25" x14ac:dyDescent="0.2">
      <c r="B603" s="141"/>
      <c r="C603" s="142"/>
      <c r="D603" s="137" t="s">
        <v>97</v>
      </c>
      <c r="E603" s="143" t="s">
        <v>6</v>
      </c>
      <c r="F603" s="144" t="s">
        <v>850</v>
      </c>
      <c r="G603" s="142"/>
      <c r="H603" s="143" t="s">
        <v>6</v>
      </c>
      <c r="I603" s="145"/>
      <c r="J603" s="142"/>
      <c r="K603" s="142"/>
      <c r="L603" s="146"/>
      <c r="M603" s="147"/>
      <c r="N603" s="148"/>
      <c r="O603" s="148"/>
      <c r="P603" s="148"/>
      <c r="Q603" s="148"/>
      <c r="R603" s="148"/>
      <c r="S603" s="148"/>
      <c r="T603" s="149"/>
      <c r="AT603" s="150" t="s">
        <v>97</v>
      </c>
      <c r="AU603" s="150" t="s">
        <v>41</v>
      </c>
      <c r="AV603" s="8" t="s">
        <v>40</v>
      </c>
      <c r="AW603" s="8" t="s">
        <v>18</v>
      </c>
      <c r="AX603" s="8" t="s">
        <v>39</v>
      </c>
      <c r="AY603" s="150" t="s">
        <v>86</v>
      </c>
    </row>
    <row r="604" spans="1:65" s="9" customFormat="1" ht="11.25" x14ac:dyDescent="0.2">
      <c r="B604" s="151"/>
      <c r="C604" s="152"/>
      <c r="D604" s="137" t="s">
        <v>97</v>
      </c>
      <c r="E604" s="153" t="s">
        <v>6</v>
      </c>
      <c r="F604" s="154" t="s">
        <v>851</v>
      </c>
      <c r="G604" s="152"/>
      <c r="H604" s="155">
        <v>125</v>
      </c>
      <c r="I604" s="156"/>
      <c r="J604" s="152"/>
      <c r="K604" s="152"/>
      <c r="L604" s="157"/>
      <c r="M604" s="158"/>
      <c r="N604" s="159"/>
      <c r="O604" s="159"/>
      <c r="P604" s="159"/>
      <c r="Q604" s="159"/>
      <c r="R604" s="159"/>
      <c r="S604" s="159"/>
      <c r="T604" s="160"/>
      <c r="AT604" s="161" t="s">
        <v>97</v>
      </c>
      <c r="AU604" s="161" t="s">
        <v>41</v>
      </c>
      <c r="AV604" s="9" t="s">
        <v>41</v>
      </c>
      <c r="AW604" s="9" t="s">
        <v>18</v>
      </c>
      <c r="AX604" s="9" t="s">
        <v>39</v>
      </c>
      <c r="AY604" s="161" t="s">
        <v>86</v>
      </c>
    </row>
    <row r="605" spans="1:65" s="8" customFormat="1" ht="11.25" x14ac:dyDescent="0.2">
      <c r="B605" s="141"/>
      <c r="C605" s="142"/>
      <c r="D605" s="137" t="s">
        <v>97</v>
      </c>
      <c r="E605" s="143" t="s">
        <v>6</v>
      </c>
      <c r="F605" s="144" t="s">
        <v>852</v>
      </c>
      <c r="G605" s="142"/>
      <c r="H605" s="143" t="s">
        <v>6</v>
      </c>
      <c r="I605" s="145"/>
      <c r="J605" s="142"/>
      <c r="K605" s="142"/>
      <c r="L605" s="146"/>
      <c r="M605" s="147"/>
      <c r="N605" s="148"/>
      <c r="O605" s="148"/>
      <c r="P605" s="148"/>
      <c r="Q605" s="148"/>
      <c r="R605" s="148"/>
      <c r="S605" s="148"/>
      <c r="T605" s="149"/>
      <c r="AT605" s="150" t="s">
        <v>97</v>
      </c>
      <c r="AU605" s="150" t="s">
        <v>41</v>
      </c>
      <c r="AV605" s="8" t="s">
        <v>40</v>
      </c>
      <c r="AW605" s="8" t="s">
        <v>18</v>
      </c>
      <c r="AX605" s="8" t="s">
        <v>39</v>
      </c>
      <c r="AY605" s="150" t="s">
        <v>86</v>
      </c>
    </row>
    <row r="606" spans="1:65" s="9" customFormat="1" ht="11.25" x14ac:dyDescent="0.2">
      <c r="B606" s="151"/>
      <c r="C606" s="152"/>
      <c r="D606" s="137" t="s">
        <v>97</v>
      </c>
      <c r="E606" s="153" t="s">
        <v>6</v>
      </c>
      <c r="F606" s="154" t="s">
        <v>824</v>
      </c>
      <c r="G606" s="152"/>
      <c r="H606" s="155">
        <v>10</v>
      </c>
      <c r="I606" s="156"/>
      <c r="J606" s="152"/>
      <c r="K606" s="152"/>
      <c r="L606" s="157"/>
      <c r="M606" s="158"/>
      <c r="N606" s="159"/>
      <c r="O606" s="159"/>
      <c r="P606" s="159"/>
      <c r="Q606" s="159"/>
      <c r="R606" s="159"/>
      <c r="S606" s="159"/>
      <c r="T606" s="160"/>
      <c r="AT606" s="161" t="s">
        <v>97</v>
      </c>
      <c r="AU606" s="161" t="s">
        <v>41</v>
      </c>
      <c r="AV606" s="9" t="s">
        <v>41</v>
      </c>
      <c r="AW606" s="9" t="s">
        <v>18</v>
      </c>
      <c r="AX606" s="9" t="s">
        <v>39</v>
      </c>
      <c r="AY606" s="161" t="s">
        <v>86</v>
      </c>
    </row>
    <row r="607" spans="1:65" s="10" customFormat="1" ht="11.25" x14ac:dyDescent="0.2">
      <c r="B607" s="162"/>
      <c r="C607" s="163"/>
      <c r="D607" s="137" t="s">
        <v>97</v>
      </c>
      <c r="E607" s="164" t="s">
        <v>6</v>
      </c>
      <c r="F607" s="165" t="s">
        <v>111</v>
      </c>
      <c r="G607" s="163"/>
      <c r="H607" s="166">
        <v>985</v>
      </c>
      <c r="I607" s="167"/>
      <c r="J607" s="163"/>
      <c r="K607" s="163"/>
      <c r="L607" s="168"/>
      <c r="M607" s="169"/>
      <c r="N607" s="170"/>
      <c r="O607" s="170"/>
      <c r="P607" s="170"/>
      <c r="Q607" s="170"/>
      <c r="R607" s="170"/>
      <c r="S607" s="170"/>
      <c r="T607" s="171"/>
      <c r="AT607" s="172" t="s">
        <v>97</v>
      </c>
      <c r="AU607" s="172" t="s">
        <v>41</v>
      </c>
      <c r="AV607" s="10" t="s">
        <v>93</v>
      </c>
      <c r="AW607" s="10" t="s">
        <v>18</v>
      </c>
      <c r="AX607" s="10" t="s">
        <v>40</v>
      </c>
      <c r="AY607" s="172" t="s">
        <v>86</v>
      </c>
    </row>
    <row r="608" spans="1:65" s="7" customFormat="1" ht="25.9" customHeight="1" x14ac:dyDescent="0.2">
      <c r="B608" s="108"/>
      <c r="C608" s="109"/>
      <c r="D608" s="110" t="s">
        <v>38</v>
      </c>
      <c r="E608" s="111" t="s">
        <v>265</v>
      </c>
      <c r="F608" s="111" t="s">
        <v>853</v>
      </c>
      <c r="G608" s="109"/>
      <c r="H608" s="109"/>
      <c r="I608" s="112"/>
      <c r="J608" s="113">
        <f>BK608</f>
        <v>0</v>
      </c>
      <c r="K608" s="109"/>
      <c r="L608" s="114"/>
      <c r="M608" s="115"/>
      <c r="N608" s="116"/>
      <c r="O608" s="116"/>
      <c r="P608" s="117">
        <f>P609</f>
        <v>0</v>
      </c>
      <c r="Q608" s="116"/>
      <c r="R608" s="117">
        <f>R609</f>
        <v>5.049E-2</v>
      </c>
      <c r="S608" s="116"/>
      <c r="T608" s="118">
        <f>T609</f>
        <v>0</v>
      </c>
      <c r="AR608" s="119" t="s">
        <v>105</v>
      </c>
      <c r="AT608" s="120" t="s">
        <v>38</v>
      </c>
      <c r="AU608" s="120" t="s">
        <v>39</v>
      </c>
      <c r="AY608" s="119" t="s">
        <v>86</v>
      </c>
      <c r="BK608" s="121">
        <f>BK609</f>
        <v>0</v>
      </c>
    </row>
    <row r="609" spans="1:65" s="7" customFormat="1" ht="22.9" customHeight="1" x14ac:dyDescent="0.2">
      <c r="B609" s="108"/>
      <c r="C609" s="109"/>
      <c r="D609" s="110" t="s">
        <v>38</v>
      </c>
      <c r="E609" s="122" t="s">
        <v>854</v>
      </c>
      <c r="F609" s="122" t="s">
        <v>855</v>
      </c>
      <c r="G609" s="109"/>
      <c r="H609" s="109"/>
      <c r="I609" s="112"/>
      <c r="J609" s="123">
        <f>BK609</f>
        <v>0</v>
      </c>
      <c r="K609" s="109"/>
      <c r="L609" s="114"/>
      <c r="M609" s="115"/>
      <c r="N609" s="116"/>
      <c r="O609" s="116"/>
      <c r="P609" s="117">
        <f>SUM(P610:P612)</f>
        <v>0</v>
      </c>
      <c r="Q609" s="116"/>
      <c r="R609" s="117">
        <f>SUM(R610:R612)</f>
        <v>5.049E-2</v>
      </c>
      <c r="S609" s="116"/>
      <c r="T609" s="118">
        <f>SUM(T610:T612)</f>
        <v>0</v>
      </c>
      <c r="AR609" s="119" t="s">
        <v>105</v>
      </c>
      <c r="AT609" s="120" t="s">
        <v>38</v>
      </c>
      <c r="AU609" s="120" t="s">
        <v>40</v>
      </c>
      <c r="AY609" s="119" t="s">
        <v>86</v>
      </c>
      <c r="BK609" s="121">
        <f>SUM(BK610:BK612)</f>
        <v>0</v>
      </c>
    </row>
    <row r="610" spans="1:65" s="2" customFormat="1" ht="16.5" customHeight="1" x14ac:dyDescent="0.2">
      <c r="A610" s="20"/>
      <c r="B610" s="21"/>
      <c r="C610" s="124" t="s">
        <v>856</v>
      </c>
      <c r="D610" s="124" t="s">
        <v>88</v>
      </c>
      <c r="E610" s="125" t="s">
        <v>857</v>
      </c>
      <c r="F610" s="126" t="s">
        <v>858</v>
      </c>
      <c r="G610" s="127" t="s">
        <v>859</v>
      </c>
      <c r="H610" s="128">
        <v>5.0999999999999996</v>
      </c>
      <c r="I610" s="129"/>
      <c r="J610" s="130">
        <f>ROUND(I610*H610,2)</f>
        <v>0</v>
      </c>
      <c r="K610" s="126" t="s">
        <v>92</v>
      </c>
      <c r="L610" s="23"/>
      <c r="M610" s="131" t="s">
        <v>6</v>
      </c>
      <c r="N610" s="132" t="s">
        <v>26</v>
      </c>
      <c r="O610" s="29"/>
      <c r="P610" s="133">
        <f>O610*H610</f>
        <v>0</v>
      </c>
      <c r="Q610" s="133">
        <v>9.9000000000000008E-3</v>
      </c>
      <c r="R610" s="133">
        <f>Q610*H610</f>
        <v>5.049E-2</v>
      </c>
      <c r="S610" s="133">
        <v>0</v>
      </c>
      <c r="T610" s="134">
        <f>S610*H610</f>
        <v>0</v>
      </c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R610" s="135" t="s">
        <v>461</v>
      </c>
      <c r="AT610" s="135" t="s">
        <v>88</v>
      </c>
      <c r="AU610" s="135" t="s">
        <v>41</v>
      </c>
      <c r="AY610" s="11" t="s">
        <v>86</v>
      </c>
      <c r="BE610" s="136">
        <f>IF(N610="základní",J610,0)</f>
        <v>0</v>
      </c>
      <c r="BF610" s="136">
        <f>IF(N610="snížená",J610,0)</f>
        <v>0</v>
      </c>
      <c r="BG610" s="136">
        <f>IF(N610="zákl. přenesená",J610,0)</f>
        <v>0</v>
      </c>
      <c r="BH610" s="136">
        <f>IF(N610="sníž. přenesená",J610,0)</f>
        <v>0</v>
      </c>
      <c r="BI610" s="136">
        <f>IF(N610="nulová",J610,0)</f>
        <v>0</v>
      </c>
      <c r="BJ610" s="11" t="s">
        <v>40</v>
      </c>
      <c r="BK610" s="136">
        <f>ROUND(I610*H610,2)</f>
        <v>0</v>
      </c>
      <c r="BL610" s="11" t="s">
        <v>461</v>
      </c>
      <c r="BM610" s="135" t="s">
        <v>860</v>
      </c>
    </row>
    <row r="611" spans="1:65" s="8" customFormat="1" ht="11.25" x14ac:dyDescent="0.2">
      <c r="B611" s="141"/>
      <c r="C611" s="142"/>
      <c r="D611" s="137" t="s">
        <v>97</v>
      </c>
      <c r="E611" s="143" t="s">
        <v>6</v>
      </c>
      <c r="F611" s="144" t="s">
        <v>861</v>
      </c>
      <c r="G611" s="142"/>
      <c r="H611" s="143" t="s">
        <v>6</v>
      </c>
      <c r="I611" s="145"/>
      <c r="J611" s="142"/>
      <c r="K611" s="142"/>
      <c r="L611" s="146"/>
      <c r="M611" s="147"/>
      <c r="N611" s="148"/>
      <c r="O611" s="148"/>
      <c r="P611" s="148"/>
      <c r="Q611" s="148"/>
      <c r="R611" s="148"/>
      <c r="S611" s="148"/>
      <c r="T611" s="149"/>
      <c r="AT611" s="150" t="s">
        <v>97</v>
      </c>
      <c r="AU611" s="150" t="s">
        <v>41</v>
      </c>
      <c r="AV611" s="8" t="s">
        <v>40</v>
      </c>
      <c r="AW611" s="8" t="s">
        <v>18</v>
      </c>
      <c r="AX611" s="8" t="s">
        <v>39</v>
      </c>
      <c r="AY611" s="150" t="s">
        <v>86</v>
      </c>
    </row>
    <row r="612" spans="1:65" s="9" customFormat="1" ht="11.25" x14ac:dyDescent="0.2">
      <c r="B612" s="151"/>
      <c r="C612" s="152"/>
      <c r="D612" s="137" t="s">
        <v>97</v>
      </c>
      <c r="E612" s="153" t="s">
        <v>6</v>
      </c>
      <c r="F612" s="154" t="s">
        <v>862</v>
      </c>
      <c r="G612" s="152"/>
      <c r="H612" s="155">
        <v>5.0999999999999996</v>
      </c>
      <c r="I612" s="156"/>
      <c r="J612" s="152"/>
      <c r="K612" s="152"/>
      <c r="L612" s="157"/>
      <c r="M612" s="158"/>
      <c r="N612" s="159"/>
      <c r="O612" s="159"/>
      <c r="P612" s="159"/>
      <c r="Q612" s="159"/>
      <c r="R612" s="159"/>
      <c r="S612" s="159"/>
      <c r="T612" s="160"/>
      <c r="AT612" s="161" t="s">
        <v>97</v>
      </c>
      <c r="AU612" s="161" t="s">
        <v>41</v>
      </c>
      <c r="AV612" s="9" t="s">
        <v>41</v>
      </c>
      <c r="AW612" s="9" t="s">
        <v>18</v>
      </c>
      <c r="AX612" s="9" t="s">
        <v>40</v>
      </c>
      <c r="AY612" s="161" t="s">
        <v>86</v>
      </c>
    </row>
    <row r="613" spans="1:65" s="7" customFormat="1" ht="25.9" customHeight="1" x14ac:dyDescent="0.2">
      <c r="B613" s="108"/>
      <c r="C613" s="109"/>
      <c r="D613" s="110" t="s">
        <v>38</v>
      </c>
      <c r="E613" s="111" t="s">
        <v>43</v>
      </c>
      <c r="F613" s="111" t="s">
        <v>44</v>
      </c>
      <c r="G613" s="109"/>
      <c r="H613" s="109"/>
      <c r="I613" s="112"/>
      <c r="J613" s="113">
        <f>BK613</f>
        <v>0</v>
      </c>
      <c r="K613" s="109"/>
      <c r="L613" s="114"/>
      <c r="M613" s="115"/>
      <c r="N613" s="116"/>
      <c r="O613" s="116"/>
      <c r="P613" s="117">
        <f>P614</f>
        <v>0</v>
      </c>
      <c r="Q613" s="116"/>
      <c r="R613" s="117">
        <f>R614</f>
        <v>0</v>
      </c>
      <c r="S613" s="116"/>
      <c r="T613" s="118">
        <f>T614</f>
        <v>0</v>
      </c>
      <c r="AR613" s="119" t="s">
        <v>115</v>
      </c>
      <c r="AT613" s="120" t="s">
        <v>38</v>
      </c>
      <c r="AU613" s="120" t="s">
        <v>39</v>
      </c>
      <c r="AY613" s="119" t="s">
        <v>86</v>
      </c>
      <c r="BK613" s="121">
        <f>BK614</f>
        <v>0</v>
      </c>
    </row>
    <row r="614" spans="1:65" s="7" customFormat="1" ht="22.9" customHeight="1" x14ac:dyDescent="0.2">
      <c r="B614" s="108"/>
      <c r="C614" s="109"/>
      <c r="D614" s="110" t="s">
        <v>38</v>
      </c>
      <c r="E614" s="122" t="s">
        <v>863</v>
      </c>
      <c r="F614" s="122" t="s">
        <v>864</v>
      </c>
      <c r="G614" s="109"/>
      <c r="H614" s="109"/>
      <c r="I614" s="112"/>
      <c r="J614" s="123">
        <f>BK614</f>
        <v>0</v>
      </c>
      <c r="K614" s="109"/>
      <c r="L614" s="114"/>
      <c r="M614" s="115"/>
      <c r="N614" s="116"/>
      <c r="O614" s="116"/>
      <c r="P614" s="117">
        <f>SUM(P615:P616)</f>
        <v>0</v>
      </c>
      <c r="Q614" s="116"/>
      <c r="R614" s="117">
        <f>SUM(R615:R616)</f>
        <v>0</v>
      </c>
      <c r="S614" s="116"/>
      <c r="T614" s="118">
        <f>SUM(T615:T616)</f>
        <v>0</v>
      </c>
      <c r="AR614" s="119" t="s">
        <v>115</v>
      </c>
      <c r="AT614" s="120" t="s">
        <v>38</v>
      </c>
      <c r="AU614" s="120" t="s">
        <v>40</v>
      </c>
      <c r="AY614" s="119" t="s">
        <v>86</v>
      </c>
      <c r="BK614" s="121">
        <f>SUM(BK615:BK616)</f>
        <v>0</v>
      </c>
    </row>
    <row r="615" spans="1:65" s="2" customFormat="1" ht="16.5" customHeight="1" x14ac:dyDescent="0.2">
      <c r="A615" s="20"/>
      <c r="B615" s="21"/>
      <c r="C615" s="124" t="s">
        <v>865</v>
      </c>
      <c r="D615" s="124" t="s">
        <v>88</v>
      </c>
      <c r="E615" s="125" t="s">
        <v>866</v>
      </c>
      <c r="F615" s="126" t="s">
        <v>867</v>
      </c>
      <c r="G615" s="127" t="s">
        <v>868</v>
      </c>
      <c r="H615" s="128">
        <v>1</v>
      </c>
      <c r="I615" s="129"/>
      <c r="J615" s="130">
        <f>ROUND(I615*H615,2)</f>
        <v>0</v>
      </c>
      <c r="K615" s="126" t="s">
        <v>92</v>
      </c>
      <c r="L615" s="23"/>
      <c r="M615" s="131" t="s">
        <v>6</v>
      </c>
      <c r="N615" s="132" t="s">
        <v>26</v>
      </c>
      <c r="O615" s="29"/>
      <c r="P615" s="133">
        <f>O615*H615</f>
        <v>0</v>
      </c>
      <c r="Q615" s="133">
        <v>0</v>
      </c>
      <c r="R615" s="133">
        <f>Q615*H615</f>
        <v>0</v>
      </c>
      <c r="S615" s="133">
        <v>0</v>
      </c>
      <c r="T615" s="134">
        <f>S615*H615</f>
        <v>0</v>
      </c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R615" s="135" t="s">
        <v>869</v>
      </c>
      <c r="AT615" s="135" t="s">
        <v>88</v>
      </c>
      <c r="AU615" s="135" t="s">
        <v>41</v>
      </c>
      <c r="AY615" s="11" t="s">
        <v>86</v>
      </c>
      <c r="BE615" s="136">
        <f>IF(N615="základní",J615,0)</f>
        <v>0</v>
      </c>
      <c r="BF615" s="136">
        <f>IF(N615="snížená",J615,0)</f>
        <v>0</v>
      </c>
      <c r="BG615" s="136">
        <f>IF(N615="zákl. přenesená",J615,0)</f>
        <v>0</v>
      </c>
      <c r="BH615" s="136">
        <f>IF(N615="sníž. přenesená",J615,0)</f>
        <v>0</v>
      </c>
      <c r="BI615" s="136">
        <f>IF(N615="nulová",J615,0)</f>
        <v>0</v>
      </c>
      <c r="BJ615" s="11" t="s">
        <v>40</v>
      </c>
      <c r="BK615" s="136">
        <f>ROUND(I615*H615,2)</f>
        <v>0</v>
      </c>
      <c r="BL615" s="11" t="s">
        <v>869</v>
      </c>
      <c r="BM615" s="135" t="s">
        <v>870</v>
      </c>
    </row>
    <row r="616" spans="1:65" s="2" customFormat="1" ht="48.75" x14ac:dyDescent="0.2">
      <c r="A616" s="20"/>
      <c r="B616" s="21"/>
      <c r="C616" s="22"/>
      <c r="D616" s="137" t="s">
        <v>95</v>
      </c>
      <c r="E616" s="22"/>
      <c r="F616" s="138" t="s">
        <v>871</v>
      </c>
      <c r="G616" s="22"/>
      <c r="H616" s="22"/>
      <c r="I616" s="47"/>
      <c r="J616" s="22"/>
      <c r="K616" s="22"/>
      <c r="L616" s="23"/>
      <c r="M616" s="183"/>
      <c r="N616" s="184"/>
      <c r="O616" s="185"/>
      <c r="P616" s="185"/>
      <c r="Q616" s="185"/>
      <c r="R616" s="185"/>
      <c r="S616" s="185"/>
      <c r="T616" s="186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T616" s="11" t="s">
        <v>95</v>
      </c>
      <c r="AU616" s="11" t="s">
        <v>41</v>
      </c>
    </row>
    <row r="617" spans="1:65" s="2" customFormat="1" ht="6.95" customHeight="1" x14ac:dyDescent="0.2">
      <c r="A617" s="20"/>
      <c r="B617" s="24"/>
      <c r="C617" s="25"/>
      <c r="D617" s="25"/>
      <c r="E617" s="25"/>
      <c r="F617" s="25"/>
      <c r="G617" s="25"/>
      <c r="H617" s="25"/>
      <c r="I617" s="74"/>
      <c r="J617" s="25"/>
      <c r="K617" s="25"/>
      <c r="L617" s="23"/>
      <c r="M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</sheetData>
  <sheetProtection algorithmName="SHA-512" hashValue="zF6oU7y1EGrLbSYvARlPyvJuUIQT7S5FHT/MRCSAhETrblM6qR2ROnRxnabeBdze8vJglhLRJxfyrv3fTcrndg==" saltValue="meIuZnGa7fgnkP0uL7zhhS1opPY9x3hgo1m7ZD9Mb/o5Q2iEDVYPVJ1iCGYJ2X9KftnummflcGHXyISuvK+Sew==" spinCount="100000" sheet="1" objects="1" scenarios="1" formatColumns="0" formatRows="0" autoFilter="0"/>
  <autoFilter ref="C101:K616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101.1.a - Zpevněné plo...</vt:lpstr>
      <vt:lpstr>'SO 101.1.a - Zpevněné plo...'!Názvy_tisku</vt:lpstr>
      <vt:lpstr>'SO 101.1.a - Zpevněné plo...'!Oblast_tisku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Jochimová Lenka</cp:lastModifiedBy>
  <dcterms:created xsi:type="dcterms:W3CDTF">2020-04-23T11:23:23Z</dcterms:created>
  <dcterms:modified xsi:type="dcterms:W3CDTF">2020-04-28T06:59:46Z</dcterms:modified>
</cp:coreProperties>
</file>