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SO 301 - Přeložka vodovodu" sheetId="8" r:id="rId1"/>
  </sheets>
  <definedNames>
    <definedName name="_xlnm._FilterDatabase" localSheetId="0" hidden="1">'SO 301 - Přeložka vodovodu'!$C$89:$K$275</definedName>
    <definedName name="_xlnm.Print_Titles" localSheetId="0">'SO 301 - Přeložka vodovodu'!$89:$89</definedName>
    <definedName name="_xlnm.Print_Area" localSheetId="0">'SO 301 - Přeložka vodovodu'!$C$45:$J$71,'SO 301 - Přeložka vodovodu'!$C$77:$K$275</definedName>
  </definedNames>
  <calcPr calcId="125725"/>
</workbook>
</file>

<file path=xl/calcChain.xml><?xml version="1.0" encoding="utf-8"?>
<calcChain xmlns="http://schemas.openxmlformats.org/spreadsheetml/2006/main">
  <c r="J37" i="8"/>
  <c r="J36"/>
  <c r="J35"/>
  <c r="BI274"/>
  <c r="BH274"/>
  <c r="BG274"/>
  <c r="BF274"/>
  <c r="T274"/>
  <c r="T273"/>
  <c r="T272" s="1"/>
  <c r="R274"/>
  <c r="R273" s="1"/>
  <c r="R272" s="1"/>
  <c r="P274"/>
  <c r="P273"/>
  <c r="P272"/>
  <c r="BI269"/>
  <c r="BH269"/>
  <c r="BG269"/>
  <c r="BF269"/>
  <c r="T269"/>
  <c r="T268" s="1"/>
  <c r="T267" s="1"/>
  <c r="R269"/>
  <c r="R268"/>
  <c r="R267" s="1"/>
  <c r="P269"/>
  <c r="P268"/>
  <c r="P267" s="1"/>
  <c r="BI266"/>
  <c r="BH266"/>
  <c r="BG266"/>
  <c r="BF266"/>
  <c r="T266"/>
  <c r="T265" s="1"/>
  <c r="R266"/>
  <c r="R265" s="1"/>
  <c r="P266"/>
  <c r="P265" s="1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T255" s="1"/>
  <c r="R256"/>
  <c r="R255" s="1"/>
  <c r="P256"/>
  <c r="P255" s="1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T151" s="1"/>
  <c r="R152"/>
  <c r="R151" s="1"/>
  <c r="P152"/>
  <c r="P151" s="1"/>
  <c r="BI148"/>
  <c r="BH148"/>
  <c r="BG148"/>
  <c r="BF148"/>
  <c r="T148"/>
  <c r="R148"/>
  <c r="P148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 s="1"/>
  <c r="J17"/>
  <c r="J12"/>
  <c r="J84" s="1"/>
  <c r="E7"/>
  <c r="E80" s="1"/>
  <c r="BK274"/>
  <c r="J274"/>
  <c r="J269"/>
  <c r="J266"/>
  <c r="J264"/>
  <c r="BK256"/>
  <c r="BK253"/>
  <c r="BK251"/>
  <c r="J250"/>
  <c r="BK246"/>
  <c r="BK243"/>
  <c r="J241"/>
  <c r="BK234"/>
  <c r="BK228"/>
  <c r="BK219"/>
  <c r="BK218"/>
  <c r="BK217"/>
  <c r="BK215"/>
  <c r="BK214"/>
  <c r="J202"/>
  <c r="BK190"/>
  <c r="J184"/>
  <c r="BK182"/>
  <c r="J172"/>
  <c r="BK165"/>
  <c r="J164"/>
  <c r="BK162"/>
  <c r="BK157"/>
  <c r="BK156"/>
  <c r="BK148"/>
  <c r="BK138"/>
  <c r="J130"/>
  <c r="BK128"/>
  <c r="BK125"/>
  <c r="J122"/>
  <c r="BK121"/>
  <c r="J115"/>
  <c r="J109"/>
  <c r="BK106"/>
  <c r="J104"/>
  <c r="J100"/>
  <c r="BK98"/>
  <c r="BK264"/>
  <c r="J251"/>
  <c r="J249"/>
  <c r="J248"/>
  <c r="J247"/>
  <c r="J246"/>
  <c r="BK241"/>
  <c r="J237"/>
  <c r="BK235"/>
  <c r="BK232"/>
  <c r="BK230"/>
  <c r="BK229"/>
  <c r="J228"/>
  <c r="J226"/>
  <c r="J214"/>
  <c r="J194"/>
  <c r="J193"/>
  <c r="J188"/>
  <c r="BK187"/>
  <c r="J183"/>
  <c r="BK181"/>
  <c r="J173"/>
  <c r="BK172"/>
  <c r="J171"/>
  <c r="J170"/>
  <c r="J167"/>
  <c r="J165"/>
  <c r="BK159"/>
  <c r="J152"/>
  <c r="J141"/>
  <c r="BK132"/>
  <c r="J125"/>
  <c r="J124"/>
  <c r="J96"/>
  <c r="BK93"/>
  <c r="BK269"/>
  <c r="BK266"/>
  <c r="J261"/>
  <c r="J260"/>
  <c r="J259"/>
  <c r="BK248"/>
  <c r="BK247"/>
  <c r="BK245"/>
  <c r="BK244"/>
  <c r="J243"/>
  <c r="BK242"/>
  <c r="BK240"/>
  <c r="BK237"/>
  <c r="J235"/>
  <c r="J234"/>
  <c r="J232"/>
  <c r="J230"/>
  <c r="J229"/>
  <c r="BK227"/>
  <c r="BK226"/>
  <c r="J225"/>
  <c r="J218"/>
  <c r="J217"/>
  <c r="BK216"/>
  <c r="J215"/>
  <c r="BK202"/>
  <c r="BK201"/>
  <c r="J200"/>
  <c r="BK194"/>
  <c r="BK193"/>
  <c r="J190"/>
  <c r="J189"/>
  <c r="BK188"/>
  <c r="J187"/>
  <c r="BK184"/>
  <c r="BK183"/>
  <c r="J181"/>
  <c r="BK173"/>
  <c r="BK171"/>
  <c r="BK167"/>
  <c r="BK164"/>
  <c r="J162"/>
  <c r="J160"/>
  <c r="J156"/>
  <c r="J148"/>
  <c r="BK141"/>
  <c r="BK129"/>
  <c r="BK124"/>
  <c r="BK115"/>
  <c r="J112"/>
  <c r="BK109"/>
  <c r="J106"/>
  <c r="BK104"/>
  <c r="BK96"/>
  <c r="BK95"/>
  <c r="BK261"/>
  <c r="BK260"/>
  <c r="BK259"/>
  <c r="J256"/>
  <c r="J253"/>
  <c r="BK250"/>
  <c r="BK249"/>
  <c r="J245"/>
  <c r="J244"/>
  <c r="J242"/>
  <c r="J240"/>
  <c r="J227"/>
  <c r="BK225"/>
  <c r="J219"/>
  <c r="J216"/>
  <c r="J201"/>
  <c r="BK200"/>
  <c r="BK189"/>
  <c r="J182"/>
  <c r="BK170"/>
  <c r="BK160"/>
  <c r="J159"/>
  <c r="J157"/>
  <c r="BK152"/>
  <c r="J138"/>
  <c r="J132"/>
  <c r="BK130"/>
  <c r="J129"/>
  <c r="J128"/>
  <c r="BK122"/>
  <c r="J121"/>
  <c r="BK112"/>
  <c r="BK100"/>
  <c r="J98"/>
  <c r="J95"/>
  <c r="J93"/>
  <c r="P92" l="1"/>
  <c r="R155"/>
  <c r="P258"/>
  <c r="R92"/>
  <c r="BK155"/>
  <c r="J155"/>
  <c r="J63" s="1"/>
  <c r="T258"/>
  <c r="BK92"/>
  <c r="J92" s="1"/>
  <c r="J61" s="1"/>
  <c r="T155"/>
  <c r="BK258"/>
  <c r="J258" s="1"/>
  <c r="J65" s="1"/>
  <c r="T92"/>
  <c r="T91" s="1"/>
  <c r="T90" s="1"/>
  <c r="P155"/>
  <c r="R258"/>
  <c r="E48"/>
  <c r="F87"/>
  <c r="BE96"/>
  <c r="BE124"/>
  <c r="BE138"/>
  <c r="BE157"/>
  <c r="BE164"/>
  <c r="BE165"/>
  <c r="BE173"/>
  <c r="BE181"/>
  <c r="BE183"/>
  <c r="BE184"/>
  <c r="BE190"/>
  <c r="BE194"/>
  <c r="BE202"/>
  <c r="BE214"/>
  <c r="BE216"/>
  <c r="BE226"/>
  <c r="BE228"/>
  <c r="BE234"/>
  <c r="BE235"/>
  <c r="BE245"/>
  <c r="BE264"/>
  <c r="BK268"/>
  <c r="BK267" s="1"/>
  <c r="J267" s="1"/>
  <c r="J67" s="1"/>
  <c r="J52"/>
  <c r="BE98"/>
  <c r="BE121"/>
  <c r="BE125"/>
  <c r="BE130"/>
  <c r="BE132"/>
  <c r="BE148"/>
  <c r="BE152"/>
  <c r="BE156"/>
  <c r="BE167"/>
  <c r="BE172"/>
  <c r="BE182"/>
  <c r="BE217"/>
  <c r="BE246"/>
  <c r="BE249"/>
  <c r="BE250"/>
  <c r="BE251"/>
  <c r="BE253"/>
  <c r="BK255"/>
  <c r="J255" s="1"/>
  <c r="J64" s="1"/>
  <c r="BE100"/>
  <c r="BE104"/>
  <c r="BE106"/>
  <c r="BE109"/>
  <c r="BE115"/>
  <c r="BE128"/>
  <c r="BE129"/>
  <c r="BE141"/>
  <c r="BE160"/>
  <c r="BE162"/>
  <c r="BE201"/>
  <c r="BE215"/>
  <c r="BE218"/>
  <c r="BE219"/>
  <c r="BE227"/>
  <c r="BE242"/>
  <c r="BE243"/>
  <c r="BE256"/>
  <c r="BE259"/>
  <c r="BE260"/>
  <c r="BE266"/>
  <c r="BK151"/>
  <c r="J151"/>
  <c r="J62" s="1"/>
  <c r="BK265"/>
  <c r="J265"/>
  <c r="J66"/>
  <c r="BK273"/>
  <c r="J273"/>
  <c r="J70" s="1"/>
  <c r="BE93"/>
  <c r="BE95"/>
  <c r="BE112"/>
  <c r="BE122"/>
  <c r="BE159"/>
  <c r="BE170"/>
  <c r="BE171"/>
  <c r="BE187"/>
  <c r="BE188"/>
  <c r="BE189"/>
  <c r="BE193"/>
  <c r="BE200"/>
  <c r="BE225"/>
  <c r="BE229"/>
  <c r="BE230"/>
  <c r="BE232"/>
  <c r="BE237"/>
  <c r="BE240"/>
  <c r="BE241"/>
  <c r="BE244"/>
  <c r="BE247"/>
  <c r="BE248"/>
  <c r="BE261"/>
  <c r="BE269"/>
  <c r="BE274"/>
  <c r="J34"/>
  <c r="F37"/>
  <c r="F34"/>
  <c r="F35"/>
  <c r="F36"/>
  <c r="P91" l="1"/>
  <c r="P90"/>
  <c r="R91"/>
  <c r="R90" s="1"/>
  <c r="J268"/>
  <c r="J68" s="1"/>
  <c r="BK272"/>
  <c r="J272"/>
  <c r="J69"/>
  <c r="BK91"/>
  <c r="J91" s="1"/>
  <c r="J60" s="1"/>
  <c r="F33"/>
  <c r="J33"/>
  <c r="BK90" l="1"/>
  <c r="J90" s="1"/>
  <c r="J59" s="1"/>
  <c r="J30" l="1"/>
  <c r="J39" l="1"/>
</calcChain>
</file>

<file path=xl/sharedStrings.xml><?xml version="1.0" encoding="utf-8"?>
<sst xmlns="http://schemas.openxmlformats.org/spreadsheetml/2006/main" count="2196" uniqueCount="495">
  <si>
    <t>False</t>
  </si>
  <si>
    <t>21</t>
  </si>
  <si>
    <t>15</t>
  </si>
  <si>
    <t>v ---  níže se nacházejí doplnkové a pomocné údaje k sestavám  --- v</t>
  </si>
  <si>
    <t>Stavba:</t>
  </si>
  <si>
    <t>KSO:</t>
  </si>
  <si>
    <t/>
  </si>
  <si>
    <t>CC-CZ:</t>
  </si>
  <si>
    <t>Místo:</t>
  </si>
  <si>
    <t>Bohumín</t>
  </si>
  <si>
    <t>Datum:</t>
  </si>
  <si>
    <t>Zadavatel:</t>
  </si>
  <si>
    <t>IČ:</t>
  </si>
  <si>
    <t>Město Bohumín, Masarykova 158, 735 81 Bohumín</t>
  </si>
  <si>
    <t>DIČ:</t>
  </si>
  <si>
    <t>Uchazeč:</t>
  </si>
  <si>
    <t>Projektant:</t>
  </si>
  <si>
    <t>HaskoningDHV Czech Republic, spol. s 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</si>
  <si>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</si>
  <si>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</si>
  <si>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</si>
  <si>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</si>
  <si>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</si>
  <si>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</si>
  <si>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</si>
  <si>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</si>
  <si>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</si>
  <si>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</si>
  <si>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</si>
  <si>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</si>
  <si>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</si>
  <si>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</si>
  <si>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</si>
  <si>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</si>
  <si>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</si>
  <si>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</si>
  <si>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</si>
  <si>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</si>
  <si>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</si>
  <si>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0</t>
  </si>
  <si>
    <t>1</t>
  </si>
  <si>
    <t>2</t>
  </si>
  <si>
    <t>{63efda3e-cf8c-40f5-8e1d-deb5f41b4dbe}</t>
  </si>
  <si>
    <t>VRN</t>
  </si>
  <si>
    <t>Vedlejší rozpočtové náklady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</si>
  <si>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</si>
  <si>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</si>
  <si>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</si>
  <si>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</si>
  <si>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</si>
  <si>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</si>
  <si>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</si>
  <si>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</si>
  <si>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</si>
  <si>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</si>
  <si>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</si>
  <si>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</si>
  <si>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</si>
  <si>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</si>
  <si>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</si>
  <si>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</si>
  <si>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</si>
  <si>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</si>
  <si>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</si>
  <si>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</si>
  <si>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</si>
  <si>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</si>
  <si>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</si>
  <si>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</si>
  <si>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</si>
  <si>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</si>
  <si>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</si>
  <si>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</si>
  <si>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</si>
  <si>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</si>
  <si>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</si>
  <si>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</si>
  <si>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</si>
  <si>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</si>
  <si>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</si>
  <si>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</si>
  <si>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2019 02</t>
  </si>
  <si>
    <t>4</t>
  </si>
  <si>
    <t>P</t>
  </si>
  <si>
    <t>VV</t>
  </si>
  <si>
    <t>3</t>
  </si>
  <si>
    <t>Součet</t>
  </si>
  <si>
    <t>5</t>
  </si>
  <si>
    <t>6</t>
  </si>
  <si>
    <t>7</t>
  </si>
  <si>
    <t>8</t>
  </si>
  <si>
    <t>9</t>
  </si>
  <si>
    <t>m</t>
  </si>
  <si>
    <t>10</t>
  </si>
  <si>
    <t>115101201</t>
  </si>
  <si>
    <t>Čerpání vody na dopravní výšku do 10 m s uvažovaným průměrným přítokem do 500 l/min</t>
  </si>
  <si>
    <t>hod</t>
  </si>
  <si>
    <t>8*5</t>
  </si>
  <si>
    <t>11</t>
  </si>
  <si>
    <t>115101301</t>
  </si>
  <si>
    <t>Pohotovost záložní čerpací soupravy pro dopravní výšku do 10 m s uvažovaným průměrným přítokem do 500 l/min</t>
  </si>
  <si>
    <t>den</t>
  </si>
  <si>
    <t>12</t>
  </si>
  <si>
    <t>13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</si>
  <si>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</si>
  <si>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</si>
  <si>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14</t>
  </si>
  <si>
    <t>m3</t>
  </si>
  <si>
    <t>16</t>
  </si>
  <si>
    <t>17</t>
  </si>
  <si>
    <t>18</t>
  </si>
  <si>
    <t>19</t>
  </si>
  <si>
    <t>Poznámka k položce:_x000D_
30%</t>
  </si>
  <si>
    <t>20</t>
  </si>
  <si>
    <t>22</t>
  </si>
  <si>
    <t>23</t>
  </si>
  <si>
    <t>24</t>
  </si>
  <si>
    <t>25</t>
  </si>
  <si>
    <t>26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</si>
  <si>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</si>
  <si>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</si>
  <si>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27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</si>
  <si>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</si>
  <si>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</si>
  <si>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Poznámka k položce:_x000D_
Celkem 20 km</t>
  </si>
  <si>
    <t>28</t>
  </si>
  <si>
    <t>167101103</t>
  </si>
  <si>
    <t>Nakládání, skládání a překládání neulehlého výkopku nebo sypaniny skládání nebo překládání, z hornin tř. 1 až 4</t>
  </si>
  <si>
    <t>29</t>
  </si>
  <si>
    <t>171201201</t>
  </si>
  <si>
    <t>Uložení sypaniny na skládky</t>
  </si>
  <si>
    <t>30</t>
  </si>
  <si>
    <t>171201211</t>
  </si>
  <si>
    <t>Poplatek za uložení stavebního odpadu na skládce (skládkovné) zeminy a kameniva zatříděného do Katalogu odpadů pod kódem 170 504</t>
  </si>
  <si>
    <t>t</t>
  </si>
  <si>
    <t>31</t>
  </si>
  <si>
    <t>174101101</t>
  </si>
  <si>
    <t>Zásyp sypaninou z jakékoliv horniny s uložením výkopku ve vrstvách se zhutněním jam, šachet, rýh nebo kolem objektů v těchto vykopávkách</t>
  </si>
  <si>
    <t>32</t>
  </si>
  <si>
    <t>M</t>
  </si>
  <si>
    <t>58344197</t>
  </si>
  <si>
    <t>štěrkodrť frakce 0/63</t>
  </si>
  <si>
    <t>Poznámka k položce:_x000D_
kamenivo přírodní těžené  štěrkodrť frakce 0/63 (nepřípustné pro zásyp jsou popílek, hlušina (haldovina), struska a recykláty)</t>
  </si>
  <si>
    <t>33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</si>
  <si>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</si>
  <si>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</si>
  <si>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Poznámka k položce:_x000D_
Obsyp potrubí provádět po vrstvách max. 15cm._x000D_
Jednotlivé vrstvy budou ručně hutněny na hodnotu 90% PS.</t>
  </si>
  <si>
    <t>34</t>
  </si>
  <si>
    <t>58344121</t>
  </si>
  <si>
    <t>štěrkodrť frakce 0/8</t>
  </si>
  <si>
    <t>Poznámka k položce:_x000D_
kamenivo přírodní těžené štěrkodrť frakce 0/8 (nepřípustné pro zásyp jsou popílek, hlušina (haldovina), struska a recykláty)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</si>
  <si>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</si>
  <si>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</si>
  <si>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</si>
  <si>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</si>
  <si>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</si>
  <si>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</si>
  <si>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</si>
  <si>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</si>
  <si>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</si>
  <si>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</si>
  <si>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</si>
  <si>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Vodorovné konstrukce</t>
  </si>
  <si>
    <t>46</t>
  </si>
  <si>
    <t>47</t>
  </si>
  <si>
    <t>48</t>
  </si>
  <si>
    <t>49</t>
  </si>
  <si>
    <t>50</t>
  </si>
  <si>
    <t>Potrubí:</t>
  </si>
  <si>
    <t>Šachty:</t>
  </si>
  <si>
    <t>51</t>
  </si>
  <si>
    <t>60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</si>
  <si>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</si>
  <si>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</si>
  <si>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</si>
  <si>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</si>
  <si>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</si>
  <si>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</si>
  <si>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</si>
  <si>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</si>
  <si>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</si>
  <si>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</si>
  <si>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</si>
  <si>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</si>
  <si>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</si>
  <si>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</si>
  <si>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</si>
  <si>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</si>
  <si>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</si>
  <si>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</si>
  <si>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</si>
  <si>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</si>
  <si>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dle dodavatele</t>
  </si>
  <si>
    <t>73</t>
  </si>
  <si>
    <t>74</t>
  </si>
  <si>
    <t>75</t>
  </si>
  <si>
    <t>Trubní vedení</t>
  </si>
  <si>
    <t>76</t>
  </si>
  <si>
    <t>77</t>
  </si>
  <si>
    <t>78</t>
  </si>
  <si>
    <t>79</t>
  </si>
  <si>
    <t>kus</t>
  </si>
  <si>
    <t>80</t>
  </si>
  <si>
    <t>81</t>
  </si>
  <si>
    <t>82</t>
  </si>
  <si>
    <t>83</t>
  </si>
  <si>
    <t>84</t>
  </si>
  <si>
    <t>Ostatní konstrukce a práce, bourání</t>
  </si>
  <si>
    <t>997</t>
  </si>
  <si>
    <t>Přesun sutě</t>
  </si>
  <si>
    <t>997002611</t>
  </si>
  <si>
    <t>Nakládání suti a vybouraných hmot na dopravní prostředek pro vodorovné přemístění</t>
  </si>
  <si>
    <t>997006512</t>
  </si>
  <si>
    <t>Vodorovná doprava suti na skládku s naložením na dopravní prostředek a složením přes 100 m do 1 km</t>
  </si>
  <si>
    <t>997006519</t>
  </si>
  <si>
    <t>Vodorovná doprava suti na skládku s naložením na dopravní prostředek a složením Příplatek k ceně za každý další i započatý 1 km</t>
  </si>
  <si>
    <t>998</t>
  </si>
  <si>
    <t>Přesun hmot</t>
  </si>
  <si>
    <t>Práce a dodávky M</t>
  </si>
  <si>
    <t>46-M</t>
  </si>
  <si>
    <t>Zemní práce při extr.mont.pracích</t>
  </si>
  <si>
    <t>460010025</t>
  </si>
  <si>
    <t>Vytyčení trasy inženýrských sítí v zastavěném prostoru</t>
  </si>
  <si>
    <t>km</t>
  </si>
  <si>
    <t>VRN4</t>
  </si>
  <si>
    <t>Inženýrská činnost</t>
  </si>
  <si>
    <t>043154000</t>
  </si>
  <si>
    <t>Zkoušky hutnicí</t>
  </si>
  <si>
    <t>komplet</t>
  </si>
  <si>
    <t>1024</t>
  </si>
  <si>
    <t>Poznámka k položce:_x000D_
Kontrola zhutnění při provádění zásypu je navržena statickou zatěžovací deskou. Zkouška bude provedena vždy maximálně pro 2 vrstvy o maximální tloušťce 0,5 m. _x000D_
Dále 3 zkoušky na každých 50 délky.</t>
  </si>
  <si>
    <t>SO 301 - Přeložka vodovodu</t>
  </si>
  <si>
    <t>591423496</t>
  </si>
  <si>
    <t>-1759148348</t>
  </si>
  <si>
    <t>119001402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</si>
  <si>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přes 200 do 500 mm</t>
  </si>
  <si>
    <t>979864874</t>
  </si>
  <si>
    <t>1,6*9</t>
  </si>
  <si>
    <t>-1893374993</t>
  </si>
  <si>
    <t>120001101</t>
  </si>
  <si>
    <t>Příplatek k cenám vykopávek za ztížení vykopávky v blízkosti inženýrských sítí nebo výbušnin v horninách jakékoliv třídy</t>
  </si>
  <si>
    <t>836954438</t>
  </si>
  <si>
    <t>Poznámka k položce:_x000D_
50%</t>
  </si>
  <si>
    <t>1,0*1,62*98,57</t>
  </si>
  <si>
    <t>159,683*0,5 'Přepočtené koeficientem množství</t>
  </si>
  <si>
    <t>132301202</t>
  </si>
  <si>
    <t>Hloubení zapažených i nezapažených rýh šířky přes 600 do 2 000 mm s urovnáním dna do předepsaného profilu a spádu v hornině tř. 4 přes 100 do 1 000 m3</t>
  </si>
  <si>
    <t>-1552719589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</si>
  <si>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</si>
  <si>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</si>
  <si>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-761031219</t>
  </si>
  <si>
    <t>159,683*0,3 'Přepočtené koeficientem množství</t>
  </si>
  <si>
    <t>133301101</t>
  </si>
  <si>
    <t>Hloubení zapažených i nezapažených šachet s případným nutným přemístěním výkopku ve výkopišti v hornině tř. 4 do 100 m3</t>
  </si>
  <si>
    <t>-854706713</t>
  </si>
  <si>
    <t>2,5*2,5*(2)*9</t>
  </si>
  <si>
    <t>133301109</t>
  </si>
  <si>
    <t>Hloubení zapažených i nezapažených šachet s případným nutným přemístěním výkopku ve výkopišti v hornině tř. 4 Příplatek k cenám za lepivost horniny tř. 4</t>
  </si>
  <si>
    <t>-1997585859</t>
  </si>
  <si>
    <t>112,5*0,3 'Přepočtené koeficientem množství</t>
  </si>
  <si>
    <t>151811132</t>
  </si>
  <si>
    <t>Zřízení pažicích boxů pro pažení a rozepření stěn rýh podzemního vedení hloubka výkopu do 4 m, šířka přes 1,2 do 2,5 m</t>
  </si>
  <si>
    <t>-83280118</t>
  </si>
  <si>
    <t>98,57*(2)*1,62</t>
  </si>
  <si>
    <t>(2,5+2,5+2,5+2,5)*(2)*9</t>
  </si>
  <si>
    <t>151811232</t>
  </si>
  <si>
    <t>Odstranění pažicích boxů pro pažení a rozepření stěn rýh podzemního vedení hloubka výkopu do 4 m, šířka přes 1,2 do 2,5 m</t>
  </si>
  <si>
    <t>2104018574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</si>
  <si>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</si>
  <si>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</si>
  <si>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-492290236</t>
  </si>
  <si>
    <t>159,683+112,5</t>
  </si>
  <si>
    <t>634463362</t>
  </si>
  <si>
    <t>-1943731632</t>
  </si>
  <si>
    <t>272,183*10 'Přepočtené koeficientem množství</t>
  </si>
  <si>
    <t>1741009257</t>
  </si>
  <si>
    <t>-1632992795</t>
  </si>
  <si>
    <t>162482023</t>
  </si>
  <si>
    <t>272,183*1,975</t>
  </si>
  <si>
    <t>1947176170</t>
  </si>
  <si>
    <t>1,0*(1,62-0,5)*98,57</t>
  </si>
  <si>
    <t>2,5*2,5*(2-0,5)*9</t>
  </si>
  <si>
    <t>381136891</t>
  </si>
  <si>
    <t>194,773*1,9</t>
  </si>
  <si>
    <t>791229500</t>
  </si>
  <si>
    <t>1,0*(0,5)*98,57</t>
  </si>
  <si>
    <t>2,5*2,5*(0,5)*9</t>
  </si>
  <si>
    <t>-1943942587</t>
  </si>
  <si>
    <t>77,410*1,9</t>
  </si>
  <si>
    <t>451541111</t>
  </si>
  <si>
    <t>Lože pod potrubí, stoky a drobné objekty v otevřeném výkopu ze štěrkodrtě 0-63 mm</t>
  </si>
  <si>
    <t>-1216079763</t>
  </si>
  <si>
    <t>Poznámka k položce:_x000D_
přírodní lomové drcené kamenivo fr. 0-8</t>
  </si>
  <si>
    <t>98,57*4*0,3</t>
  </si>
  <si>
    <t>871161141</t>
  </si>
  <si>
    <t>Montáž vodovodního potrubí z plastů v otevřeném výkopu z polyetylenu PE 100 svařovaných na tupo SDR 11/PN16 D 32 x 3,0 mm</t>
  </si>
  <si>
    <t>-1681495104</t>
  </si>
  <si>
    <t>28613595</t>
  </si>
  <si>
    <t>potrubí dvouvrstvé PE100 s 10% signalizační vrstvou SDR 11 32x3,0 dl 12m</t>
  </si>
  <si>
    <t>1545552854</t>
  </si>
  <si>
    <t>4*1,1 'Přepočtené koeficientem množství</t>
  </si>
  <si>
    <t>871241141</t>
  </si>
  <si>
    <t>Montáž vodovodního potrubí z plastů v otevřeném výkopu z polyetylenu PE 100 svařovaných na tupo SDR 11/PN16 D 90 x 8,2 mm</t>
  </si>
  <si>
    <t>493045335</t>
  </si>
  <si>
    <t>28613600</t>
  </si>
  <si>
    <t>potrubí dvouvrstvé PE100 s 10% signalizační vrstvou SDR 11 90x8,2 dl 12m</t>
  </si>
  <si>
    <t>-1636526965</t>
  </si>
  <si>
    <t>6*1,1 'Přepočtené koeficientem množství</t>
  </si>
  <si>
    <t>871275811</t>
  </si>
  <si>
    <t>Bourání stávajícího potrubí z PVC nebo polypropylenu PP v otevřeném výkopu DN do 150</t>
  </si>
  <si>
    <t>-260045164</t>
  </si>
  <si>
    <t>Poznámka k položce:_x000D_
Zafoukání řídkou popílko-cementovou směsí.</t>
  </si>
  <si>
    <t>871321141</t>
  </si>
  <si>
    <t>Montáž vodovodního potrubí z plastů v otevřeném výkopu z polyetylenu PE 100 svařovaných na tupo SDR 11/PN16 D 160 x 14,6 mm</t>
  </si>
  <si>
    <t>1086978243</t>
  </si>
  <si>
    <t>28613604</t>
  </si>
  <si>
    <t>potrubí dvouvrstvé PE100 s 10% signalizační vrstvou SDR 11 160x14,6 dl 12m</t>
  </si>
  <si>
    <t>696238063</t>
  </si>
  <si>
    <t>98,57*1,1 'Přepočtené koeficientem množství</t>
  </si>
  <si>
    <t>877161101</t>
  </si>
  <si>
    <t>Montáž tvarovek na vodovodním plastovém potrubí z polyetylenu PE 100 elektrotvarovek SDR 11/PN16 spojek, oblouků nebo redukcí d 32</t>
  </si>
  <si>
    <t>-1534080940</t>
  </si>
  <si>
    <t>mechanická spojka:</t>
  </si>
  <si>
    <t>28615969.01</t>
  </si>
  <si>
    <t>mechanická spojka DN 25mm</t>
  </si>
  <si>
    <t>-1960498479</t>
  </si>
  <si>
    <t>877161110</t>
  </si>
  <si>
    <t>Montáž tvarovek na vodovodním plastovém potrubí z polyetylenu PE 100 elektrotvarovek SDR 11/PN16 kolen 45° d 32</t>
  </si>
  <si>
    <t>-1927038338</t>
  </si>
  <si>
    <t>28615010</t>
  </si>
  <si>
    <t>elektrokoleno 45° PE 100 PN 16 D 32mm</t>
  </si>
  <si>
    <t>-605586371</t>
  </si>
  <si>
    <t>877241101</t>
  </si>
  <si>
    <t>Montáž tvarovek na vodovodním plastovém potrubí z polyetylenu PE 100 elektrotvarovek SDR 11/PN16 spojek, oblouků nebo redukcí d 90</t>
  </si>
  <si>
    <t>-520657372</t>
  </si>
  <si>
    <t>nákružek:</t>
  </si>
  <si>
    <t>příruba:</t>
  </si>
  <si>
    <t>spojka:</t>
  </si>
  <si>
    <t>28653135</t>
  </si>
  <si>
    <t>nákružek lemový PE 100 SDR 11 90mm</t>
  </si>
  <si>
    <t>703432640</t>
  </si>
  <si>
    <t>28653135.01</t>
  </si>
  <si>
    <t>příruba točivá DN 80</t>
  </si>
  <si>
    <t>-1063785161</t>
  </si>
  <si>
    <t>28615974</t>
  </si>
  <si>
    <t>elektrospojka SDR 11 PE 100 PN 16 D 90mm</t>
  </si>
  <si>
    <t>-986512892</t>
  </si>
  <si>
    <t>-701525903</t>
  </si>
  <si>
    <t>spojka proti posunu Synoflex:</t>
  </si>
  <si>
    <t>28615999.R.03</t>
  </si>
  <si>
    <t>spojka proti posunu Synoflex 7974 DN 80</t>
  </si>
  <si>
    <t>-1056347872</t>
  </si>
  <si>
    <t>877241110</t>
  </si>
  <si>
    <t>Montáž tvarovek na vodovodním plastovém potrubí z polyetylenu PE 100 elektrotvarovek SDR 11/PN16 kolen 45° d 90</t>
  </si>
  <si>
    <t>2105874346</t>
  </si>
  <si>
    <t>28653060</t>
  </si>
  <si>
    <t>elektrokoleno 90° PE 100 D 90mm</t>
  </si>
  <si>
    <t>-328456442</t>
  </si>
  <si>
    <t>877241112</t>
  </si>
  <si>
    <t>Montáž tvarovek na vodovodním plastovém potrubí z polyetylenu PE 100 elektrotvarovek SDR 11/PN16 kolen 90° d 90</t>
  </si>
  <si>
    <t>1979353640</t>
  </si>
  <si>
    <t>Patkové koleno k hydrantu:</t>
  </si>
  <si>
    <t>55251256.R.01</t>
  </si>
  <si>
    <t>koleno patkové 90° k hydrantu</t>
  </si>
  <si>
    <t>1942570436</t>
  </si>
  <si>
    <t>877261101</t>
  </si>
  <si>
    <t>Montáž tvarovek na vodovodním plastovém potrubí z polyetylenu PE 100 elektrotvarovek SDR 11/PN16 spojek, oblouků nebo redukcí d 110</t>
  </si>
  <si>
    <t>-960558188</t>
  </si>
  <si>
    <t>redukce:</t>
  </si>
  <si>
    <t>28614980</t>
  </si>
  <si>
    <t>elektroredukce PE 100 PN 16 D 160-110mm</t>
  </si>
  <si>
    <t>1076725236</t>
  </si>
  <si>
    <t>286159799.R.02</t>
  </si>
  <si>
    <t>spojka proti posunu Synoflex 7974 DN 100</t>
  </si>
  <si>
    <t>-849502089</t>
  </si>
  <si>
    <t>877321101</t>
  </si>
  <si>
    <t>Montáž tvarovek na vodovodním plastovém potrubí z polyetylenu PE 100 elektrotvarovek SDR 11/PN16 spojek, oblouků nebo redukcí d 160</t>
  </si>
  <si>
    <t>-1627990110</t>
  </si>
  <si>
    <t>oblouk 11°:</t>
  </si>
  <si>
    <t>oblouk 30°:</t>
  </si>
  <si>
    <t>oblouk 60°:</t>
  </si>
  <si>
    <t>navrtávací T kus:</t>
  </si>
  <si>
    <t>28614951.00</t>
  </si>
  <si>
    <t>elektrokoleno 11° PE 100 PN 16 D 160mm</t>
  </si>
  <si>
    <t>-2008767769</t>
  </si>
  <si>
    <t>28614951.01</t>
  </si>
  <si>
    <t>elektrokoleno 30° PE 100 PN 16 D 160mm</t>
  </si>
  <si>
    <t>-1722410853</t>
  </si>
  <si>
    <t>28614951.03</t>
  </si>
  <si>
    <t>elektrokoleno 60° PE 100 PN 16 D 160mm</t>
  </si>
  <si>
    <t>239473818</t>
  </si>
  <si>
    <t>286159799.R01</t>
  </si>
  <si>
    <t>spojka proti posunu Synoflex 7974 DN 150</t>
  </si>
  <si>
    <t>1406301225</t>
  </si>
  <si>
    <t>28614056.01</t>
  </si>
  <si>
    <t>tvarovka T-kus navrtávací s ventilem, s odbočkou 360° D 160-25mm</t>
  </si>
  <si>
    <t>1242858891</t>
  </si>
  <si>
    <t>877321115</t>
  </si>
  <si>
    <t>Montáž tvarovek na vodovodním plastovém potrubí z polyetylenu PE 100 elektrotvarovek SDR 11/PN16 T-kusů redukovaných d 160/90</t>
  </si>
  <si>
    <t>503610501</t>
  </si>
  <si>
    <t>D160/90:</t>
  </si>
  <si>
    <t>D160/80:</t>
  </si>
  <si>
    <t>28614969</t>
  </si>
  <si>
    <t>elektrotvarovka T-kus redukovaný PE 100 PN 16 D 160-90mm</t>
  </si>
  <si>
    <t>-696566646</t>
  </si>
  <si>
    <t>28614968.01</t>
  </si>
  <si>
    <t>elektrotvarovka T-kus redukovaný PE 100 PN 16 D 160-80mm</t>
  </si>
  <si>
    <t>751046852</t>
  </si>
  <si>
    <t>891241222</t>
  </si>
  <si>
    <t>Montáž vodovodních armatur na potrubí šoupátek nebo klapek uzavíracích v šachtách s ručním kolečkem DN 80</t>
  </si>
  <si>
    <t>1881538987</t>
  </si>
  <si>
    <t>42221303</t>
  </si>
  <si>
    <t>šoupátko pitná voda litina GGG 50 krátká stavební dl PN 10/16 DN 80x180mm</t>
  </si>
  <si>
    <t>1375532548</t>
  </si>
  <si>
    <t>891247111</t>
  </si>
  <si>
    <t>Montáž vodovodních armatur na potrubí hydrantů podzemních (bez osazení poklopů) DN 80</t>
  </si>
  <si>
    <t>-641859759</t>
  </si>
  <si>
    <t>42273594</t>
  </si>
  <si>
    <t>hydrant podzemní DN 80 PN 16 dvojitý uzávěr s koulí krycí v 1500mm</t>
  </si>
  <si>
    <t>1524035026</t>
  </si>
  <si>
    <t>Poznámka k položce:_x000D_
Tělo a nástavec z tvárné litiny,_x000D_
těžká antikorozní ochrana,_x000D_
vřeteno z nerez oceli,_x000D_
ucpávkové těsnění „O“ kroužky z perbunanu (NBR),_x000D_
ochrana proti vnikání nečistot mezi nástavcem a tělem hydrantu,_x000D_
připojovací příruba dle EN 545.</t>
  </si>
  <si>
    <t>892351111</t>
  </si>
  <si>
    <t>Tlakové zkoušky vodou na potrubí DN 150 nebo 200</t>
  </si>
  <si>
    <t>-1572037438</t>
  </si>
  <si>
    <t>98,570+6+4</t>
  </si>
  <si>
    <t>892353122</t>
  </si>
  <si>
    <t>Proplach a dezinfekce vodovodního potrubí DN 150 nebo 200</t>
  </si>
  <si>
    <t>885799372</t>
  </si>
  <si>
    <t>892353122.1</t>
  </si>
  <si>
    <t>Bakteriální zkouška vodovodního potrubí DN 150 nebo 200</t>
  </si>
  <si>
    <t>-441464950</t>
  </si>
  <si>
    <t>Poznámka k položce:_x000D_
Rozbor pitné vody.</t>
  </si>
  <si>
    <t>899401111</t>
  </si>
  <si>
    <t>Osazení poklopů litinových ventilových</t>
  </si>
  <si>
    <t>-745406497</t>
  </si>
  <si>
    <t>Pro navrtávací T kus:</t>
  </si>
  <si>
    <t>42291402</t>
  </si>
  <si>
    <t>poklop litinový ventilový</t>
  </si>
  <si>
    <t>-502204583</t>
  </si>
  <si>
    <t>42291080.01</t>
  </si>
  <si>
    <t>souprava zemní pro navrtávací T kus</t>
  </si>
  <si>
    <t>1707723560</t>
  </si>
  <si>
    <t>899401112</t>
  </si>
  <si>
    <t>Osazení poklopů litinových šoupátkových</t>
  </si>
  <si>
    <t>-1304099368</t>
  </si>
  <si>
    <t>42291352</t>
  </si>
  <si>
    <t>poklop litinový šoupátkový pro zemní soupravy osazení do terénu a do vozovky</t>
  </si>
  <si>
    <t>-363113663</t>
  </si>
  <si>
    <t>899401113</t>
  </si>
  <si>
    <t>Osazení poklopů litinových hydrantových</t>
  </si>
  <si>
    <t>-599105986</t>
  </si>
  <si>
    <t>42291452</t>
  </si>
  <si>
    <t>poklop litinový hydrantový DN 80</t>
  </si>
  <si>
    <t>2124397922</t>
  </si>
  <si>
    <t>899713111</t>
  </si>
  <si>
    <t>Orientační tabulky na vodovodních a kanalizačních řadech na sloupku ocelovém nebo betonovém</t>
  </si>
  <si>
    <t>1809045081</t>
  </si>
  <si>
    <t>899721112</t>
  </si>
  <si>
    <t>Signalizační vodič na potrubí DN nad 150 mm</t>
  </si>
  <si>
    <t>997385922</t>
  </si>
  <si>
    <t>899722114</t>
  </si>
  <si>
    <t>Krytí potrubí z plastů výstražnou fólií z PVC šířky 40 cm</t>
  </si>
  <si>
    <t>330112145</t>
  </si>
  <si>
    <t>899911161</t>
  </si>
  <si>
    <t>Kluzné objímky (pojízdná sedla) pro zasunutí potrubí do chráničky výšky 110 mm vnějšího průměru potrubí do 267 mm</t>
  </si>
  <si>
    <t>-393301236</t>
  </si>
  <si>
    <t>899913152</t>
  </si>
  <si>
    <t>Koncové uzavírací manžety chrániček DN potrubí x DN chráničky DN 150 x 250</t>
  </si>
  <si>
    <t>-5136527</t>
  </si>
  <si>
    <t>899914113</t>
  </si>
  <si>
    <t>Montáž ocelové chráničky v otevřeném výkopu vnějšího průměru D 273 x 10 mm</t>
  </si>
  <si>
    <t>-767003418</t>
  </si>
  <si>
    <t>12,2+8,8</t>
  </si>
  <si>
    <t>28613628</t>
  </si>
  <si>
    <t>potrubí dvouvrstvé PE100 s 10% signalizační vrstvou SDR 17 250x14,8 dl 12m</t>
  </si>
  <si>
    <t>606046628</t>
  </si>
  <si>
    <t>21*1,1 'Přepočtené koeficientem množství</t>
  </si>
  <si>
    <t>939902151</t>
  </si>
  <si>
    <t>Práce pojízdnými prostředky vůz speciální cisternový</t>
  </si>
  <si>
    <t>-1238963033</t>
  </si>
  <si>
    <t>Poznámka k položce:_x000D_
Náhradní zásobování vodou.</t>
  </si>
  <si>
    <t>-1047363657</t>
  </si>
  <si>
    <t>283421144</t>
  </si>
  <si>
    <t>-733092120</t>
  </si>
  <si>
    <t>0,5*19 'Přepočtené koeficientem množství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</si>
  <si>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</si>
  <si>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</si>
  <si>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1646146659</t>
  </si>
  <si>
    <t>998276101</t>
  </si>
  <si>
    <t>Přesun hmot pro trubní vedení hloubené z trub z plastických hmot nebo sklolaminátových pro vodovody nebo kanalizace v otevřeném výkopu dopravní vzdálenost do 15 m</t>
  </si>
  <si>
    <t>-1487777040</t>
  </si>
  <si>
    <t>918399120</t>
  </si>
  <si>
    <t>17 stávajících inženýrských sítí</t>
  </si>
  <si>
    <t>98,57*17/1000</t>
  </si>
  <si>
    <t>-42303939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</si>
</sst>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b/>
      <sz val="14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3" xfId="0" applyBorder="1"/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 applyProtection="1">
      <alignment vertical="center"/>
      <protection locked="0"/>
    </xf>
    <xf numFmtId="4" fontId="4" fillId="3" borderId="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  <protection locked="0"/>
    </xf>
    <xf numFmtId="4" fontId="5" fillId="0" borderId="18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  <protection locked="0"/>
    </xf>
    <xf numFmtId="4" fontId="6" fillId="0" borderId="18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6" fillId="0" borderId="0" xfId="0" applyNumberFormat="1" applyFont="1" applyAlignment="1" applyProtection="1"/>
    <xf numFmtId="0" fontId="0" fillId="0" borderId="10" xfId="0" applyBorder="1" applyAlignment="1" applyProtection="1">
      <alignment vertical="center"/>
    </xf>
    <xf numFmtId="166" fontId="19" fillId="0" borderId="10" xfId="0" applyNumberFormat="1" applyFont="1" applyBorder="1" applyAlignment="1" applyProtection="1"/>
    <xf numFmtId="166" fontId="19" fillId="0" borderId="11" xfId="0" applyNumberFormat="1" applyFont="1" applyBorder="1" applyAlignment="1" applyProtection="1"/>
    <xf numFmtId="4" fontId="2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2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3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4" fillId="0" borderId="20" xfId="0" applyFont="1" applyBorder="1" applyAlignment="1" applyProtection="1">
      <alignment horizontal="center" vertical="center"/>
    </xf>
    <xf numFmtId="49" fontId="14" fillId="0" borderId="20" xfId="0" applyNumberFormat="1" applyFont="1" applyBorder="1" applyAlignment="1" applyProtection="1">
      <alignment horizontal="left" vertical="center" wrapText="1"/>
    </xf>
    <xf numFmtId="0" fontId="14" fillId="0" borderId="20" xfId="0" applyFont="1" applyBorder="1" applyAlignment="1" applyProtection="1">
      <alignment horizontal="left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167" fontId="14" fillId="0" borderId="20" xfId="0" applyNumberFormat="1" applyFont="1" applyBorder="1" applyAlignment="1" applyProtection="1">
      <alignment vertical="center"/>
    </xf>
    <xf numFmtId="4" fontId="14" fillId="2" borderId="20" xfId="0" applyNumberFormat="1" applyFont="1" applyFill="1" applyBorder="1" applyAlignment="1" applyProtection="1">
      <alignment vertical="center"/>
      <protection locked="0"/>
    </xf>
    <xf numFmtId="4" fontId="14" fillId="0" borderId="20" xfId="0" applyNumberFormat="1" applyFont="1" applyBorder="1" applyAlignment="1" applyProtection="1">
      <alignment vertical="center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166" fontId="15" fillId="0" borderId="0" xfId="0" applyNumberFormat="1" applyFont="1" applyBorder="1" applyAlignment="1" applyProtection="1">
      <alignment vertical="center"/>
    </xf>
    <xf numFmtId="166" fontId="15" fillId="0" borderId="13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0" borderId="20" xfId="0" applyFont="1" applyBorder="1" applyAlignment="1" applyProtection="1">
      <alignment horizontal="center" vertical="center"/>
    </xf>
    <xf numFmtId="49" fontId="23" fillId="0" borderId="20" xfId="0" applyNumberFormat="1" applyFont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center" vertical="center" wrapText="1"/>
    </xf>
    <xf numFmtId="167" fontId="23" fillId="0" borderId="20" xfId="0" applyNumberFormat="1" applyFont="1" applyBorder="1" applyAlignment="1" applyProtection="1">
      <alignment vertical="center"/>
    </xf>
    <xf numFmtId="4" fontId="23" fillId="2" borderId="20" xfId="0" applyNumberFormat="1" applyFont="1" applyFill="1" applyBorder="1" applyAlignment="1" applyProtection="1">
      <alignment vertical="center"/>
      <protection locked="0"/>
    </xf>
    <xf numFmtId="4" fontId="23" fillId="0" borderId="20" xfId="0" applyNumberFormat="1" applyFont="1" applyBorder="1" applyAlignment="1" applyProtection="1">
      <alignment vertical="center"/>
    </xf>
    <xf numFmtId="0" fontId="24" fillId="0" borderId="3" xfId="0" applyFont="1" applyBorder="1" applyAlignment="1">
      <alignment vertical="center"/>
    </xf>
    <xf numFmtId="0" fontId="23" fillId="2" borderId="12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1"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6"/>
  <sheetViews>
    <sheetView showGridLines="0" tabSelected="1" topLeftCell="A267" workbookViewId="0">
      <selection activeCell="H275" sqref="H275"/>
    </sheetView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38" customWidth="1"/>
    <col min="10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38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1" t="s">
        <v>42</v>
      </c>
    </row>
    <row r="3" spans="1:46" s="1" customFormat="1" ht="7" hidden="1" customHeight="1">
      <c r="B3" s="39"/>
      <c r="C3" s="40"/>
      <c r="D3" s="40"/>
      <c r="E3" s="40"/>
      <c r="F3" s="40"/>
      <c r="G3" s="40"/>
      <c r="H3" s="40"/>
      <c r="I3" s="41"/>
      <c r="J3" s="40"/>
      <c r="K3" s="40"/>
      <c r="L3" s="12"/>
      <c r="AT3" s="11" t="s">
        <v>41</v>
      </c>
    </row>
    <row r="4" spans="1:46" s="1" customFormat="1" ht="25" hidden="1" customHeight="1">
      <c r="B4" s="12"/>
      <c r="D4" s="42" t="s">
        <v>45</v>
      </c>
      <c r="I4" s="38"/>
      <c r="L4" s="12"/>
      <c r="M4" s="43" t="s">
        <v>3</v>
      </c>
      <c r="AT4" s="11" t="s">
        <v>0</v>
      </c>
    </row>
    <row r="5" spans="1:46" s="1" customFormat="1" ht="7" hidden="1" customHeight="1">
      <c r="B5" s="12"/>
      <c r="I5" s="38"/>
      <c r="L5" s="12"/>
    </row>
    <row r="6" spans="1:46" s="1" customFormat="1" ht="12" hidden="1" customHeight="1">
      <c r="B6" s="12"/>
      <c r="D6" s="44" t="s">
        <v>4</v>
      </c>
      <c r="I6" s="38"/>
      <c r="L6" s="12"/>
    </row>
    <row r="7" spans="1:46" s="1" customFormat="1" ht="16.5" hidden="1" customHeight="1">
      <c r="B7" s="12"/>
      <c r="E7" s="187" t="e">
        <f>#REF!</f>
        <v>#REF!</v>
      </c>
      <c r="F7" s="188"/>
      <c r="G7" s="188"/>
      <c r="H7" s="188"/>
      <c r="I7" s="38"/>
      <c r="L7" s="12"/>
    </row>
    <row r="8" spans="1:46" s="2" customFormat="1" ht="12" hidden="1" customHeight="1">
      <c r="A8" s="18"/>
      <c r="B8" s="21"/>
      <c r="C8" s="18"/>
      <c r="D8" s="44" t="s">
        <v>46</v>
      </c>
      <c r="E8" s="18"/>
      <c r="F8" s="18"/>
      <c r="G8" s="18"/>
      <c r="H8" s="18"/>
      <c r="I8" s="45"/>
      <c r="J8" s="18"/>
      <c r="K8" s="18"/>
      <c r="L8" s="4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2" customFormat="1" ht="16.5" hidden="1" customHeight="1">
      <c r="A9" s="18"/>
      <c r="B9" s="21"/>
      <c r="C9" s="18"/>
      <c r="D9" s="18"/>
      <c r="E9" s="190" t="s">
        <v>231</v>
      </c>
      <c r="F9" s="189"/>
      <c r="G9" s="189"/>
      <c r="H9" s="189"/>
      <c r="I9" s="45"/>
      <c r="J9" s="18"/>
      <c r="K9" s="18"/>
      <c r="L9" s="4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2" customFormat="1" ht="10" hidden="1">
      <c r="A10" s="18"/>
      <c r="B10" s="21"/>
      <c r="C10" s="18"/>
      <c r="D10" s="18"/>
      <c r="E10" s="18"/>
      <c r="F10" s="18"/>
      <c r="G10" s="18"/>
      <c r="H10" s="18"/>
      <c r="I10" s="45"/>
      <c r="J10" s="18"/>
      <c r="K10" s="18"/>
      <c r="L10" s="4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2" customFormat="1" ht="12" hidden="1" customHeight="1">
      <c r="A11" s="18"/>
      <c r="B11" s="21"/>
      <c r="C11" s="18"/>
      <c r="D11" s="44" t="s">
        <v>5</v>
      </c>
      <c r="E11" s="18"/>
      <c r="F11" s="37" t="s">
        <v>6</v>
      </c>
      <c r="G11" s="18"/>
      <c r="H11" s="18"/>
      <c r="I11" s="47" t="s">
        <v>7</v>
      </c>
      <c r="J11" s="37" t="s">
        <v>6</v>
      </c>
      <c r="K11" s="18"/>
      <c r="L11" s="4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2" customFormat="1" ht="12" hidden="1" customHeight="1">
      <c r="A12" s="18"/>
      <c r="B12" s="21"/>
      <c r="C12" s="18"/>
      <c r="D12" s="44" t="s">
        <v>8</v>
      </c>
      <c r="E12" s="18"/>
      <c r="F12" s="37" t="s">
        <v>9</v>
      </c>
      <c r="G12" s="18"/>
      <c r="H12" s="18"/>
      <c r="I12" s="47" t="s">
        <v>10</v>
      </c>
      <c r="J12" s="48" t="e">
        <f>#REF!</f>
        <v>#REF!</v>
      </c>
      <c r="K12" s="18"/>
      <c r="L12" s="4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2" customFormat="1" ht="10.75" hidden="1" customHeight="1">
      <c r="A13" s="18"/>
      <c r="B13" s="21"/>
      <c r="C13" s="18"/>
      <c r="D13" s="18"/>
      <c r="E13" s="18"/>
      <c r="F13" s="18"/>
      <c r="G13" s="18"/>
      <c r="H13" s="18"/>
      <c r="I13" s="45"/>
      <c r="J13" s="18"/>
      <c r="K13" s="18"/>
      <c r="L13" s="4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2" customFormat="1" ht="12" hidden="1" customHeight="1">
      <c r="A14" s="18"/>
      <c r="B14" s="21"/>
      <c r="C14" s="18"/>
      <c r="D14" s="44" t="s">
        <v>11</v>
      </c>
      <c r="E14" s="18"/>
      <c r="F14" s="18"/>
      <c r="G14" s="18"/>
      <c r="H14" s="18"/>
      <c r="I14" s="47" t="s">
        <v>12</v>
      </c>
      <c r="J14" s="37" t="s">
        <v>6</v>
      </c>
      <c r="K14" s="18"/>
      <c r="L14" s="4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2" customFormat="1" ht="18" hidden="1" customHeight="1">
      <c r="A15" s="18"/>
      <c r="B15" s="21"/>
      <c r="C15" s="18"/>
      <c r="D15" s="18"/>
      <c r="E15" s="37" t="s">
        <v>13</v>
      </c>
      <c r="F15" s="18"/>
      <c r="G15" s="18"/>
      <c r="H15" s="18"/>
      <c r="I15" s="47" t="s">
        <v>14</v>
      </c>
      <c r="J15" s="37" t="s">
        <v>6</v>
      </c>
      <c r="K15" s="18"/>
      <c r="L15" s="4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2" customFormat="1" ht="7" hidden="1" customHeight="1">
      <c r="A16" s="18"/>
      <c r="B16" s="21"/>
      <c r="C16" s="18"/>
      <c r="D16" s="18"/>
      <c r="E16" s="18"/>
      <c r="F16" s="18"/>
      <c r="G16" s="18"/>
      <c r="H16" s="18"/>
      <c r="I16" s="45"/>
      <c r="J16" s="18"/>
      <c r="K16" s="18"/>
      <c r="L16" s="4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2" customFormat="1" ht="12" hidden="1" customHeight="1">
      <c r="A17" s="18"/>
      <c r="B17" s="21"/>
      <c r="C17" s="18"/>
      <c r="D17" s="44" t="s">
        <v>15</v>
      </c>
      <c r="E17" s="18"/>
      <c r="F17" s="18"/>
      <c r="G17" s="18"/>
      <c r="H17" s="18"/>
      <c r="I17" s="47" t="s">
        <v>12</v>
      </c>
      <c r="J17" s="16" t="e">
        <f>#REF!</f>
        <v>#REF!</v>
      </c>
      <c r="K17" s="18"/>
      <c r="L17" s="4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2" customFormat="1" ht="18" hidden="1" customHeight="1">
      <c r="A18" s="18"/>
      <c r="B18" s="21"/>
      <c r="C18" s="18"/>
      <c r="D18" s="18"/>
      <c r="E18" s="191" t="e">
        <f>#REF!</f>
        <v>#REF!</v>
      </c>
      <c r="F18" s="192"/>
      <c r="G18" s="192"/>
      <c r="H18" s="192"/>
      <c r="I18" s="47" t="s">
        <v>14</v>
      </c>
      <c r="J18" s="16" t="e">
        <f>#REF!</f>
        <v>#REF!</v>
      </c>
      <c r="K18" s="18"/>
      <c r="L18" s="4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2" customFormat="1" ht="7" hidden="1" customHeight="1">
      <c r="A19" s="18"/>
      <c r="B19" s="21"/>
      <c r="C19" s="18"/>
      <c r="D19" s="18"/>
      <c r="E19" s="18"/>
      <c r="F19" s="18"/>
      <c r="G19" s="18"/>
      <c r="H19" s="18"/>
      <c r="I19" s="45"/>
      <c r="J19" s="18"/>
      <c r="K19" s="18"/>
      <c r="L19" s="4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2" customFormat="1" ht="12" hidden="1" customHeight="1">
      <c r="A20" s="18"/>
      <c r="B20" s="21"/>
      <c r="C20" s="18"/>
      <c r="D20" s="44" t="s">
        <v>16</v>
      </c>
      <c r="E20" s="18"/>
      <c r="F20" s="18"/>
      <c r="G20" s="18"/>
      <c r="H20" s="18"/>
      <c r="I20" s="47" t="s">
        <v>12</v>
      </c>
      <c r="J20" s="37" t="s">
        <v>6</v>
      </c>
      <c r="K20" s="18"/>
      <c r="L20" s="4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2" customFormat="1" ht="18" hidden="1" customHeight="1">
      <c r="A21" s="18"/>
      <c r="B21" s="21"/>
      <c r="C21" s="18"/>
      <c r="D21" s="18"/>
      <c r="E21" s="37" t="s">
        <v>17</v>
      </c>
      <c r="F21" s="18"/>
      <c r="G21" s="18"/>
      <c r="H21" s="18"/>
      <c r="I21" s="47" t="s">
        <v>14</v>
      </c>
      <c r="J21" s="37" t="s">
        <v>6</v>
      </c>
      <c r="K21" s="18"/>
      <c r="L21" s="4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2" customFormat="1" ht="7" hidden="1" customHeight="1">
      <c r="A22" s="18"/>
      <c r="B22" s="21"/>
      <c r="C22" s="18"/>
      <c r="D22" s="18"/>
      <c r="E22" s="18"/>
      <c r="F22" s="18"/>
      <c r="G22" s="18"/>
      <c r="H22" s="18"/>
      <c r="I22" s="45"/>
      <c r="J22" s="18"/>
      <c r="K22" s="18"/>
      <c r="L22" s="4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2" customFormat="1" ht="12" hidden="1" customHeight="1">
      <c r="A23" s="18"/>
      <c r="B23" s="21"/>
      <c r="C23" s="18"/>
      <c r="D23" s="44" t="s">
        <v>19</v>
      </c>
      <c r="E23" s="18"/>
      <c r="F23" s="18"/>
      <c r="G23" s="18"/>
      <c r="H23" s="18"/>
      <c r="I23" s="47" t="s">
        <v>12</v>
      </c>
      <c r="J23" s="37" t="s">
        <v>6</v>
      </c>
      <c r="K23" s="18"/>
      <c r="L23" s="4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2" customFormat="1" ht="18" hidden="1" customHeight="1">
      <c r="A24" s="18"/>
      <c r="B24" s="21"/>
      <c r="C24" s="18"/>
      <c r="D24" s="18"/>
      <c r="E24" s="37" t="s">
        <v>17</v>
      </c>
      <c r="F24" s="18"/>
      <c r="G24" s="18"/>
      <c r="H24" s="18"/>
      <c r="I24" s="47" t="s">
        <v>14</v>
      </c>
      <c r="J24" s="37" t="s">
        <v>6</v>
      </c>
      <c r="K24" s="18"/>
      <c r="L24" s="4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2" customFormat="1" ht="7" hidden="1" customHeight="1">
      <c r="A25" s="18"/>
      <c r="B25" s="21"/>
      <c r="C25" s="18"/>
      <c r="D25" s="18"/>
      <c r="E25" s="18"/>
      <c r="F25" s="18"/>
      <c r="G25" s="18"/>
      <c r="H25" s="18"/>
      <c r="I25" s="45"/>
      <c r="J25" s="18"/>
      <c r="K25" s="18"/>
      <c r="L25" s="4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2" customFormat="1" ht="12" hidden="1" customHeight="1">
      <c r="A26" s="18"/>
      <c r="B26" s="21"/>
      <c r="C26" s="18"/>
      <c r="D26" s="44" t="s">
        <v>20</v>
      </c>
      <c r="E26" s="18"/>
      <c r="F26" s="18"/>
      <c r="G26" s="18"/>
      <c r="H26" s="18"/>
      <c r="I26" s="45"/>
      <c r="J26" s="18"/>
      <c r="K26" s="18"/>
      <c r="L26" s="4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3" customFormat="1" ht="16.5" hidden="1" customHeight="1">
      <c r="A27" s="49"/>
      <c r="B27" s="50"/>
      <c r="C27" s="49"/>
      <c r="D27" s="49"/>
      <c r="E27" s="193" t="s">
        <v>6</v>
      </c>
      <c r="F27" s="193"/>
      <c r="G27" s="193"/>
      <c r="H27" s="193"/>
      <c r="I27" s="51"/>
      <c r="J27" s="49"/>
      <c r="K27" s="49"/>
      <c r="L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7" hidden="1" customHeight="1">
      <c r="A28" s="18"/>
      <c r="B28" s="21"/>
      <c r="C28" s="18"/>
      <c r="D28" s="18"/>
      <c r="E28" s="18"/>
      <c r="F28" s="18"/>
      <c r="G28" s="18"/>
      <c r="H28" s="18"/>
      <c r="I28" s="45"/>
      <c r="J28" s="18"/>
      <c r="K28" s="18"/>
      <c r="L28" s="4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2" customFormat="1" ht="7" hidden="1" customHeight="1">
      <c r="A29" s="18"/>
      <c r="B29" s="21"/>
      <c r="C29" s="18"/>
      <c r="D29" s="53"/>
      <c r="E29" s="53"/>
      <c r="F29" s="53"/>
      <c r="G29" s="53"/>
      <c r="H29" s="53"/>
      <c r="I29" s="54"/>
      <c r="J29" s="53"/>
      <c r="K29" s="53"/>
      <c r="L29" s="4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2" customFormat="1" ht="25.4" hidden="1" customHeight="1">
      <c r="A30" s="18"/>
      <c r="B30" s="21"/>
      <c r="C30" s="18"/>
      <c r="D30" s="55" t="s">
        <v>21</v>
      </c>
      <c r="E30" s="18"/>
      <c r="F30" s="18"/>
      <c r="G30" s="18"/>
      <c r="H30" s="18"/>
      <c r="I30" s="45"/>
      <c r="J30" s="56">
        <f>ROUND(J90, 2)</f>
        <v>0</v>
      </c>
      <c r="K30" s="18"/>
      <c r="L30" s="4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2" customFormat="1" ht="7" hidden="1" customHeight="1">
      <c r="A31" s="18"/>
      <c r="B31" s="21"/>
      <c r="C31" s="18"/>
      <c r="D31" s="53"/>
      <c r="E31" s="53"/>
      <c r="F31" s="53"/>
      <c r="G31" s="53"/>
      <c r="H31" s="53"/>
      <c r="I31" s="54"/>
      <c r="J31" s="53"/>
      <c r="K31" s="53"/>
      <c r="L31" s="4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2" customFormat="1" ht="14.4" hidden="1" customHeight="1">
      <c r="A32" s="18"/>
      <c r="B32" s="21"/>
      <c r="C32" s="18"/>
      <c r="D32" s="18"/>
      <c r="E32" s="18"/>
      <c r="F32" s="57" t="s">
        <v>23</v>
      </c>
      <c r="G32" s="18"/>
      <c r="H32" s="18"/>
      <c r="I32" s="58" t="s">
        <v>22</v>
      </c>
      <c r="J32" s="57" t="s">
        <v>24</v>
      </c>
      <c r="K32" s="18"/>
      <c r="L32" s="4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2" customFormat="1" ht="14.4" hidden="1" customHeight="1">
      <c r="A33" s="18"/>
      <c r="B33" s="21"/>
      <c r="C33" s="18"/>
      <c r="D33" s="59" t="s">
        <v>25</v>
      </c>
      <c r="E33" s="44" t="s">
        <v>26</v>
      </c>
      <c r="F33" s="60">
        <f>ROUND((SUM(BE90:BE275)),  2)</f>
        <v>0</v>
      </c>
      <c r="G33" s="18"/>
      <c r="H33" s="18"/>
      <c r="I33" s="61">
        <v>0.21</v>
      </c>
      <c r="J33" s="60">
        <f>ROUND(((SUM(BE90:BE275))*I33),  2)</f>
        <v>0</v>
      </c>
      <c r="K33" s="18"/>
      <c r="L33" s="4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2" customFormat="1" ht="14.4" hidden="1" customHeight="1">
      <c r="A34" s="18"/>
      <c r="B34" s="21"/>
      <c r="C34" s="18"/>
      <c r="D34" s="18"/>
      <c r="E34" s="44" t="s">
        <v>27</v>
      </c>
      <c r="F34" s="60">
        <f>ROUND((SUM(BF90:BF275)),  2)</f>
        <v>0</v>
      </c>
      <c r="G34" s="18"/>
      <c r="H34" s="18"/>
      <c r="I34" s="61">
        <v>0.15</v>
      </c>
      <c r="J34" s="60">
        <f>ROUND(((SUM(BF90:BF275))*I34),  2)</f>
        <v>0</v>
      </c>
      <c r="K34" s="18"/>
      <c r="L34" s="4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2" customFormat="1" ht="14.4" hidden="1" customHeight="1">
      <c r="A35" s="18"/>
      <c r="B35" s="21"/>
      <c r="C35" s="18"/>
      <c r="D35" s="18"/>
      <c r="E35" s="44" t="s">
        <v>28</v>
      </c>
      <c r="F35" s="60">
        <f>ROUND((SUM(BG90:BG275)),  2)</f>
        <v>0</v>
      </c>
      <c r="G35" s="18"/>
      <c r="H35" s="18"/>
      <c r="I35" s="61">
        <v>0.21</v>
      </c>
      <c r="J35" s="60">
        <f>0</f>
        <v>0</v>
      </c>
      <c r="K35" s="18"/>
      <c r="L35" s="4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2" customFormat="1" ht="14.4" hidden="1" customHeight="1">
      <c r="A36" s="18"/>
      <c r="B36" s="21"/>
      <c r="C36" s="18"/>
      <c r="D36" s="18"/>
      <c r="E36" s="44" t="s">
        <v>29</v>
      </c>
      <c r="F36" s="60">
        <f>ROUND((SUM(BH90:BH275)),  2)</f>
        <v>0</v>
      </c>
      <c r="G36" s="18"/>
      <c r="H36" s="18"/>
      <c r="I36" s="61">
        <v>0.15</v>
      </c>
      <c r="J36" s="60">
        <f>0</f>
        <v>0</v>
      </c>
      <c r="K36" s="18"/>
      <c r="L36" s="4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2" customFormat="1" ht="14.4" hidden="1" customHeight="1">
      <c r="A37" s="18"/>
      <c r="B37" s="21"/>
      <c r="C37" s="18"/>
      <c r="D37" s="18"/>
      <c r="E37" s="44" t="s">
        <v>30</v>
      </c>
      <c r="F37" s="60">
        <f>ROUND((SUM(BI90:BI275)),  2)</f>
        <v>0</v>
      </c>
      <c r="G37" s="18"/>
      <c r="H37" s="18"/>
      <c r="I37" s="61">
        <v>0</v>
      </c>
      <c r="J37" s="60">
        <f>0</f>
        <v>0</v>
      </c>
      <c r="K37" s="18"/>
      <c r="L37" s="4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2" customFormat="1" ht="7" hidden="1" customHeight="1">
      <c r="A38" s="18"/>
      <c r="B38" s="21"/>
      <c r="C38" s="18"/>
      <c r="D38" s="18"/>
      <c r="E38" s="18"/>
      <c r="F38" s="18"/>
      <c r="G38" s="18"/>
      <c r="H38" s="18"/>
      <c r="I38" s="45"/>
      <c r="J38" s="18"/>
      <c r="K38" s="18"/>
      <c r="L38" s="4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2" customFormat="1" ht="25.4" hidden="1" customHeight="1">
      <c r="A39" s="18"/>
      <c r="B39" s="21"/>
      <c r="C39" s="62"/>
      <c r="D39" s="63" t="s">
        <v>31</v>
      </c>
      <c r="E39" s="64"/>
      <c r="F39" s="64"/>
      <c r="G39" s="65" t="s">
        <v>32</v>
      </c>
      <c r="H39" s="66" t="s">
        <v>33</v>
      </c>
      <c r="I39" s="67"/>
      <c r="J39" s="68">
        <f>SUM(J30:J37)</f>
        <v>0</v>
      </c>
      <c r="K39" s="69"/>
      <c r="L39" s="4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2" customFormat="1" ht="14.4" hidden="1" customHeight="1">
      <c r="A40" s="18"/>
      <c r="B40" s="70"/>
      <c r="C40" s="71"/>
      <c r="D40" s="71"/>
      <c r="E40" s="71"/>
      <c r="F40" s="71"/>
      <c r="G40" s="71"/>
      <c r="H40" s="71"/>
      <c r="I40" s="72"/>
      <c r="J40" s="71"/>
      <c r="K40" s="71"/>
      <c r="L40" s="4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0" hidden="1"/>
    <row r="42" spans="1:31" ht="10" hidden="1"/>
    <row r="43" spans="1:31" ht="10" hidden="1"/>
    <row r="44" spans="1:31" s="2" customFormat="1" ht="7" customHeight="1">
      <c r="A44" s="18"/>
      <c r="B44" s="73"/>
      <c r="C44" s="74"/>
      <c r="D44" s="74"/>
      <c r="E44" s="74"/>
      <c r="F44" s="74"/>
      <c r="G44" s="74"/>
      <c r="H44" s="74"/>
      <c r="I44" s="75"/>
      <c r="J44" s="74"/>
      <c r="K44" s="74"/>
      <c r="L44" s="46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s="2" customFormat="1" ht="25" customHeight="1">
      <c r="A45" s="18"/>
      <c r="B45" s="19"/>
      <c r="C45" s="13" t="s">
        <v>47</v>
      </c>
      <c r="D45" s="20"/>
      <c r="E45" s="20"/>
      <c r="F45" s="20"/>
      <c r="G45" s="20"/>
      <c r="H45" s="20"/>
      <c r="I45" s="45"/>
      <c r="J45" s="20"/>
      <c r="K45" s="20"/>
      <c r="L45" s="46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s="2" customFormat="1" ht="7" customHeight="1">
      <c r="A46" s="18"/>
      <c r="B46" s="19"/>
      <c r="C46" s="20"/>
      <c r="D46" s="20"/>
      <c r="E46" s="20"/>
      <c r="F46" s="20"/>
      <c r="G46" s="20"/>
      <c r="H46" s="20"/>
      <c r="I46" s="45"/>
      <c r="J46" s="20"/>
      <c r="K46" s="20"/>
      <c r="L46" s="46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s="2" customFormat="1" ht="12" customHeight="1">
      <c r="A47" s="18"/>
      <c r="B47" s="19"/>
      <c r="C47" s="15" t="s">
        <v>4</v>
      </c>
      <c r="D47" s="20"/>
      <c r="E47" s="20"/>
      <c r="F47" s="20"/>
      <c r="G47" s="20"/>
      <c r="H47" s="20"/>
      <c r="I47" s="45"/>
      <c r="J47" s="20"/>
      <c r="K47" s="20"/>
      <c r="L47" s="46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s="2" customFormat="1" ht="16.5" customHeight="1">
      <c r="A48" s="18"/>
      <c r="B48" s="19"/>
      <c r="C48" s="20"/>
      <c r="D48" s="20"/>
      <c r="E48" s="194" t="e">
        <f>E7</f>
        <v>#REF!</v>
      </c>
      <c r="F48" s="195"/>
      <c r="G48" s="195"/>
      <c r="H48" s="195"/>
      <c r="I48" s="45"/>
      <c r="J48" s="20"/>
      <c r="K48" s="20"/>
      <c r="L48" s="46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47" s="2" customFormat="1" ht="12" customHeight="1">
      <c r="A49" s="18"/>
      <c r="B49" s="19"/>
      <c r="C49" s="15" t="s">
        <v>46</v>
      </c>
      <c r="D49" s="20"/>
      <c r="E49" s="20"/>
      <c r="F49" s="20"/>
      <c r="G49" s="20"/>
      <c r="H49" s="20"/>
      <c r="I49" s="45"/>
      <c r="J49" s="20"/>
      <c r="K49" s="20"/>
      <c r="L49" s="46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47" s="2" customFormat="1" ht="16.5" customHeight="1">
      <c r="A50" s="18"/>
      <c r="B50" s="19"/>
      <c r="C50" s="20"/>
      <c r="D50" s="20"/>
      <c r="E50" s="185" t="str">
        <f>E9</f>
        <v>SO 301 - Přeložka vodovodu</v>
      </c>
      <c r="F50" s="196"/>
      <c r="G50" s="196"/>
      <c r="H50" s="196"/>
      <c r="I50" s="45"/>
      <c r="J50" s="20"/>
      <c r="K50" s="20"/>
      <c r="L50" s="46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47" s="2" customFormat="1" ht="7" customHeight="1">
      <c r="A51" s="18"/>
      <c r="B51" s="19"/>
      <c r="C51" s="20"/>
      <c r="D51" s="20"/>
      <c r="E51" s="20"/>
      <c r="F51" s="20"/>
      <c r="G51" s="20"/>
      <c r="H51" s="20"/>
      <c r="I51" s="45"/>
      <c r="J51" s="20"/>
      <c r="K51" s="20"/>
      <c r="L51" s="46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47" s="2" customFormat="1" ht="12" customHeight="1">
      <c r="A52" s="18"/>
      <c r="B52" s="19"/>
      <c r="C52" s="15" t="s">
        <v>8</v>
      </c>
      <c r="D52" s="20"/>
      <c r="E52" s="20"/>
      <c r="F52" s="14" t="str">
        <f>F12</f>
        <v>Bohumín</v>
      </c>
      <c r="G52" s="20"/>
      <c r="H52" s="20"/>
      <c r="I52" s="47" t="s">
        <v>10</v>
      </c>
      <c r="J52" s="26" t="e">
        <f>IF(J12="","",J12)</f>
        <v>#REF!</v>
      </c>
      <c r="K52" s="20"/>
      <c r="L52" s="46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47" s="2" customFormat="1" ht="7" customHeight="1">
      <c r="A53" s="18"/>
      <c r="B53" s="19"/>
      <c r="C53" s="20"/>
      <c r="D53" s="20"/>
      <c r="E53" s="20"/>
      <c r="F53" s="20"/>
      <c r="G53" s="20"/>
      <c r="H53" s="20"/>
      <c r="I53" s="45"/>
      <c r="J53" s="20"/>
      <c r="K53" s="20"/>
      <c r="L53" s="46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47" s="2" customFormat="1" ht="40" customHeight="1">
      <c r="A54" s="18"/>
      <c r="B54" s="19"/>
      <c r="C54" s="15" t="s">
        <v>11</v>
      </c>
      <c r="D54" s="20"/>
      <c r="E54" s="20"/>
      <c r="F54" s="14" t="str">
        <f>E15</f>
        <v>Město Bohumín, Masarykova 158, 735 81 Bohumín</v>
      </c>
      <c r="G54" s="20"/>
      <c r="H54" s="20"/>
      <c r="I54" s="47" t="s">
        <v>16</v>
      </c>
      <c r="J54" s="17" t="str">
        <f>E21</f>
        <v>HaskoningDHV Czech Republic, spol. s r.o.</v>
      </c>
      <c r="K54" s="20"/>
      <c r="L54" s="46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47" s="2" customFormat="1" ht="40" customHeight="1">
      <c r="A55" s="18"/>
      <c r="B55" s="19"/>
      <c r="C55" s="15" t="s">
        <v>15</v>
      </c>
      <c r="D55" s="20"/>
      <c r="E55" s="20"/>
      <c r="F55" s="14" t="e">
        <f>IF(E18="","",E18)</f>
        <v>#REF!</v>
      </c>
      <c r="G55" s="20"/>
      <c r="H55" s="20"/>
      <c r="I55" s="47" t="s">
        <v>19</v>
      </c>
      <c r="J55" s="17" t="str">
        <f>E24</f>
        <v>HaskoningDHV Czech Republic, spol. s r.o.</v>
      </c>
      <c r="K55" s="20"/>
      <c r="L55" s="46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47" s="2" customFormat="1" ht="10.25" customHeight="1">
      <c r="A56" s="18"/>
      <c r="B56" s="19"/>
      <c r="C56" s="20"/>
      <c r="D56" s="20"/>
      <c r="E56" s="20"/>
      <c r="F56" s="20"/>
      <c r="G56" s="20"/>
      <c r="H56" s="20"/>
      <c r="I56" s="45"/>
      <c r="J56" s="20"/>
      <c r="K56" s="20"/>
      <c r="L56" s="46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47" s="2" customFormat="1" ht="29.25" customHeight="1">
      <c r="A57" s="18"/>
      <c r="B57" s="19"/>
      <c r="C57" s="76" t="s">
        <v>48</v>
      </c>
      <c r="D57" s="77"/>
      <c r="E57" s="77"/>
      <c r="F57" s="77"/>
      <c r="G57" s="77"/>
      <c r="H57" s="77"/>
      <c r="I57" s="78"/>
      <c r="J57" s="79" t="s">
        <v>49</v>
      </c>
      <c r="K57" s="77"/>
      <c r="L57" s="46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47" s="2" customFormat="1" ht="10.25" customHeight="1">
      <c r="A58" s="18"/>
      <c r="B58" s="19"/>
      <c r="C58" s="20"/>
      <c r="D58" s="20"/>
      <c r="E58" s="20"/>
      <c r="F58" s="20"/>
      <c r="G58" s="20"/>
      <c r="H58" s="20"/>
      <c r="I58" s="45"/>
      <c r="J58" s="20"/>
      <c r="K58" s="20"/>
      <c r="L58" s="46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47" s="2" customFormat="1" ht="22.75" customHeight="1">
      <c r="A59" s="18"/>
      <c r="B59" s="19"/>
      <c r="C59" s="80" t="s">
        <v>37</v>
      </c>
      <c r="D59" s="20"/>
      <c r="E59" s="20"/>
      <c r="F59" s="20"/>
      <c r="G59" s="20"/>
      <c r="H59" s="20"/>
      <c r="I59" s="45"/>
      <c r="J59" s="35">
        <f>J90</f>
        <v>0</v>
      </c>
      <c r="K59" s="20"/>
      <c r="L59" s="46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U59" s="11" t="s">
        <v>50</v>
      </c>
    </row>
    <row r="60" spans="1:47" s="4" customFormat="1" ht="25" customHeight="1">
      <c r="B60" s="81"/>
      <c r="C60" s="82"/>
      <c r="D60" s="83" t="s">
        <v>51</v>
      </c>
      <c r="E60" s="84"/>
      <c r="F60" s="84"/>
      <c r="G60" s="84"/>
      <c r="H60" s="84"/>
      <c r="I60" s="85"/>
      <c r="J60" s="86">
        <f>J91</f>
        <v>0</v>
      </c>
      <c r="K60" s="82"/>
      <c r="L60" s="87"/>
    </row>
    <row r="61" spans="1:47" s="5" customFormat="1" ht="19.899999999999999" customHeight="1">
      <c r="B61" s="88"/>
      <c r="C61" s="36"/>
      <c r="D61" s="89" t="s">
        <v>52</v>
      </c>
      <c r="E61" s="90"/>
      <c r="F61" s="90"/>
      <c r="G61" s="90"/>
      <c r="H61" s="90"/>
      <c r="I61" s="91"/>
      <c r="J61" s="92">
        <f>J92</f>
        <v>0</v>
      </c>
      <c r="K61" s="36"/>
      <c r="L61" s="93"/>
    </row>
    <row r="62" spans="1:47" s="5" customFormat="1" ht="19.899999999999999" customHeight="1">
      <c r="B62" s="88"/>
      <c r="C62" s="36"/>
      <c r="D62" s="89" t="s">
        <v>53</v>
      </c>
      <c r="E62" s="90"/>
      <c r="F62" s="90"/>
      <c r="G62" s="90"/>
      <c r="H62" s="90"/>
      <c r="I62" s="91"/>
      <c r="J62" s="92">
        <f>J151</f>
        <v>0</v>
      </c>
      <c r="K62" s="36"/>
      <c r="L62" s="93"/>
    </row>
    <row r="63" spans="1:47" s="5" customFormat="1" ht="19.899999999999999" customHeight="1">
      <c r="B63" s="88"/>
      <c r="C63" s="36"/>
      <c r="D63" s="89" t="s">
        <v>54</v>
      </c>
      <c r="E63" s="90"/>
      <c r="F63" s="90"/>
      <c r="G63" s="90"/>
      <c r="H63" s="90"/>
      <c r="I63" s="91"/>
      <c r="J63" s="92">
        <f>J155</f>
        <v>0</v>
      </c>
      <c r="K63" s="36"/>
      <c r="L63" s="93"/>
    </row>
    <row r="64" spans="1:47" s="5" customFormat="1" ht="19.899999999999999" customHeight="1">
      <c r="B64" s="88"/>
      <c r="C64" s="36"/>
      <c r="D64" s="89" t="s">
        <v>55</v>
      </c>
      <c r="E64" s="90"/>
      <c r="F64" s="90"/>
      <c r="G64" s="90"/>
      <c r="H64" s="90"/>
      <c r="I64" s="91"/>
      <c r="J64" s="92">
        <f>J255</f>
        <v>0</v>
      </c>
      <c r="K64" s="36"/>
      <c r="L64" s="93"/>
    </row>
    <row r="65" spans="1:31" s="5" customFormat="1" ht="19.899999999999999" customHeight="1">
      <c r="B65" s="88"/>
      <c r="C65" s="36"/>
      <c r="D65" s="89" t="s">
        <v>56</v>
      </c>
      <c r="E65" s="90"/>
      <c r="F65" s="90"/>
      <c r="G65" s="90"/>
      <c r="H65" s="90"/>
      <c r="I65" s="91"/>
      <c r="J65" s="92">
        <f>J258</f>
        <v>0</v>
      </c>
      <c r="K65" s="36"/>
      <c r="L65" s="93"/>
    </row>
    <row r="66" spans="1:31" s="5" customFormat="1" ht="19.899999999999999" customHeight="1">
      <c r="B66" s="88"/>
      <c r="C66" s="36"/>
      <c r="D66" s="89" t="s">
        <v>57</v>
      </c>
      <c r="E66" s="90"/>
      <c r="F66" s="90"/>
      <c r="G66" s="90"/>
      <c r="H66" s="90"/>
      <c r="I66" s="91"/>
      <c r="J66" s="92">
        <f>J265</f>
        <v>0</v>
      </c>
      <c r="K66" s="36"/>
      <c r="L66" s="93"/>
    </row>
    <row r="67" spans="1:31" s="4" customFormat="1" ht="25" customHeight="1">
      <c r="B67" s="81"/>
      <c r="C67" s="82"/>
      <c r="D67" s="83" t="s">
        <v>58</v>
      </c>
      <c r="E67" s="84"/>
      <c r="F67" s="84"/>
      <c r="G67" s="84"/>
      <c r="H67" s="84"/>
      <c r="I67" s="85"/>
      <c r="J67" s="86">
        <f>J267</f>
        <v>0</v>
      </c>
      <c r="K67" s="82"/>
      <c r="L67" s="87"/>
    </row>
    <row r="68" spans="1:31" s="5" customFormat="1" ht="19.899999999999999" customHeight="1">
      <c r="B68" s="88"/>
      <c r="C68" s="36"/>
      <c r="D68" s="89" t="s">
        <v>59</v>
      </c>
      <c r="E68" s="90"/>
      <c r="F68" s="90"/>
      <c r="G68" s="90"/>
      <c r="H68" s="90"/>
      <c r="I68" s="91"/>
      <c r="J68" s="92">
        <f>J268</f>
        <v>0</v>
      </c>
      <c r="K68" s="36"/>
      <c r="L68" s="93"/>
    </row>
    <row r="69" spans="1:31" s="4" customFormat="1" ht="25" customHeight="1">
      <c r="B69" s="81"/>
      <c r="C69" s="82"/>
      <c r="D69" s="83" t="s">
        <v>60</v>
      </c>
      <c r="E69" s="84"/>
      <c r="F69" s="84"/>
      <c r="G69" s="84"/>
      <c r="H69" s="84"/>
      <c r="I69" s="85"/>
      <c r="J69" s="86">
        <f>J272</f>
        <v>0</v>
      </c>
      <c r="K69" s="82"/>
      <c r="L69" s="87"/>
    </row>
    <row r="70" spans="1:31" s="5" customFormat="1" ht="19.899999999999999" customHeight="1">
      <c r="B70" s="88"/>
      <c r="C70" s="36"/>
      <c r="D70" s="89" t="s">
        <v>61</v>
      </c>
      <c r="E70" s="90"/>
      <c r="F70" s="90"/>
      <c r="G70" s="90"/>
      <c r="H70" s="90"/>
      <c r="I70" s="91"/>
      <c r="J70" s="92">
        <f>J273</f>
        <v>0</v>
      </c>
      <c r="K70" s="36"/>
      <c r="L70" s="93"/>
    </row>
    <row r="71" spans="1:31" s="2" customFormat="1" ht="21.75" customHeight="1">
      <c r="A71" s="18"/>
      <c r="B71" s="19"/>
      <c r="C71" s="20"/>
      <c r="D71" s="20"/>
      <c r="E71" s="20"/>
      <c r="F71" s="20"/>
      <c r="G71" s="20"/>
      <c r="H71" s="20"/>
      <c r="I71" s="45"/>
      <c r="J71" s="20"/>
      <c r="K71" s="20"/>
      <c r="L71" s="46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s="2" customFormat="1" ht="7" customHeight="1">
      <c r="A72" s="18"/>
      <c r="B72" s="22"/>
      <c r="C72" s="23"/>
      <c r="D72" s="23"/>
      <c r="E72" s="23"/>
      <c r="F72" s="23"/>
      <c r="G72" s="23"/>
      <c r="H72" s="23"/>
      <c r="I72" s="72"/>
      <c r="J72" s="23"/>
      <c r="K72" s="23"/>
      <c r="L72" s="46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6" spans="1:31" s="2" customFormat="1" ht="7" customHeight="1">
      <c r="A76" s="18"/>
      <c r="B76" s="24"/>
      <c r="C76" s="25"/>
      <c r="D76" s="25"/>
      <c r="E76" s="25"/>
      <c r="F76" s="25"/>
      <c r="G76" s="25"/>
      <c r="H76" s="25"/>
      <c r="I76" s="75"/>
      <c r="J76" s="25"/>
      <c r="K76" s="25"/>
      <c r="L76" s="4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2" customFormat="1" ht="25" customHeight="1">
      <c r="A77" s="18"/>
      <c r="B77" s="19"/>
      <c r="C77" s="13" t="s">
        <v>62</v>
      </c>
      <c r="D77" s="20"/>
      <c r="E77" s="20"/>
      <c r="F77" s="20"/>
      <c r="G77" s="20"/>
      <c r="H77" s="20"/>
      <c r="I77" s="45"/>
      <c r="J77" s="20"/>
      <c r="K77" s="20"/>
      <c r="L77" s="4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s="2" customFormat="1" ht="7" customHeight="1">
      <c r="A78" s="18"/>
      <c r="B78" s="19"/>
      <c r="C78" s="20"/>
      <c r="D78" s="20"/>
      <c r="E78" s="20"/>
      <c r="F78" s="20"/>
      <c r="G78" s="20"/>
      <c r="H78" s="20"/>
      <c r="I78" s="45"/>
      <c r="J78" s="20"/>
      <c r="K78" s="20"/>
      <c r="L78" s="46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1:31" s="2" customFormat="1" ht="12" customHeight="1">
      <c r="A79" s="18"/>
      <c r="B79" s="19"/>
      <c r="C79" s="15" t="s">
        <v>4</v>
      </c>
      <c r="D79" s="20"/>
      <c r="E79" s="20"/>
      <c r="F79" s="20"/>
      <c r="G79" s="20"/>
      <c r="H79" s="20"/>
      <c r="I79" s="45"/>
      <c r="J79" s="20"/>
      <c r="K79" s="20"/>
      <c r="L79" s="46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</row>
    <row r="80" spans="1:31" s="2" customFormat="1" ht="16.5" customHeight="1">
      <c r="A80" s="18"/>
      <c r="B80" s="19"/>
      <c r="C80" s="20"/>
      <c r="D80" s="20"/>
      <c r="E80" s="194" t="e">
        <f>E7</f>
        <v>#REF!</v>
      </c>
      <c r="F80" s="195"/>
      <c r="G80" s="195"/>
      <c r="H80" s="195"/>
      <c r="I80" s="45"/>
      <c r="J80" s="20"/>
      <c r="K80" s="20"/>
      <c r="L80" s="46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</row>
    <row r="81" spans="1:65" s="2" customFormat="1" ht="12" customHeight="1">
      <c r="A81" s="18"/>
      <c r="B81" s="19"/>
      <c r="C81" s="15" t="s">
        <v>46</v>
      </c>
      <c r="D81" s="20"/>
      <c r="E81" s="20"/>
      <c r="F81" s="20"/>
      <c r="G81" s="20"/>
      <c r="H81" s="20"/>
      <c r="I81" s="45"/>
      <c r="J81" s="20"/>
      <c r="K81" s="20"/>
      <c r="L81" s="4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65" s="2" customFormat="1" ht="16.5" customHeight="1">
      <c r="A82" s="18"/>
      <c r="B82" s="19"/>
      <c r="C82" s="20"/>
      <c r="D82" s="20"/>
      <c r="E82" s="185" t="str">
        <f>E9</f>
        <v>SO 301 - Přeložka vodovodu</v>
      </c>
      <c r="F82" s="196"/>
      <c r="G82" s="196"/>
      <c r="H82" s="196"/>
      <c r="I82" s="45"/>
      <c r="J82" s="20"/>
      <c r="K82" s="20"/>
      <c r="L82" s="4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65" s="2" customFormat="1" ht="7" customHeight="1">
      <c r="A83" s="18"/>
      <c r="B83" s="19"/>
      <c r="C83" s="20"/>
      <c r="D83" s="20"/>
      <c r="E83" s="20"/>
      <c r="F83" s="20"/>
      <c r="G83" s="20"/>
      <c r="H83" s="20"/>
      <c r="I83" s="45"/>
      <c r="J83" s="20"/>
      <c r="K83" s="20"/>
      <c r="L83" s="4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65" s="2" customFormat="1" ht="12" customHeight="1">
      <c r="A84" s="18"/>
      <c r="B84" s="19"/>
      <c r="C84" s="15" t="s">
        <v>8</v>
      </c>
      <c r="D84" s="20"/>
      <c r="E84" s="20"/>
      <c r="F84" s="14" t="str">
        <f>F12</f>
        <v>Bohumín</v>
      </c>
      <c r="G84" s="20"/>
      <c r="H84" s="20"/>
      <c r="I84" s="47" t="s">
        <v>10</v>
      </c>
      <c r="J84" s="26" t="e">
        <f>IF(J12="","",J12)</f>
        <v>#REF!</v>
      </c>
      <c r="K84" s="20"/>
      <c r="L84" s="4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65" s="2" customFormat="1" ht="7" customHeight="1">
      <c r="A85" s="18"/>
      <c r="B85" s="19"/>
      <c r="C85" s="20"/>
      <c r="D85" s="20"/>
      <c r="E85" s="20"/>
      <c r="F85" s="20"/>
      <c r="G85" s="20"/>
      <c r="H85" s="20"/>
      <c r="I85" s="45"/>
      <c r="J85" s="20"/>
      <c r="K85" s="20"/>
      <c r="L85" s="4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65" s="2" customFormat="1" ht="40" customHeight="1">
      <c r="A86" s="18"/>
      <c r="B86" s="19"/>
      <c r="C86" s="15" t="s">
        <v>11</v>
      </c>
      <c r="D86" s="20"/>
      <c r="E86" s="20"/>
      <c r="F86" s="14" t="str">
        <f>E15</f>
        <v>Město Bohumín, Masarykova 158, 735 81 Bohumín</v>
      </c>
      <c r="G86" s="20"/>
      <c r="H86" s="20"/>
      <c r="I86" s="47" t="s">
        <v>16</v>
      </c>
      <c r="J86" s="17" t="str">
        <f>E21</f>
        <v>HaskoningDHV Czech Republic, spol. s r.o.</v>
      </c>
      <c r="K86" s="20"/>
      <c r="L86" s="4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65" s="2" customFormat="1" ht="40" customHeight="1">
      <c r="A87" s="18"/>
      <c r="B87" s="19"/>
      <c r="C87" s="15" t="s">
        <v>15</v>
      </c>
      <c r="D87" s="20"/>
      <c r="E87" s="20"/>
      <c r="F87" s="14" t="e">
        <f>IF(E18="","",E18)</f>
        <v>#REF!</v>
      </c>
      <c r="G87" s="20"/>
      <c r="H87" s="20"/>
      <c r="I87" s="47" t="s">
        <v>19</v>
      </c>
      <c r="J87" s="17" t="str">
        <f>E24</f>
        <v>HaskoningDHV Czech Republic, spol. s r.o.</v>
      </c>
      <c r="K87" s="20"/>
      <c r="L87" s="4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65" s="2" customFormat="1" ht="10.25" customHeight="1">
      <c r="A88" s="18"/>
      <c r="B88" s="19"/>
      <c r="C88" s="20"/>
      <c r="D88" s="20"/>
      <c r="E88" s="20"/>
      <c r="F88" s="20"/>
      <c r="G88" s="20"/>
      <c r="H88" s="20"/>
      <c r="I88" s="45"/>
      <c r="J88" s="20"/>
      <c r="K88" s="20"/>
      <c r="L88" s="4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65" s="6" customFormat="1" ht="29.25" customHeight="1">
      <c r="A89" s="94"/>
      <c r="B89" s="95"/>
      <c r="C89" s="96" t="s">
        <v>63</v>
      </c>
      <c r="D89" s="97" t="s">
        <v>36</v>
      </c>
      <c r="E89" s="97" t="s">
        <v>34</v>
      </c>
      <c r="F89" s="97" t="s">
        <v>35</v>
      </c>
      <c r="G89" s="97" t="s">
        <v>64</v>
      </c>
      <c r="H89" s="97" t="s">
        <v>65</v>
      </c>
      <c r="I89" s="98" t="s">
        <v>66</v>
      </c>
      <c r="J89" s="97" t="s">
        <v>49</v>
      </c>
      <c r="K89" s="99" t="s">
        <v>67</v>
      </c>
      <c r="L89" s="100"/>
      <c r="M89" s="29" t="s">
        <v>6</v>
      </c>
      <c r="N89" s="30" t="s">
        <v>25</v>
      </c>
      <c r="O89" s="30" t="s">
        <v>68</v>
      </c>
      <c r="P89" s="30" t="s">
        <v>69</v>
      </c>
      <c r="Q89" s="30" t="s">
        <v>70</v>
      </c>
      <c r="R89" s="30" t="s">
        <v>71</v>
      </c>
      <c r="S89" s="30" t="s">
        <v>72</v>
      </c>
      <c r="T89" s="31" t="s">
        <v>73</v>
      </c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</row>
    <row r="90" spans="1:65" s="2" customFormat="1" ht="22.75" customHeight="1">
      <c r="A90" s="18"/>
      <c r="B90" s="19"/>
      <c r="C90" s="34" t="s">
        <v>74</v>
      </c>
      <c r="D90" s="20"/>
      <c r="E90" s="20"/>
      <c r="F90" s="20"/>
      <c r="G90" s="20"/>
      <c r="H90" s="20"/>
      <c r="I90" s="45"/>
      <c r="J90" s="101">
        <f>BK90</f>
        <v>0</v>
      </c>
      <c r="K90" s="20"/>
      <c r="L90" s="21"/>
      <c r="M90" s="32"/>
      <c r="N90" s="102"/>
      <c r="O90" s="33"/>
      <c r="P90" s="103">
        <f>P91+P267+P272</f>
        <v>0</v>
      </c>
      <c r="Q90" s="33"/>
      <c r="R90" s="103">
        <f>R91+R267+R272</f>
        <v>204.33056102593602</v>
      </c>
      <c r="S90" s="33"/>
      <c r="T90" s="104">
        <f>T91+T267+T272</f>
        <v>0.49969999999999998</v>
      </c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T90" s="11" t="s">
        <v>38</v>
      </c>
      <c r="AU90" s="11" t="s">
        <v>50</v>
      </c>
      <c r="BK90" s="105">
        <f>BK91+BK267+BK272</f>
        <v>0</v>
      </c>
    </row>
    <row r="91" spans="1:65" s="7" customFormat="1" ht="25.9" customHeight="1">
      <c r="B91" s="106"/>
      <c r="C91" s="107"/>
      <c r="D91" s="108" t="s">
        <v>38</v>
      </c>
      <c r="E91" s="109" t="s">
        <v>75</v>
      </c>
      <c r="F91" s="109" t="s">
        <v>76</v>
      </c>
      <c r="G91" s="107"/>
      <c r="H91" s="107"/>
      <c r="I91" s="110"/>
      <c r="J91" s="111">
        <f>BK91</f>
        <v>0</v>
      </c>
      <c r="K91" s="107"/>
      <c r="L91" s="112"/>
      <c r="M91" s="113"/>
      <c r="N91" s="114"/>
      <c r="O91" s="114"/>
      <c r="P91" s="115">
        <f>P92+P151+P155+P255+P258+P265</f>
        <v>0</v>
      </c>
      <c r="Q91" s="114"/>
      <c r="R91" s="115">
        <f>R92+R151+R155+R255+R258+R265</f>
        <v>204.31396862593601</v>
      </c>
      <c r="S91" s="114"/>
      <c r="T91" s="116">
        <f>T92+T151+T155+T255+T258+T265</f>
        <v>0.49969999999999998</v>
      </c>
      <c r="AR91" s="117" t="s">
        <v>40</v>
      </c>
      <c r="AT91" s="118" t="s">
        <v>38</v>
      </c>
      <c r="AU91" s="118" t="s">
        <v>39</v>
      </c>
      <c r="AY91" s="117" t="s">
        <v>77</v>
      </c>
      <c r="BK91" s="119">
        <f>BK92+BK151+BK155+BK255+BK258+BK265</f>
        <v>0</v>
      </c>
    </row>
    <row r="92" spans="1:65" s="7" customFormat="1" ht="22.75" customHeight="1">
      <c r="B92" s="106"/>
      <c r="C92" s="107"/>
      <c r="D92" s="108" t="s">
        <v>38</v>
      </c>
      <c r="E92" s="120" t="s">
        <v>40</v>
      </c>
      <c r="F92" s="120" t="s">
        <v>78</v>
      </c>
      <c r="G92" s="107"/>
      <c r="H92" s="107"/>
      <c r="I92" s="110"/>
      <c r="J92" s="121">
        <f>BK92</f>
        <v>0</v>
      </c>
      <c r="K92" s="107"/>
      <c r="L92" s="112"/>
      <c r="M92" s="113"/>
      <c r="N92" s="114"/>
      <c r="O92" s="114"/>
      <c r="P92" s="115">
        <f>SUM(P93:P150)</f>
        <v>0</v>
      </c>
      <c r="Q92" s="114"/>
      <c r="R92" s="115">
        <f>SUM(R93:R150)</f>
        <v>1.010264945936</v>
      </c>
      <c r="S92" s="114"/>
      <c r="T92" s="116">
        <f>SUM(T93:T150)</f>
        <v>0</v>
      </c>
      <c r="AR92" s="117" t="s">
        <v>40</v>
      </c>
      <c r="AT92" s="118" t="s">
        <v>38</v>
      </c>
      <c r="AU92" s="118" t="s">
        <v>40</v>
      </c>
      <c r="AY92" s="117" t="s">
        <v>77</v>
      </c>
      <c r="BK92" s="119">
        <f>SUM(BK93:BK150)</f>
        <v>0</v>
      </c>
    </row>
    <row r="93" spans="1:65" s="2" customFormat="1" ht="21.75" customHeight="1">
      <c r="A93" s="18"/>
      <c r="B93" s="19"/>
      <c r="C93" s="122" t="s">
        <v>40</v>
      </c>
      <c r="D93" s="122" t="s">
        <v>79</v>
      </c>
      <c r="E93" s="123" t="s">
        <v>94</v>
      </c>
      <c r="F93" s="124" t="s">
        <v>95</v>
      </c>
      <c r="G93" s="125" t="s">
        <v>96</v>
      </c>
      <c r="H93" s="126">
        <v>40</v>
      </c>
      <c r="I93" s="127"/>
      <c r="J93" s="128">
        <f>ROUND(I93*H93,2)</f>
        <v>0</v>
      </c>
      <c r="K93" s="124" t="s">
        <v>81</v>
      </c>
      <c r="L93" s="21"/>
      <c r="M93" s="129" t="s">
        <v>6</v>
      </c>
      <c r="N93" s="130" t="s">
        <v>26</v>
      </c>
      <c r="O93" s="27"/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R93" s="133" t="s">
        <v>82</v>
      </c>
      <c r="AT93" s="133" t="s">
        <v>79</v>
      </c>
      <c r="AU93" s="133" t="s">
        <v>41</v>
      </c>
      <c r="AY93" s="11" t="s">
        <v>77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1" t="s">
        <v>40</v>
      </c>
      <c r="BK93" s="134">
        <f>ROUND(I93*H93,2)</f>
        <v>0</v>
      </c>
      <c r="BL93" s="11" t="s">
        <v>82</v>
      </c>
      <c r="BM93" s="133" t="s">
        <v>232</v>
      </c>
    </row>
    <row r="94" spans="1:65" s="9" customFormat="1" ht="10">
      <c r="B94" s="149"/>
      <c r="C94" s="150"/>
      <c r="D94" s="135" t="s">
        <v>84</v>
      </c>
      <c r="E94" s="151" t="s">
        <v>6</v>
      </c>
      <c r="F94" s="152" t="s">
        <v>97</v>
      </c>
      <c r="G94" s="150"/>
      <c r="H94" s="153">
        <v>40</v>
      </c>
      <c r="I94" s="154"/>
      <c r="J94" s="150"/>
      <c r="K94" s="150"/>
      <c r="L94" s="155"/>
      <c r="M94" s="156"/>
      <c r="N94" s="157"/>
      <c r="O94" s="157"/>
      <c r="P94" s="157"/>
      <c r="Q94" s="157"/>
      <c r="R94" s="157"/>
      <c r="S94" s="157"/>
      <c r="T94" s="158"/>
      <c r="AT94" s="159" t="s">
        <v>84</v>
      </c>
      <c r="AU94" s="159" t="s">
        <v>41</v>
      </c>
      <c r="AV94" s="9" t="s">
        <v>41</v>
      </c>
      <c r="AW94" s="9" t="s">
        <v>18</v>
      </c>
      <c r="AX94" s="9" t="s">
        <v>40</v>
      </c>
      <c r="AY94" s="159" t="s">
        <v>77</v>
      </c>
    </row>
    <row r="95" spans="1:65" s="2" customFormat="1" ht="33" customHeight="1">
      <c r="A95" s="18"/>
      <c r="B95" s="19"/>
      <c r="C95" s="122" t="s">
        <v>41</v>
      </c>
      <c r="D95" s="122" t="s">
        <v>79</v>
      </c>
      <c r="E95" s="123" t="s">
        <v>99</v>
      </c>
      <c r="F95" s="124" t="s">
        <v>100</v>
      </c>
      <c r="G95" s="125" t="s">
        <v>101</v>
      </c>
      <c r="H95" s="126">
        <v>30</v>
      </c>
      <c r="I95" s="127"/>
      <c r="J95" s="128">
        <f>ROUND(I95*H95,2)</f>
        <v>0</v>
      </c>
      <c r="K95" s="124" t="s">
        <v>81</v>
      </c>
      <c r="L95" s="21"/>
      <c r="M95" s="129" t="s">
        <v>6</v>
      </c>
      <c r="N95" s="130" t="s">
        <v>26</v>
      </c>
      <c r="O95" s="27"/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R95" s="133" t="s">
        <v>82</v>
      </c>
      <c r="AT95" s="133" t="s">
        <v>79</v>
      </c>
      <c r="AU95" s="133" t="s">
        <v>41</v>
      </c>
      <c r="AY95" s="11" t="s">
        <v>77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1" t="s">
        <v>40</v>
      </c>
      <c r="BK95" s="134">
        <f>ROUND(I95*H95,2)</f>
        <v>0</v>
      </c>
      <c r="BL95" s="11" t="s">
        <v>82</v>
      </c>
      <c r="BM95" s="133" t="s">
        <v>233</v>
      </c>
    </row>
    <row r="96" spans="1:65" s="2" customFormat="1" ht="78" customHeight="1">
      <c r="A96" s="18"/>
      <c r="B96" s="19"/>
      <c r="C96" s="122" t="s">
        <v>85</v>
      </c>
      <c r="D96" s="122" t="s">
        <v>79</v>
      </c>
      <c r="E96" s="123" t="s">
        <v>234</v>
      </c>
      <c r="F96" s="124" t="s">
        <v>235</v>
      </c>
      <c r="G96" s="125" t="s">
        <v>92</v>
      </c>
      <c r="H96" s="126">
        <v>14.4</v>
      </c>
      <c r="I96" s="127"/>
      <c r="J96" s="128">
        <f>ROUND(I96*H96,2)</f>
        <v>0</v>
      </c>
      <c r="K96" s="124" t="s">
        <v>81</v>
      </c>
      <c r="L96" s="21"/>
      <c r="M96" s="129" t="s">
        <v>6</v>
      </c>
      <c r="N96" s="130" t="s">
        <v>26</v>
      </c>
      <c r="O96" s="27"/>
      <c r="P96" s="131">
        <f>O96*H96</f>
        <v>0</v>
      </c>
      <c r="Q96" s="131">
        <v>1.26885E-2</v>
      </c>
      <c r="R96" s="131">
        <f>Q96*H96</f>
        <v>0.1827144</v>
      </c>
      <c r="S96" s="131">
        <v>0</v>
      </c>
      <c r="T96" s="132">
        <f>S96*H96</f>
        <v>0</v>
      </c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R96" s="133" t="s">
        <v>82</v>
      </c>
      <c r="AT96" s="133" t="s">
        <v>79</v>
      </c>
      <c r="AU96" s="133" t="s">
        <v>41</v>
      </c>
      <c r="AY96" s="11" t="s">
        <v>77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1" t="s">
        <v>40</v>
      </c>
      <c r="BK96" s="134">
        <f>ROUND(I96*H96,2)</f>
        <v>0</v>
      </c>
      <c r="BL96" s="11" t="s">
        <v>82</v>
      </c>
      <c r="BM96" s="133" t="s">
        <v>236</v>
      </c>
    </row>
    <row r="97" spans="1:65" s="9" customFormat="1" ht="10">
      <c r="B97" s="149"/>
      <c r="C97" s="150"/>
      <c r="D97" s="135" t="s">
        <v>84</v>
      </c>
      <c r="E97" s="151" t="s">
        <v>6</v>
      </c>
      <c r="F97" s="152" t="s">
        <v>237</v>
      </c>
      <c r="G97" s="150"/>
      <c r="H97" s="153">
        <v>14.4</v>
      </c>
      <c r="I97" s="154"/>
      <c r="J97" s="150"/>
      <c r="K97" s="150"/>
      <c r="L97" s="155"/>
      <c r="M97" s="156"/>
      <c r="N97" s="157"/>
      <c r="O97" s="157"/>
      <c r="P97" s="157"/>
      <c r="Q97" s="157"/>
      <c r="R97" s="157"/>
      <c r="S97" s="157"/>
      <c r="T97" s="158"/>
      <c r="AT97" s="159" t="s">
        <v>84</v>
      </c>
      <c r="AU97" s="159" t="s">
        <v>41</v>
      </c>
      <c r="AV97" s="9" t="s">
        <v>41</v>
      </c>
      <c r="AW97" s="9" t="s">
        <v>18</v>
      </c>
      <c r="AX97" s="9" t="s">
        <v>40</v>
      </c>
      <c r="AY97" s="159" t="s">
        <v>77</v>
      </c>
    </row>
    <row r="98" spans="1:65" s="2" customFormat="1" ht="78" customHeight="1">
      <c r="A98" s="18"/>
      <c r="B98" s="19"/>
      <c r="C98" s="122" t="s">
        <v>82</v>
      </c>
      <c r="D98" s="122" t="s">
        <v>79</v>
      </c>
      <c r="E98" s="123" t="s">
        <v>104</v>
      </c>
      <c r="F98" s="124" t="s">
        <v>105</v>
      </c>
      <c r="G98" s="125" t="s">
        <v>92</v>
      </c>
      <c r="H98" s="126">
        <v>14.4</v>
      </c>
      <c r="I98" s="127"/>
      <c r="J98" s="128">
        <f>ROUND(I98*H98,2)</f>
        <v>0</v>
      </c>
      <c r="K98" s="124" t="s">
        <v>81</v>
      </c>
      <c r="L98" s="21"/>
      <c r="M98" s="129" t="s">
        <v>6</v>
      </c>
      <c r="N98" s="130" t="s">
        <v>26</v>
      </c>
      <c r="O98" s="27"/>
      <c r="P98" s="131">
        <f>O98*H98</f>
        <v>0</v>
      </c>
      <c r="Q98" s="131">
        <v>3.6904300000000001E-2</v>
      </c>
      <c r="R98" s="131">
        <f>Q98*H98</f>
        <v>0.53142191999999999</v>
      </c>
      <c r="S98" s="131">
        <v>0</v>
      </c>
      <c r="T98" s="132">
        <f>S98*H98</f>
        <v>0</v>
      </c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R98" s="133" t="s">
        <v>82</v>
      </c>
      <c r="AT98" s="133" t="s">
        <v>79</v>
      </c>
      <c r="AU98" s="133" t="s">
        <v>41</v>
      </c>
      <c r="AY98" s="11" t="s">
        <v>77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1" t="s">
        <v>40</v>
      </c>
      <c r="BK98" s="134">
        <f>ROUND(I98*H98,2)</f>
        <v>0</v>
      </c>
      <c r="BL98" s="11" t="s">
        <v>82</v>
      </c>
      <c r="BM98" s="133" t="s">
        <v>238</v>
      </c>
    </row>
    <row r="99" spans="1:65" s="9" customFormat="1" ht="10">
      <c r="B99" s="149"/>
      <c r="C99" s="150"/>
      <c r="D99" s="135" t="s">
        <v>84</v>
      </c>
      <c r="E99" s="151" t="s">
        <v>6</v>
      </c>
      <c r="F99" s="152" t="s">
        <v>237</v>
      </c>
      <c r="G99" s="150"/>
      <c r="H99" s="153">
        <v>14.4</v>
      </c>
      <c r="I99" s="154"/>
      <c r="J99" s="150"/>
      <c r="K99" s="150"/>
      <c r="L99" s="155"/>
      <c r="M99" s="156"/>
      <c r="N99" s="157"/>
      <c r="O99" s="157"/>
      <c r="P99" s="157"/>
      <c r="Q99" s="157"/>
      <c r="R99" s="157"/>
      <c r="S99" s="157"/>
      <c r="T99" s="158"/>
      <c r="AT99" s="159" t="s">
        <v>84</v>
      </c>
      <c r="AU99" s="159" t="s">
        <v>41</v>
      </c>
      <c r="AV99" s="9" t="s">
        <v>41</v>
      </c>
      <c r="AW99" s="9" t="s">
        <v>18</v>
      </c>
      <c r="AX99" s="9" t="s">
        <v>40</v>
      </c>
      <c r="AY99" s="159" t="s">
        <v>77</v>
      </c>
    </row>
    <row r="100" spans="1:65" s="2" customFormat="1" ht="33" customHeight="1">
      <c r="A100" s="18"/>
      <c r="B100" s="19"/>
      <c r="C100" s="122" t="s">
        <v>87</v>
      </c>
      <c r="D100" s="122" t="s">
        <v>79</v>
      </c>
      <c r="E100" s="123" t="s">
        <v>239</v>
      </c>
      <c r="F100" s="124" t="s">
        <v>240</v>
      </c>
      <c r="G100" s="125" t="s">
        <v>107</v>
      </c>
      <c r="H100" s="126">
        <v>79.841999999999999</v>
      </c>
      <c r="I100" s="127"/>
      <c r="J100" s="128">
        <f>ROUND(I100*H100,2)</f>
        <v>0</v>
      </c>
      <c r="K100" s="124" t="s">
        <v>81</v>
      </c>
      <c r="L100" s="21"/>
      <c r="M100" s="129" t="s">
        <v>6</v>
      </c>
      <c r="N100" s="130" t="s">
        <v>26</v>
      </c>
      <c r="O100" s="27"/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R100" s="133" t="s">
        <v>82</v>
      </c>
      <c r="AT100" s="133" t="s">
        <v>79</v>
      </c>
      <c r="AU100" s="133" t="s">
        <v>41</v>
      </c>
      <c r="AY100" s="11" t="s">
        <v>77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1" t="s">
        <v>40</v>
      </c>
      <c r="BK100" s="134">
        <f>ROUND(I100*H100,2)</f>
        <v>0</v>
      </c>
      <c r="BL100" s="11" t="s">
        <v>82</v>
      </c>
      <c r="BM100" s="133" t="s">
        <v>241</v>
      </c>
    </row>
    <row r="101" spans="1:65" s="2" customFormat="1" ht="18">
      <c r="A101" s="18"/>
      <c r="B101" s="19"/>
      <c r="C101" s="20"/>
      <c r="D101" s="135" t="s">
        <v>83</v>
      </c>
      <c r="E101" s="20"/>
      <c r="F101" s="136" t="s">
        <v>242</v>
      </c>
      <c r="G101" s="20"/>
      <c r="H101" s="20"/>
      <c r="I101" s="45"/>
      <c r="J101" s="20"/>
      <c r="K101" s="20"/>
      <c r="L101" s="21"/>
      <c r="M101" s="137"/>
      <c r="N101" s="138"/>
      <c r="O101" s="27"/>
      <c r="P101" s="27"/>
      <c r="Q101" s="27"/>
      <c r="R101" s="27"/>
      <c r="S101" s="27"/>
      <c r="T101" s="2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T101" s="11" t="s">
        <v>83</v>
      </c>
      <c r="AU101" s="11" t="s">
        <v>41</v>
      </c>
    </row>
    <row r="102" spans="1:65" s="9" customFormat="1" ht="10">
      <c r="B102" s="149"/>
      <c r="C102" s="150"/>
      <c r="D102" s="135" t="s">
        <v>84</v>
      </c>
      <c r="E102" s="151" t="s">
        <v>6</v>
      </c>
      <c r="F102" s="152" t="s">
        <v>243</v>
      </c>
      <c r="G102" s="150"/>
      <c r="H102" s="153">
        <v>159.68299999999999</v>
      </c>
      <c r="I102" s="154"/>
      <c r="J102" s="150"/>
      <c r="K102" s="150"/>
      <c r="L102" s="155"/>
      <c r="M102" s="156"/>
      <c r="N102" s="157"/>
      <c r="O102" s="157"/>
      <c r="P102" s="157"/>
      <c r="Q102" s="157"/>
      <c r="R102" s="157"/>
      <c r="S102" s="157"/>
      <c r="T102" s="158"/>
      <c r="AT102" s="159" t="s">
        <v>84</v>
      </c>
      <c r="AU102" s="159" t="s">
        <v>41</v>
      </c>
      <c r="AV102" s="9" t="s">
        <v>41</v>
      </c>
      <c r="AW102" s="9" t="s">
        <v>18</v>
      </c>
      <c r="AX102" s="9" t="s">
        <v>40</v>
      </c>
      <c r="AY102" s="159" t="s">
        <v>77</v>
      </c>
    </row>
    <row r="103" spans="1:65" s="9" customFormat="1" ht="10">
      <c r="B103" s="149"/>
      <c r="C103" s="150"/>
      <c r="D103" s="135" t="s">
        <v>84</v>
      </c>
      <c r="E103" s="150"/>
      <c r="F103" s="152" t="s">
        <v>244</v>
      </c>
      <c r="G103" s="150"/>
      <c r="H103" s="153">
        <v>79.841999999999999</v>
      </c>
      <c r="I103" s="154"/>
      <c r="J103" s="150"/>
      <c r="K103" s="150"/>
      <c r="L103" s="155"/>
      <c r="M103" s="156"/>
      <c r="N103" s="157"/>
      <c r="O103" s="157"/>
      <c r="P103" s="157"/>
      <c r="Q103" s="157"/>
      <c r="R103" s="157"/>
      <c r="S103" s="157"/>
      <c r="T103" s="158"/>
      <c r="AT103" s="159" t="s">
        <v>84</v>
      </c>
      <c r="AU103" s="159" t="s">
        <v>41</v>
      </c>
      <c r="AV103" s="9" t="s">
        <v>41</v>
      </c>
      <c r="AW103" s="9" t="s">
        <v>0</v>
      </c>
      <c r="AX103" s="9" t="s">
        <v>40</v>
      </c>
      <c r="AY103" s="159" t="s">
        <v>77</v>
      </c>
    </row>
    <row r="104" spans="1:65" s="2" customFormat="1" ht="33" customHeight="1">
      <c r="A104" s="18"/>
      <c r="B104" s="19"/>
      <c r="C104" s="122" t="s">
        <v>88</v>
      </c>
      <c r="D104" s="122" t="s">
        <v>79</v>
      </c>
      <c r="E104" s="123" t="s">
        <v>245</v>
      </c>
      <c r="F104" s="124" t="s">
        <v>246</v>
      </c>
      <c r="G104" s="125" t="s">
        <v>107</v>
      </c>
      <c r="H104" s="126">
        <v>159.68299999999999</v>
      </c>
      <c r="I104" s="127"/>
      <c r="J104" s="128">
        <f>ROUND(I104*H104,2)</f>
        <v>0</v>
      </c>
      <c r="K104" s="124" t="s">
        <v>81</v>
      </c>
      <c r="L104" s="21"/>
      <c r="M104" s="129" t="s">
        <v>6</v>
      </c>
      <c r="N104" s="130" t="s">
        <v>26</v>
      </c>
      <c r="O104" s="27"/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R104" s="133" t="s">
        <v>82</v>
      </c>
      <c r="AT104" s="133" t="s">
        <v>79</v>
      </c>
      <c r="AU104" s="133" t="s">
        <v>41</v>
      </c>
      <c r="AY104" s="11" t="s">
        <v>77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1" t="s">
        <v>40</v>
      </c>
      <c r="BK104" s="134">
        <f>ROUND(I104*H104,2)</f>
        <v>0</v>
      </c>
      <c r="BL104" s="11" t="s">
        <v>82</v>
      </c>
      <c r="BM104" s="133" t="s">
        <v>247</v>
      </c>
    </row>
    <row r="105" spans="1:65" s="9" customFormat="1" ht="10">
      <c r="B105" s="149"/>
      <c r="C105" s="150"/>
      <c r="D105" s="135" t="s">
        <v>84</v>
      </c>
      <c r="E105" s="151" t="s">
        <v>6</v>
      </c>
      <c r="F105" s="152" t="s">
        <v>243</v>
      </c>
      <c r="G105" s="150"/>
      <c r="H105" s="153">
        <v>159.68299999999999</v>
      </c>
      <c r="I105" s="154"/>
      <c r="J105" s="150"/>
      <c r="K105" s="150"/>
      <c r="L105" s="155"/>
      <c r="M105" s="156"/>
      <c r="N105" s="157"/>
      <c r="O105" s="157"/>
      <c r="P105" s="157"/>
      <c r="Q105" s="157"/>
      <c r="R105" s="157"/>
      <c r="S105" s="157"/>
      <c r="T105" s="158"/>
      <c r="AT105" s="159" t="s">
        <v>84</v>
      </c>
      <c r="AU105" s="159" t="s">
        <v>41</v>
      </c>
      <c r="AV105" s="9" t="s">
        <v>41</v>
      </c>
      <c r="AW105" s="9" t="s">
        <v>18</v>
      </c>
      <c r="AX105" s="9" t="s">
        <v>40</v>
      </c>
      <c r="AY105" s="159" t="s">
        <v>77</v>
      </c>
    </row>
    <row r="106" spans="1:65" s="2" customFormat="1" ht="44.25" customHeight="1">
      <c r="A106" s="18"/>
      <c r="B106" s="19"/>
      <c r="C106" s="122" t="s">
        <v>89</v>
      </c>
      <c r="D106" s="122" t="s">
        <v>79</v>
      </c>
      <c r="E106" s="123" t="s">
        <v>248</v>
      </c>
      <c r="F106" s="124" t="s">
        <v>249</v>
      </c>
      <c r="G106" s="125" t="s">
        <v>107</v>
      </c>
      <c r="H106" s="126">
        <v>47.905000000000001</v>
      </c>
      <c r="I106" s="127"/>
      <c r="J106" s="128">
        <f>ROUND(I106*H106,2)</f>
        <v>0</v>
      </c>
      <c r="K106" s="124" t="s">
        <v>81</v>
      </c>
      <c r="L106" s="21"/>
      <c r="M106" s="129" t="s">
        <v>6</v>
      </c>
      <c r="N106" s="130" t="s">
        <v>26</v>
      </c>
      <c r="O106" s="27"/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R106" s="133" t="s">
        <v>82</v>
      </c>
      <c r="AT106" s="133" t="s">
        <v>79</v>
      </c>
      <c r="AU106" s="133" t="s">
        <v>41</v>
      </c>
      <c r="AY106" s="11" t="s">
        <v>77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1" t="s">
        <v>40</v>
      </c>
      <c r="BK106" s="134">
        <f>ROUND(I106*H106,2)</f>
        <v>0</v>
      </c>
      <c r="BL106" s="11" t="s">
        <v>82</v>
      </c>
      <c r="BM106" s="133" t="s">
        <v>250</v>
      </c>
    </row>
    <row r="107" spans="1:65" s="2" customFormat="1" ht="18">
      <c r="A107" s="18"/>
      <c r="B107" s="19"/>
      <c r="C107" s="20"/>
      <c r="D107" s="135" t="s">
        <v>83</v>
      </c>
      <c r="E107" s="20"/>
      <c r="F107" s="136" t="s">
        <v>112</v>
      </c>
      <c r="G107" s="20"/>
      <c r="H107" s="20"/>
      <c r="I107" s="45"/>
      <c r="J107" s="20"/>
      <c r="K107" s="20"/>
      <c r="L107" s="21"/>
      <c r="M107" s="137"/>
      <c r="N107" s="138"/>
      <c r="O107" s="27"/>
      <c r="P107" s="27"/>
      <c r="Q107" s="27"/>
      <c r="R107" s="27"/>
      <c r="S107" s="27"/>
      <c r="T107" s="2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T107" s="11" t="s">
        <v>83</v>
      </c>
      <c r="AU107" s="11" t="s">
        <v>41</v>
      </c>
    </row>
    <row r="108" spans="1:65" s="9" customFormat="1" ht="10">
      <c r="B108" s="149"/>
      <c r="C108" s="150"/>
      <c r="D108" s="135" t="s">
        <v>84</v>
      </c>
      <c r="E108" s="150"/>
      <c r="F108" s="152" t="s">
        <v>251</v>
      </c>
      <c r="G108" s="150"/>
      <c r="H108" s="153">
        <v>47.905000000000001</v>
      </c>
      <c r="I108" s="154"/>
      <c r="J108" s="150"/>
      <c r="K108" s="150"/>
      <c r="L108" s="155"/>
      <c r="M108" s="156"/>
      <c r="N108" s="157"/>
      <c r="O108" s="157"/>
      <c r="P108" s="157"/>
      <c r="Q108" s="157"/>
      <c r="R108" s="157"/>
      <c r="S108" s="157"/>
      <c r="T108" s="158"/>
      <c r="AT108" s="159" t="s">
        <v>84</v>
      </c>
      <c r="AU108" s="159" t="s">
        <v>41</v>
      </c>
      <c r="AV108" s="9" t="s">
        <v>41</v>
      </c>
      <c r="AW108" s="9" t="s">
        <v>0</v>
      </c>
      <c r="AX108" s="9" t="s">
        <v>40</v>
      </c>
      <c r="AY108" s="159" t="s">
        <v>77</v>
      </c>
    </row>
    <row r="109" spans="1:65" s="2" customFormat="1" ht="33" customHeight="1">
      <c r="A109" s="18"/>
      <c r="B109" s="19"/>
      <c r="C109" s="122" t="s">
        <v>90</v>
      </c>
      <c r="D109" s="122" t="s">
        <v>79</v>
      </c>
      <c r="E109" s="123" t="s">
        <v>252</v>
      </c>
      <c r="F109" s="124" t="s">
        <v>253</v>
      </c>
      <c r="G109" s="125" t="s">
        <v>107</v>
      </c>
      <c r="H109" s="126">
        <v>112.5</v>
      </c>
      <c r="I109" s="127"/>
      <c r="J109" s="128">
        <f>ROUND(I109*H109,2)</f>
        <v>0</v>
      </c>
      <c r="K109" s="124" t="s">
        <v>81</v>
      </c>
      <c r="L109" s="21"/>
      <c r="M109" s="129" t="s">
        <v>6</v>
      </c>
      <c r="N109" s="130" t="s">
        <v>26</v>
      </c>
      <c r="O109" s="27"/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R109" s="133" t="s">
        <v>82</v>
      </c>
      <c r="AT109" s="133" t="s">
        <v>79</v>
      </c>
      <c r="AU109" s="133" t="s">
        <v>41</v>
      </c>
      <c r="AY109" s="11" t="s">
        <v>77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1" t="s">
        <v>40</v>
      </c>
      <c r="BK109" s="134">
        <f>ROUND(I109*H109,2)</f>
        <v>0</v>
      </c>
      <c r="BL109" s="11" t="s">
        <v>82</v>
      </c>
      <c r="BM109" s="133" t="s">
        <v>254</v>
      </c>
    </row>
    <row r="110" spans="1:65" s="8" customFormat="1" ht="10">
      <c r="B110" s="139"/>
      <c r="C110" s="140"/>
      <c r="D110" s="135" t="s">
        <v>84</v>
      </c>
      <c r="E110" s="141" t="s">
        <v>6</v>
      </c>
      <c r="F110" s="142" t="s">
        <v>169</v>
      </c>
      <c r="G110" s="140"/>
      <c r="H110" s="141" t="s">
        <v>6</v>
      </c>
      <c r="I110" s="143"/>
      <c r="J110" s="140"/>
      <c r="K110" s="140"/>
      <c r="L110" s="144"/>
      <c r="M110" s="145"/>
      <c r="N110" s="146"/>
      <c r="O110" s="146"/>
      <c r="P110" s="146"/>
      <c r="Q110" s="146"/>
      <c r="R110" s="146"/>
      <c r="S110" s="146"/>
      <c r="T110" s="147"/>
      <c r="AT110" s="148" t="s">
        <v>84</v>
      </c>
      <c r="AU110" s="148" t="s">
        <v>41</v>
      </c>
      <c r="AV110" s="8" t="s">
        <v>40</v>
      </c>
      <c r="AW110" s="8" t="s">
        <v>18</v>
      </c>
      <c r="AX110" s="8" t="s">
        <v>39</v>
      </c>
      <c r="AY110" s="148" t="s">
        <v>77</v>
      </c>
    </row>
    <row r="111" spans="1:65" s="9" customFormat="1" ht="10">
      <c r="B111" s="149"/>
      <c r="C111" s="150"/>
      <c r="D111" s="135" t="s">
        <v>84</v>
      </c>
      <c r="E111" s="151" t="s">
        <v>6</v>
      </c>
      <c r="F111" s="152" t="s">
        <v>255</v>
      </c>
      <c r="G111" s="150"/>
      <c r="H111" s="153">
        <v>112.5</v>
      </c>
      <c r="I111" s="154"/>
      <c r="J111" s="150"/>
      <c r="K111" s="150"/>
      <c r="L111" s="155"/>
      <c r="M111" s="156"/>
      <c r="N111" s="157"/>
      <c r="O111" s="157"/>
      <c r="P111" s="157"/>
      <c r="Q111" s="157"/>
      <c r="R111" s="157"/>
      <c r="S111" s="157"/>
      <c r="T111" s="158"/>
      <c r="AT111" s="159" t="s">
        <v>84</v>
      </c>
      <c r="AU111" s="159" t="s">
        <v>41</v>
      </c>
      <c r="AV111" s="9" t="s">
        <v>41</v>
      </c>
      <c r="AW111" s="9" t="s">
        <v>18</v>
      </c>
      <c r="AX111" s="9" t="s">
        <v>40</v>
      </c>
      <c r="AY111" s="159" t="s">
        <v>77</v>
      </c>
    </row>
    <row r="112" spans="1:65" s="2" customFormat="1" ht="33" customHeight="1">
      <c r="A112" s="18"/>
      <c r="B112" s="19"/>
      <c r="C112" s="122" t="s">
        <v>91</v>
      </c>
      <c r="D112" s="122" t="s">
        <v>79</v>
      </c>
      <c r="E112" s="123" t="s">
        <v>256</v>
      </c>
      <c r="F112" s="124" t="s">
        <v>257</v>
      </c>
      <c r="G112" s="125" t="s">
        <v>107</v>
      </c>
      <c r="H112" s="126">
        <v>33.75</v>
      </c>
      <c r="I112" s="127"/>
      <c r="J112" s="128">
        <f>ROUND(I112*H112,2)</f>
        <v>0</v>
      </c>
      <c r="K112" s="124" t="s">
        <v>81</v>
      </c>
      <c r="L112" s="21"/>
      <c r="M112" s="129" t="s">
        <v>6</v>
      </c>
      <c r="N112" s="130" t="s">
        <v>26</v>
      </c>
      <c r="O112" s="27"/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R112" s="133" t="s">
        <v>82</v>
      </c>
      <c r="AT112" s="133" t="s">
        <v>79</v>
      </c>
      <c r="AU112" s="133" t="s">
        <v>41</v>
      </c>
      <c r="AY112" s="11" t="s">
        <v>77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1" t="s">
        <v>40</v>
      </c>
      <c r="BK112" s="134">
        <f>ROUND(I112*H112,2)</f>
        <v>0</v>
      </c>
      <c r="BL112" s="11" t="s">
        <v>82</v>
      </c>
      <c r="BM112" s="133" t="s">
        <v>258</v>
      </c>
    </row>
    <row r="113" spans="1:65" s="2" customFormat="1" ht="18">
      <c r="A113" s="18"/>
      <c r="B113" s="19"/>
      <c r="C113" s="20"/>
      <c r="D113" s="135" t="s">
        <v>83</v>
      </c>
      <c r="E113" s="20"/>
      <c r="F113" s="136" t="s">
        <v>112</v>
      </c>
      <c r="G113" s="20"/>
      <c r="H113" s="20"/>
      <c r="I113" s="45"/>
      <c r="J113" s="20"/>
      <c r="K113" s="20"/>
      <c r="L113" s="21"/>
      <c r="M113" s="137"/>
      <c r="N113" s="138"/>
      <c r="O113" s="27"/>
      <c r="P113" s="27"/>
      <c r="Q113" s="27"/>
      <c r="R113" s="27"/>
      <c r="S113" s="27"/>
      <c r="T113" s="2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T113" s="11" t="s">
        <v>83</v>
      </c>
      <c r="AU113" s="11" t="s">
        <v>41</v>
      </c>
    </row>
    <row r="114" spans="1:65" s="9" customFormat="1" ht="10">
      <c r="B114" s="149"/>
      <c r="C114" s="150"/>
      <c r="D114" s="135" t="s">
        <v>84</v>
      </c>
      <c r="E114" s="150"/>
      <c r="F114" s="152" t="s">
        <v>259</v>
      </c>
      <c r="G114" s="150"/>
      <c r="H114" s="153">
        <v>33.75</v>
      </c>
      <c r="I114" s="154"/>
      <c r="J114" s="150"/>
      <c r="K114" s="150"/>
      <c r="L114" s="155"/>
      <c r="M114" s="156"/>
      <c r="N114" s="157"/>
      <c r="O114" s="157"/>
      <c r="P114" s="157"/>
      <c r="Q114" s="157"/>
      <c r="R114" s="157"/>
      <c r="S114" s="157"/>
      <c r="T114" s="158"/>
      <c r="AT114" s="159" t="s">
        <v>84</v>
      </c>
      <c r="AU114" s="159" t="s">
        <v>41</v>
      </c>
      <c r="AV114" s="9" t="s">
        <v>41</v>
      </c>
      <c r="AW114" s="9" t="s">
        <v>0</v>
      </c>
      <c r="AX114" s="9" t="s">
        <v>40</v>
      </c>
      <c r="AY114" s="159" t="s">
        <v>77</v>
      </c>
    </row>
    <row r="115" spans="1:65" s="2" customFormat="1" ht="33" customHeight="1">
      <c r="A115" s="18"/>
      <c r="B115" s="19"/>
      <c r="C115" s="122" t="s">
        <v>93</v>
      </c>
      <c r="D115" s="122" t="s">
        <v>79</v>
      </c>
      <c r="E115" s="123" t="s">
        <v>260</v>
      </c>
      <c r="F115" s="124" t="s">
        <v>261</v>
      </c>
      <c r="G115" s="125" t="s">
        <v>80</v>
      </c>
      <c r="H115" s="126">
        <v>499.36700000000002</v>
      </c>
      <c r="I115" s="127"/>
      <c r="J115" s="128">
        <f>ROUND(I115*H115,2)</f>
        <v>0</v>
      </c>
      <c r="K115" s="124" t="s">
        <v>81</v>
      </c>
      <c r="L115" s="21"/>
      <c r="M115" s="129" t="s">
        <v>6</v>
      </c>
      <c r="N115" s="130" t="s">
        <v>26</v>
      </c>
      <c r="O115" s="27"/>
      <c r="P115" s="131">
        <f>O115*H115</f>
        <v>0</v>
      </c>
      <c r="Q115" s="131">
        <v>5.9300800000000001E-4</v>
      </c>
      <c r="R115" s="131">
        <f>Q115*H115</f>
        <v>0.29612862593600003</v>
      </c>
      <c r="S115" s="131">
        <v>0</v>
      </c>
      <c r="T115" s="132">
        <f>S115*H115</f>
        <v>0</v>
      </c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R115" s="133" t="s">
        <v>82</v>
      </c>
      <c r="AT115" s="133" t="s">
        <v>79</v>
      </c>
      <c r="AU115" s="133" t="s">
        <v>41</v>
      </c>
      <c r="AY115" s="11" t="s">
        <v>77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1" t="s">
        <v>40</v>
      </c>
      <c r="BK115" s="134">
        <f>ROUND(I115*H115,2)</f>
        <v>0</v>
      </c>
      <c r="BL115" s="11" t="s">
        <v>82</v>
      </c>
      <c r="BM115" s="133" t="s">
        <v>262</v>
      </c>
    </row>
    <row r="116" spans="1:65" s="8" customFormat="1" ht="10">
      <c r="B116" s="139"/>
      <c r="C116" s="140"/>
      <c r="D116" s="135" t="s">
        <v>84</v>
      </c>
      <c r="E116" s="141" t="s">
        <v>6</v>
      </c>
      <c r="F116" s="142" t="s">
        <v>168</v>
      </c>
      <c r="G116" s="140"/>
      <c r="H116" s="141" t="s">
        <v>6</v>
      </c>
      <c r="I116" s="143"/>
      <c r="J116" s="140"/>
      <c r="K116" s="140"/>
      <c r="L116" s="144"/>
      <c r="M116" s="145"/>
      <c r="N116" s="146"/>
      <c r="O116" s="146"/>
      <c r="P116" s="146"/>
      <c r="Q116" s="146"/>
      <c r="R116" s="146"/>
      <c r="S116" s="146"/>
      <c r="T116" s="147"/>
      <c r="AT116" s="148" t="s">
        <v>84</v>
      </c>
      <c r="AU116" s="148" t="s">
        <v>41</v>
      </c>
      <c r="AV116" s="8" t="s">
        <v>40</v>
      </c>
      <c r="AW116" s="8" t="s">
        <v>18</v>
      </c>
      <c r="AX116" s="8" t="s">
        <v>39</v>
      </c>
      <c r="AY116" s="148" t="s">
        <v>77</v>
      </c>
    </row>
    <row r="117" spans="1:65" s="9" customFormat="1" ht="10">
      <c r="B117" s="149"/>
      <c r="C117" s="150"/>
      <c r="D117" s="135" t="s">
        <v>84</v>
      </c>
      <c r="E117" s="151" t="s">
        <v>6</v>
      </c>
      <c r="F117" s="152" t="s">
        <v>263</v>
      </c>
      <c r="G117" s="150"/>
      <c r="H117" s="153">
        <v>319.36700000000002</v>
      </c>
      <c r="I117" s="154"/>
      <c r="J117" s="150"/>
      <c r="K117" s="150"/>
      <c r="L117" s="155"/>
      <c r="M117" s="156"/>
      <c r="N117" s="157"/>
      <c r="O117" s="157"/>
      <c r="P117" s="157"/>
      <c r="Q117" s="157"/>
      <c r="R117" s="157"/>
      <c r="S117" s="157"/>
      <c r="T117" s="158"/>
      <c r="AT117" s="159" t="s">
        <v>84</v>
      </c>
      <c r="AU117" s="159" t="s">
        <v>41</v>
      </c>
      <c r="AV117" s="9" t="s">
        <v>41</v>
      </c>
      <c r="AW117" s="9" t="s">
        <v>18</v>
      </c>
      <c r="AX117" s="9" t="s">
        <v>39</v>
      </c>
      <c r="AY117" s="159" t="s">
        <v>77</v>
      </c>
    </row>
    <row r="118" spans="1:65" s="8" customFormat="1" ht="10">
      <c r="B118" s="139"/>
      <c r="C118" s="140"/>
      <c r="D118" s="135" t="s">
        <v>84</v>
      </c>
      <c r="E118" s="141" t="s">
        <v>6</v>
      </c>
      <c r="F118" s="142" t="s">
        <v>169</v>
      </c>
      <c r="G118" s="140"/>
      <c r="H118" s="141" t="s">
        <v>6</v>
      </c>
      <c r="I118" s="143"/>
      <c r="J118" s="140"/>
      <c r="K118" s="140"/>
      <c r="L118" s="144"/>
      <c r="M118" s="145"/>
      <c r="N118" s="146"/>
      <c r="O118" s="146"/>
      <c r="P118" s="146"/>
      <c r="Q118" s="146"/>
      <c r="R118" s="146"/>
      <c r="S118" s="146"/>
      <c r="T118" s="147"/>
      <c r="AT118" s="148" t="s">
        <v>84</v>
      </c>
      <c r="AU118" s="148" t="s">
        <v>41</v>
      </c>
      <c r="AV118" s="8" t="s">
        <v>40</v>
      </c>
      <c r="AW118" s="8" t="s">
        <v>18</v>
      </c>
      <c r="AX118" s="8" t="s">
        <v>39</v>
      </c>
      <c r="AY118" s="148" t="s">
        <v>77</v>
      </c>
    </row>
    <row r="119" spans="1:65" s="9" customFormat="1" ht="10">
      <c r="B119" s="149"/>
      <c r="C119" s="150"/>
      <c r="D119" s="135" t="s">
        <v>84</v>
      </c>
      <c r="E119" s="151" t="s">
        <v>6</v>
      </c>
      <c r="F119" s="152" t="s">
        <v>264</v>
      </c>
      <c r="G119" s="150"/>
      <c r="H119" s="153">
        <v>180</v>
      </c>
      <c r="I119" s="154"/>
      <c r="J119" s="150"/>
      <c r="K119" s="150"/>
      <c r="L119" s="155"/>
      <c r="M119" s="156"/>
      <c r="N119" s="157"/>
      <c r="O119" s="157"/>
      <c r="P119" s="157"/>
      <c r="Q119" s="157"/>
      <c r="R119" s="157"/>
      <c r="S119" s="157"/>
      <c r="T119" s="158"/>
      <c r="AT119" s="159" t="s">
        <v>84</v>
      </c>
      <c r="AU119" s="159" t="s">
        <v>41</v>
      </c>
      <c r="AV119" s="9" t="s">
        <v>41</v>
      </c>
      <c r="AW119" s="9" t="s">
        <v>18</v>
      </c>
      <c r="AX119" s="9" t="s">
        <v>39</v>
      </c>
      <c r="AY119" s="159" t="s">
        <v>77</v>
      </c>
    </row>
    <row r="120" spans="1:65" s="10" customFormat="1" ht="10">
      <c r="B120" s="160"/>
      <c r="C120" s="161"/>
      <c r="D120" s="135" t="s">
        <v>84</v>
      </c>
      <c r="E120" s="162" t="s">
        <v>6</v>
      </c>
      <c r="F120" s="163" t="s">
        <v>86</v>
      </c>
      <c r="G120" s="161"/>
      <c r="H120" s="164">
        <v>499.36700000000002</v>
      </c>
      <c r="I120" s="165"/>
      <c r="J120" s="161"/>
      <c r="K120" s="161"/>
      <c r="L120" s="166"/>
      <c r="M120" s="167"/>
      <c r="N120" s="168"/>
      <c r="O120" s="168"/>
      <c r="P120" s="168"/>
      <c r="Q120" s="168"/>
      <c r="R120" s="168"/>
      <c r="S120" s="168"/>
      <c r="T120" s="169"/>
      <c r="AT120" s="170" t="s">
        <v>84</v>
      </c>
      <c r="AU120" s="170" t="s">
        <v>41</v>
      </c>
      <c r="AV120" s="10" t="s">
        <v>82</v>
      </c>
      <c r="AW120" s="10" t="s">
        <v>18</v>
      </c>
      <c r="AX120" s="10" t="s">
        <v>40</v>
      </c>
      <c r="AY120" s="170" t="s">
        <v>77</v>
      </c>
    </row>
    <row r="121" spans="1:65" s="2" customFormat="1" ht="33" customHeight="1">
      <c r="A121" s="18"/>
      <c r="B121" s="19"/>
      <c r="C121" s="122" t="s">
        <v>98</v>
      </c>
      <c r="D121" s="122" t="s">
        <v>79</v>
      </c>
      <c r="E121" s="123" t="s">
        <v>265</v>
      </c>
      <c r="F121" s="124" t="s">
        <v>266</v>
      </c>
      <c r="G121" s="125" t="s">
        <v>80</v>
      </c>
      <c r="H121" s="126">
        <v>499.36700000000002</v>
      </c>
      <c r="I121" s="127"/>
      <c r="J121" s="128">
        <f>ROUND(I121*H121,2)</f>
        <v>0</v>
      </c>
      <c r="K121" s="124" t="s">
        <v>81</v>
      </c>
      <c r="L121" s="21"/>
      <c r="M121" s="129" t="s">
        <v>6</v>
      </c>
      <c r="N121" s="130" t="s">
        <v>26</v>
      </c>
      <c r="O121" s="27"/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R121" s="133" t="s">
        <v>82</v>
      </c>
      <c r="AT121" s="133" t="s">
        <v>79</v>
      </c>
      <c r="AU121" s="133" t="s">
        <v>41</v>
      </c>
      <c r="AY121" s="11" t="s">
        <v>77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1" t="s">
        <v>40</v>
      </c>
      <c r="BK121" s="134">
        <f>ROUND(I121*H121,2)</f>
        <v>0</v>
      </c>
      <c r="BL121" s="11" t="s">
        <v>82</v>
      </c>
      <c r="BM121" s="133" t="s">
        <v>267</v>
      </c>
    </row>
    <row r="122" spans="1:65" s="2" customFormat="1" ht="44.25" customHeight="1">
      <c r="A122" s="18"/>
      <c r="B122" s="19"/>
      <c r="C122" s="122" t="s">
        <v>102</v>
      </c>
      <c r="D122" s="122" t="s">
        <v>79</v>
      </c>
      <c r="E122" s="123" t="s">
        <v>268</v>
      </c>
      <c r="F122" s="124" t="s">
        <v>269</v>
      </c>
      <c r="G122" s="125" t="s">
        <v>107</v>
      </c>
      <c r="H122" s="126">
        <v>272.18299999999999</v>
      </c>
      <c r="I122" s="127"/>
      <c r="J122" s="128">
        <f>ROUND(I122*H122,2)</f>
        <v>0</v>
      </c>
      <c r="K122" s="124" t="s">
        <v>81</v>
      </c>
      <c r="L122" s="21"/>
      <c r="M122" s="129" t="s">
        <v>6</v>
      </c>
      <c r="N122" s="130" t="s">
        <v>26</v>
      </c>
      <c r="O122" s="27"/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R122" s="133" t="s">
        <v>82</v>
      </c>
      <c r="AT122" s="133" t="s">
        <v>79</v>
      </c>
      <c r="AU122" s="133" t="s">
        <v>41</v>
      </c>
      <c r="AY122" s="11" t="s">
        <v>77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1" t="s">
        <v>40</v>
      </c>
      <c r="BK122" s="134">
        <f>ROUND(I122*H122,2)</f>
        <v>0</v>
      </c>
      <c r="BL122" s="11" t="s">
        <v>82</v>
      </c>
      <c r="BM122" s="133" t="s">
        <v>270</v>
      </c>
    </row>
    <row r="123" spans="1:65" s="9" customFormat="1" ht="10">
      <c r="B123" s="149"/>
      <c r="C123" s="150"/>
      <c r="D123" s="135" t="s">
        <v>84</v>
      </c>
      <c r="E123" s="151" t="s">
        <v>6</v>
      </c>
      <c r="F123" s="152" t="s">
        <v>271</v>
      </c>
      <c r="G123" s="150"/>
      <c r="H123" s="153">
        <v>272.18299999999999</v>
      </c>
      <c r="I123" s="154"/>
      <c r="J123" s="150"/>
      <c r="K123" s="150"/>
      <c r="L123" s="155"/>
      <c r="M123" s="156"/>
      <c r="N123" s="157"/>
      <c r="O123" s="157"/>
      <c r="P123" s="157"/>
      <c r="Q123" s="157"/>
      <c r="R123" s="157"/>
      <c r="S123" s="157"/>
      <c r="T123" s="158"/>
      <c r="AT123" s="159" t="s">
        <v>84</v>
      </c>
      <c r="AU123" s="159" t="s">
        <v>41</v>
      </c>
      <c r="AV123" s="9" t="s">
        <v>41</v>
      </c>
      <c r="AW123" s="9" t="s">
        <v>18</v>
      </c>
      <c r="AX123" s="9" t="s">
        <v>40</v>
      </c>
      <c r="AY123" s="159" t="s">
        <v>77</v>
      </c>
    </row>
    <row r="124" spans="1:65" s="2" customFormat="1" ht="44.25" customHeight="1">
      <c r="A124" s="18"/>
      <c r="B124" s="19"/>
      <c r="C124" s="122" t="s">
        <v>103</v>
      </c>
      <c r="D124" s="122" t="s">
        <v>79</v>
      </c>
      <c r="E124" s="123" t="s">
        <v>119</v>
      </c>
      <c r="F124" s="124" t="s">
        <v>120</v>
      </c>
      <c r="G124" s="125" t="s">
        <v>107</v>
      </c>
      <c r="H124" s="126">
        <v>272.18299999999999</v>
      </c>
      <c r="I124" s="127"/>
      <c r="J124" s="128">
        <f>ROUND(I124*H124,2)</f>
        <v>0</v>
      </c>
      <c r="K124" s="124" t="s">
        <v>81</v>
      </c>
      <c r="L124" s="21"/>
      <c r="M124" s="129" t="s">
        <v>6</v>
      </c>
      <c r="N124" s="130" t="s">
        <v>26</v>
      </c>
      <c r="O124" s="27"/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R124" s="133" t="s">
        <v>82</v>
      </c>
      <c r="AT124" s="133" t="s">
        <v>79</v>
      </c>
      <c r="AU124" s="133" t="s">
        <v>41</v>
      </c>
      <c r="AY124" s="11" t="s">
        <v>77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1" t="s">
        <v>40</v>
      </c>
      <c r="BK124" s="134">
        <f>ROUND(I124*H124,2)</f>
        <v>0</v>
      </c>
      <c r="BL124" s="11" t="s">
        <v>82</v>
      </c>
      <c r="BM124" s="133" t="s">
        <v>272</v>
      </c>
    </row>
    <row r="125" spans="1:65" s="2" customFormat="1" ht="55.5" customHeight="1">
      <c r="A125" s="18"/>
      <c r="B125" s="19"/>
      <c r="C125" s="122" t="s">
        <v>106</v>
      </c>
      <c r="D125" s="122" t="s">
        <v>79</v>
      </c>
      <c r="E125" s="123" t="s">
        <v>122</v>
      </c>
      <c r="F125" s="124" t="s">
        <v>123</v>
      </c>
      <c r="G125" s="125" t="s">
        <v>107</v>
      </c>
      <c r="H125" s="126">
        <v>2721.83</v>
      </c>
      <c r="I125" s="127"/>
      <c r="J125" s="128">
        <f>ROUND(I125*H125,2)</f>
        <v>0</v>
      </c>
      <c r="K125" s="124" t="s">
        <v>81</v>
      </c>
      <c r="L125" s="21"/>
      <c r="M125" s="129" t="s">
        <v>6</v>
      </c>
      <c r="N125" s="130" t="s">
        <v>26</v>
      </c>
      <c r="O125" s="27"/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33" t="s">
        <v>82</v>
      </c>
      <c r="AT125" s="133" t="s">
        <v>79</v>
      </c>
      <c r="AU125" s="133" t="s">
        <v>41</v>
      </c>
      <c r="AY125" s="11" t="s">
        <v>77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1" t="s">
        <v>40</v>
      </c>
      <c r="BK125" s="134">
        <f>ROUND(I125*H125,2)</f>
        <v>0</v>
      </c>
      <c r="BL125" s="11" t="s">
        <v>82</v>
      </c>
      <c r="BM125" s="133" t="s">
        <v>273</v>
      </c>
    </row>
    <row r="126" spans="1:65" s="2" customFormat="1" ht="18">
      <c r="A126" s="18"/>
      <c r="B126" s="19"/>
      <c r="C126" s="20"/>
      <c r="D126" s="135" t="s">
        <v>83</v>
      </c>
      <c r="E126" s="20"/>
      <c r="F126" s="136" t="s">
        <v>124</v>
      </c>
      <c r="G126" s="20"/>
      <c r="H126" s="20"/>
      <c r="I126" s="45"/>
      <c r="J126" s="20"/>
      <c r="K126" s="20"/>
      <c r="L126" s="21"/>
      <c r="M126" s="137"/>
      <c r="N126" s="138"/>
      <c r="O126" s="27"/>
      <c r="P126" s="27"/>
      <c r="Q126" s="27"/>
      <c r="R126" s="27"/>
      <c r="S126" s="27"/>
      <c r="T126" s="2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T126" s="11" t="s">
        <v>83</v>
      </c>
      <c r="AU126" s="11" t="s">
        <v>41</v>
      </c>
    </row>
    <row r="127" spans="1:65" s="9" customFormat="1" ht="10">
      <c r="B127" s="149"/>
      <c r="C127" s="150"/>
      <c r="D127" s="135" t="s">
        <v>84</v>
      </c>
      <c r="E127" s="150"/>
      <c r="F127" s="152" t="s">
        <v>274</v>
      </c>
      <c r="G127" s="150"/>
      <c r="H127" s="153">
        <v>2721.83</v>
      </c>
      <c r="I127" s="154"/>
      <c r="J127" s="150"/>
      <c r="K127" s="150"/>
      <c r="L127" s="155"/>
      <c r="M127" s="156"/>
      <c r="N127" s="157"/>
      <c r="O127" s="157"/>
      <c r="P127" s="157"/>
      <c r="Q127" s="157"/>
      <c r="R127" s="157"/>
      <c r="S127" s="157"/>
      <c r="T127" s="158"/>
      <c r="AT127" s="159" t="s">
        <v>84</v>
      </c>
      <c r="AU127" s="159" t="s">
        <v>41</v>
      </c>
      <c r="AV127" s="9" t="s">
        <v>41</v>
      </c>
      <c r="AW127" s="9" t="s">
        <v>0</v>
      </c>
      <c r="AX127" s="9" t="s">
        <v>40</v>
      </c>
      <c r="AY127" s="159" t="s">
        <v>77</v>
      </c>
    </row>
    <row r="128" spans="1:65" s="2" customFormat="1" ht="33" customHeight="1">
      <c r="A128" s="18"/>
      <c r="B128" s="19"/>
      <c r="C128" s="122" t="s">
        <v>2</v>
      </c>
      <c r="D128" s="122" t="s">
        <v>79</v>
      </c>
      <c r="E128" s="123" t="s">
        <v>126</v>
      </c>
      <c r="F128" s="124" t="s">
        <v>127</v>
      </c>
      <c r="G128" s="125" t="s">
        <v>107</v>
      </c>
      <c r="H128" s="126">
        <v>272.18299999999999</v>
      </c>
      <c r="I128" s="127"/>
      <c r="J128" s="128">
        <f>ROUND(I128*H128,2)</f>
        <v>0</v>
      </c>
      <c r="K128" s="124" t="s">
        <v>81</v>
      </c>
      <c r="L128" s="21"/>
      <c r="M128" s="129" t="s">
        <v>6</v>
      </c>
      <c r="N128" s="130" t="s">
        <v>26</v>
      </c>
      <c r="O128" s="27"/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33" t="s">
        <v>82</v>
      </c>
      <c r="AT128" s="133" t="s">
        <v>79</v>
      </c>
      <c r="AU128" s="133" t="s">
        <v>41</v>
      </c>
      <c r="AY128" s="11" t="s">
        <v>77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1" t="s">
        <v>40</v>
      </c>
      <c r="BK128" s="134">
        <f>ROUND(I128*H128,2)</f>
        <v>0</v>
      </c>
      <c r="BL128" s="11" t="s">
        <v>82</v>
      </c>
      <c r="BM128" s="133" t="s">
        <v>275</v>
      </c>
    </row>
    <row r="129" spans="1:65" s="2" customFormat="1" ht="16.5" customHeight="1">
      <c r="A129" s="18"/>
      <c r="B129" s="19"/>
      <c r="C129" s="122" t="s">
        <v>108</v>
      </c>
      <c r="D129" s="122" t="s">
        <v>79</v>
      </c>
      <c r="E129" s="123" t="s">
        <v>129</v>
      </c>
      <c r="F129" s="124" t="s">
        <v>130</v>
      </c>
      <c r="G129" s="125" t="s">
        <v>107</v>
      </c>
      <c r="H129" s="126">
        <v>272.18299999999999</v>
      </c>
      <c r="I129" s="127"/>
      <c r="J129" s="128">
        <f>ROUND(I129*H129,2)</f>
        <v>0</v>
      </c>
      <c r="K129" s="124" t="s">
        <v>81</v>
      </c>
      <c r="L129" s="21"/>
      <c r="M129" s="129" t="s">
        <v>6</v>
      </c>
      <c r="N129" s="130" t="s">
        <v>26</v>
      </c>
      <c r="O129" s="27"/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33" t="s">
        <v>82</v>
      </c>
      <c r="AT129" s="133" t="s">
        <v>79</v>
      </c>
      <c r="AU129" s="133" t="s">
        <v>41</v>
      </c>
      <c r="AY129" s="11" t="s">
        <v>77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1" t="s">
        <v>40</v>
      </c>
      <c r="BK129" s="134">
        <f>ROUND(I129*H129,2)</f>
        <v>0</v>
      </c>
      <c r="BL129" s="11" t="s">
        <v>82</v>
      </c>
      <c r="BM129" s="133" t="s">
        <v>276</v>
      </c>
    </row>
    <row r="130" spans="1:65" s="2" customFormat="1" ht="33" customHeight="1">
      <c r="A130" s="18"/>
      <c r="B130" s="19"/>
      <c r="C130" s="122" t="s">
        <v>109</v>
      </c>
      <c r="D130" s="122" t="s">
        <v>79</v>
      </c>
      <c r="E130" s="123" t="s">
        <v>132</v>
      </c>
      <c r="F130" s="124" t="s">
        <v>133</v>
      </c>
      <c r="G130" s="125" t="s">
        <v>134</v>
      </c>
      <c r="H130" s="126">
        <v>537.56100000000004</v>
      </c>
      <c r="I130" s="127"/>
      <c r="J130" s="128">
        <f>ROUND(I130*H130,2)</f>
        <v>0</v>
      </c>
      <c r="K130" s="124" t="s">
        <v>81</v>
      </c>
      <c r="L130" s="21"/>
      <c r="M130" s="129" t="s">
        <v>6</v>
      </c>
      <c r="N130" s="130" t="s">
        <v>26</v>
      </c>
      <c r="O130" s="27"/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33" t="s">
        <v>82</v>
      </c>
      <c r="AT130" s="133" t="s">
        <v>79</v>
      </c>
      <c r="AU130" s="133" t="s">
        <v>41</v>
      </c>
      <c r="AY130" s="11" t="s">
        <v>77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1" t="s">
        <v>40</v>
      </c>
      <c r="BK130" s="134">
        <f>ROUND(I130*H130,2)</f>
        <v>0</v>
      </c>
      <c r="BL130" s="11" t="s">
        <v>82</v>
      </c>
      <c r="BM130" s="133" t="s">
        <v>277</v>
      </c>
    </row>
    <row r="131" spans="1:65" s="9" customFormat="1" ht="10">
      <c r="B131" s="149"/>
      <c r="C131" s="150"/>
      <c r="D131" s="135" t="s">
        <v>84</v>
      </c>
      <c r="E131" s="151" t="s">
        <v>6</v>
      </c>
      <c r="F131" s="152" t="s">
        <v>278</v>
      </c>
      <c r="G131" s="150"/>
      <c r="H131" s="153">
        <v>537.56100000000004</v>
      </c>
      <c r="I131" s="154"/>
      <c r="J131" s="150"/>
      <c r="K131" s="150"/>
      <c r="L131" s="155"/>
      <c r="M131" s="156"/>
      <c r="N131" s="157"/>
      <c r="O131" s="157"/>
      <c r="P131" s="157"/>
      <c r="Q131" s="157"/>
      <c r="R131" s="157"/>
      <c r="S131" s="157"/>
      <c r="T131" s="158"/>
      <c r="AT131" s="159" t="s">
        <v>84</v>
      </c>
      <c r="AU131" s="159" t="s">
        <v>41</v>
      </c>
      <c r="AV131" s="9" t="s">
        <v>41</v>
      </c>
      <c r="AW131" s="9" t="s">
        <v>18</v>
      </c>
      <c r="AX131" s="9" t="s">
        <v>40</v>
      </c>
      <c r="AY131" s="159" t="s">
        <v>77</v>
      </c>
    </row>
    <row r="132" spans="1:65" s="2" customFormat="1" ht="33" customHeight="1">
      <c r="A132" s="18"/>
      <c r="B132" s="19"/>
      <c r="C132" s="122" t="s">
        <v>110</v>
      </c>
      <c r="D132" s="122" t="s">
        <v>79</v>
      </c>
      <c r="E132" s="123" t="s">
        <v>136</v>
      </c>
      <c r="F132" s="124" t="s">
        <v>137</v>
      </c>
      <c r="G132" s="125" t="s">
        <v>107</v>
      </c>
      <c r="H132" s="126">
        <v>194.773</v>
      </c>
      <c r="I132" s="127"/>
      <c r="J132" s="128">
        <f>ROUND(I132*H132,2)</f>
        <v>0</v>
      </c>
      <c r="K132" s="124" t="s">
        <v>81</v>
      </c>
      <c r="L132" s="21"/>
      <c r="M132" s="129" t="s">
        <v>6</v>
      </c>
      <c r="N132" s="130" t="s">
        <v>26</v>
      </c>
      <c r="O132" s="27"/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33" t="s">
        <v>82</v>
      </c>
      <c r="AT132" s="133" t="s">
        <v>79</v>
      </c>
      <c r="AU132" s="133" t="s">
        <v>41</v>
      </c>
      <c r="AY132" s="11" t="s">
        <v>77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1" t="s">
        <v>40</v>
      </c>
      <c r="BK132" s="134">
        <f>ROUND(I132*H132,2)</f>
        <v>0</v>
      </c>
      <c r="BL132" s="11" t="s">
        <v>82</v>
      </c>
      <c r="BM132" s="133" t="s">
        <v>279</v>
      </c>
    </row>
    <row r="133" spans="1:65" s="8" customFormat="1" ht="10">
      <c r="B133" s="139"/>
      <c r="C133" s="140"/>
      <c r="D133" s="135" t="s">
        <v>84</v>
      </c>
      <c r="E133" s="141" t="s">
        <v>6</v>
      </c>
      <c r="F133" s="142" t="s">
        <v>168</v>
      </c>
      <c r="G133" s="140"/>
      <c r="H133" s="141" t="s">
        <v>6</v>
      </c>
      <c r="I133" s="143"/>
      <c r="J133" s="140"/>
      <c r="K133" s="140"/>
      <c r="L133" s="144"/>
      <c r="M133" s="145"/>
      <c r="N133" s="146"/>
      <c r="O133" s="146"/>
      <c r="P133" s="146"/>
      <c r="Q133" s="146"/>
      <c r="R133" s="146"/>
      <c r="S133" s="146"/>
      <c r="T133" s="147"/>
      <c r="AT133" s="148" t="s">
        <v>84</v>
      </c>
      <c r="AU133" s="148" t="s">
        <v>41</v>
      </c>
      <c r="AV133" s="8" t="s">
        <v>40</v>
      </c>
      <c r="AW133" s="8" t="s">
        <v>18</v>
      </c>
      <c r="AX133" s="8" t="s">
        <v>39</v>
      </c>
      <c r="AY133" s="148" t="s">
        <v>77</v>
      </c>
    </row>
    <row r="134" spans="1:65" s="9" customFormat="1" ht="10">
      <c r="B134" s="149"/>
      <c r="C134" s="150"/>
      <c r="D134" s="135" t="s">
        <v>84</v>
      </c>
      <c r="E134" s="151" t="s">
        <v>6</v>
      </c>
      <c r="F134" s="152" t="s">
        <v>280</v>
      </c>
      <c r="G134" s="150"/>
      <c r="H134" s="153">
        <v>110.398</v>
      </c>
      <c r="I134" s="154"/>
      <c r="J134" s="150"/>
      <c r="K134" s="150"/>
      <c r="L134" s="155"/>
      <c r="M134" s="156"/>
      <c r="N134" s="157"/>
      <c r="O134" s="157"/>
      <c r="P134" s="157"/>
      <c r="Q134" s="157"/>
      <c r="R134" s="157"/>
      <c r="S134" s="157"/>
      <c r="T134" s="158"/>
      <c r="AT134" s="159" t="s">
        <v>84</v>
      </c>
      <c r="AU134" s="159" t="s">
        <v>41</v>
      </c>
      <c r="AV134" s="9" t="s">
        <v>41</v>
      </c>
      <c r="AW134" s="9" t="s">
        <v>18</v>
      </c>
      <c r="AX134" s="9" t="s">
        <v>39</v>
      </c>
      <c r="AY134" s="159" t="s">
        <v>77</v>
      </c>
    </row>
    <row r="135" spans="1:65" s="8" customFormat="1" ht="10">
      <c r="B135" s="139"/>
      <c r="C135" s="140"/>
      <c r="D135" s="135" t="s">
        <v>84</v>
      </c>
      <c r="E135" s="141" t="s">
        <v>6</v>
      </c>
      <c r="F135" s="142" t="s">
        <v>169</v>
      </c>
      <c r="G135" s="140"/>
      <c r="H135" s="141" t="s">
        <v>6</v>
      </c>
      <c r="I135" s="143"/>
      <c r="J135" s="140"/>
      <c r="K135" s="140"/>
      <c r="L135" s="144"/>
      <c r="M135" s="145"/>
      <c r="N135" s="146"/>
      <c r="O135" s="146"/>
      <c r="P135" s="146"/>
      <c r="Q135" s="146"/>
      <c r="R135" s="146"/>
      <c r="S135" s="146"/>
      <c r="T135" s="147"/>
      <c r="AT135" s="148" t="s">
        <v>84</v>
      </c>
      <c r="AU135" s="148" t="s">
        <v>41</v>
      </c>
      <c r="AV135" s="8" t="s">
        <v>40</v>
      </c>
      <c r="AW135" s="8" t="s">
        <v>18</v>
      </c>
      <c r="AX135" s="8" t="s">
        <v>39</v>
      </c>
      <c r="AY135" s="148" t="s">
        <v>77</v>
      </c>
    </row>
    <row r="136" spans="1:65" s="9" customFormat="1" ht="10">
      <c r="B136" s="149"/>
      <c r="C136" s="150"/>
      <c r="D136" s="135" t="s">
        <v>84</v>
      </c>
      <c r="E136" s="151" t="s">
        <v>6</v>
      </c>
      <c r="F136" s="152" t="s">
        <v>281</v>
      </c>
      <c r="G136" s="150"/>
      <c r="H136" s="153">
        <v>84.375</v>
      </c>
      <c r="I136" s="154"/>
      <c r="J136" s="150"/>
      <c r="K136" s="150"/>
      <c r="L136" s="155"/>
      <c r="M136" s="156"/>
      <c r="N136" s="157"/>
      <c r="O136" s="157"/>
      <c r="P136" s="157"/>
      <c r="Q136" s="157"/>
      <c r="R136" s="157"/>
      <c r="S136" s="157"/>
      <c r="T136" s="158"/>
      <c r="AT136" s="159" t="s">
        <v>84</v>
      </c>
      <c r="AU136" s="159" t="s">
        <v>41</v>
      </c>
      <c r="AV136" s="9" t="s">
        <v>41</v>
      </c>
      <c r="AW136" s="9" t="s">
        <v>18</v>
      </c>
      <c r="AX136" s="9" t="s">
        <v>39</v>
      </c>
      <c r="AY136" s="159" t="s">
        <v>77</v>
      </c>
    </row>
    <row r="137" spans="1:65" s="10" customFormat="1" ht="10">
      <c r="B137" s="160"/>
      <c r="C137" s="161"/>
      <c r="D137" s="135" t="s">
        <v>84</v>
      </c>
      <c r="E137" s="162" t="s">
        <v>6</v>
      </c>
      <c r="F137" s="163" t="s">
        <v>86</v>
      </c>
      <c r="G137" s="161"/>
      <c r="H137" s="164">
        <v>194.773</v>
      </c>
      <c r="I137" s="165"/>
      <c r="J137" s="161"/>
      <c r="K137" s="161"/>
      <c r="L137" s="166"/>
      <c r="M137" s="167"/>
      <c r="N137" s="168"/>
      <c r="O137" s="168"/>
      <c r="P137" s="168"/>
      <c r="Q137" s="168"/>
      <c r="R137" s="168"/>
      <c r="S137" s="168"/>
      <c r="T137" s="169"/>
      <c r="AT137" s="170" t="s">
        <v>84</v>
      </c>
      <c r="AU137" s="170" t="s">
        <v>41</v>
      </c>
      <c r="AV137" s="10" t="s">
        <v>82</v>
      </c>
      <c r="AW137" s="10" t="s">
        <v>18</v>
      </c>
      <c r="AX137" s="10" t="s">
        <v>40</v>
      </c>
      <c r="AY137" s="170" t="s">
        <v>77</v>
      </c>
    </row>
    <row r="138" spans="1:65" s="2" customFormat="1" ht="16.5" customHeight="1">
      <c r="A138" s="18"/>
      <c r="B138" s="19"/>
      <c r="C138" s="171" t="s">
        <v>111</v>
      </c>
      <c r="D138" s="171" t="s">
        <v>139</v>
      </c>
      <c r="E138" s="172" t="s">
        <v>140</v>
      </c>
      <c r="F138" s="173" t="s">
        <v>141</v>
      </c>
      <c r="G138" s="174" t="s">
        <v>134</v>
      </c>
      <c r="H138" s="175">
        <v>370.06900000000002</v>
      </c>
      <c r="I138" s="176"/>
      <c r="J138" s="177">
        <f>ROUND(I138*H138,2)</f>
        <v>0</v>
      </c>
      <c r="K138" s="173" t="s">
        <v>81</v>
      </c>
      <c r="L138" s="178"/>
      <c r="M138" s="179" t="s">
        <v>6</v>
      </c>
      <c r="N138" s="180" t="s">
        <v>26</v>
      </c>
      <c r="O138" s="27"/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33" t="s">
        <v>90</v>
      </c>
      <c r="AT138" s="133" t="s">
        <v>139</v>
      </c>
      <c r="AU138" s="133" t="s">
        <v>41</v>
      </c>
      <c r="AY138" s="11" t="s">
        <v>77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1" t="s">
        <v>40</v>
      </c>
      <c r="BK138" s="134">
        <f>ROUND(I138*H138,2)</f>
        <v>0</v>
      </c>
      <c r="BL138" s="11" t="s">
        <v>82</v>
      </c>
      <c r="BM138" s="133" t="s">
        <v>282</v>
      </c>
    </row>
    <row r="139" spans="1:65" s="2" customFormat="1" ht="27">
      <c r="A139" s="18"/>
      <c r="B139" s="19"/>
      <c r="C139" s="20"/>
      <c r="D139" s="135" t="s">
        <v>83</v>
      </c>
      <c r="E139" s="20"/>
      <c r="F139" s="136" t="s">
        <v>142</v>
      </c>
      <c r="G139" s="20"/>
      <c r="H139" s="20"/>
      <c r="I139" s="45"/>
      <c r="J139" s="20"/>
      <c r="K139" s="20"/>
      <c r="L139" s="21"/>
      <c r="M139" s="137"/>
      <c r="N139" s="138"/>
      <c r="O139" s="27"/>
      <c r="P139" s="27"/>
      <c r="Q139" s="27"/>
      <c r="R139" s="27"/>
      <c r="S139" s="27"/>
      <c r="T139" s="2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T139" s="11" t="s">
        <v>83</v>
      </c>
      <c r="AU139" s="11" t="s">
        <v>41</v>
      </c>
    </row>
    <row r="140" spans="1:65" s="9" customFormat="1" ht="10">
      <c r="B140" s="149"/>
      <c r="C140" s="150"/>
      <c r="D140" s="135" t="s">
        <v>84</v>
      </c>
      <c r="E140" s="151" t="s">
        <v>6</v>
      </c>
      <c r="F140" s="152" t="s">
        <v>283</v>
      </c>
      <c r="G140" s="150"/>
      <c r="H140" s="153">
        <v>370.06900000000002</v>
      </c>
      <c r="I140" s="154"/>
      <c r="J140" s="150"/>
      <c r="K140" s="150"/>
      <c r="L140" s="155"/>
      <c r="M140" s="156"/>
      <c r="N140" s="157"/>
      <c r="O140" s="157"/>
      <c r="P140" s="157"/>
      <c r="Q140" s="157"/>
      <c r="R140" s="157"/>
      <c r="S140" s="157"/>
      <c r="T140" s="158"/>
      <c r="AT140" s="159" t="s">
        <v>84</v>
      </c>
      <c r="AU140" s="159" t="s">
        <v>41</v>
      </c>
      <c r="AV140" s="9" t="s">
        <v>41</v>
      </c>
      <c r="AW140" s="9" t="s">
        <v>18</v>
      </c>
      <c r="AX140" s="9" t="s">
        <v>40</v>
      </c>
      <c r="AY140" s="159" t="s">
        <v>77</v>
      </c>
    </row>
    <row r="141" spans="1:65" s="2" customFormat="1" ht="55.5" customHeight="1">
      <c r="A141" s="18"/>
      <c r="B141" s="19"/>
      <c r="C141" s="122" t="s">
        <v>113</v>
      </c>
      <c r="D141" s="122" t="s">
        <v>79</v>
      </c>
      <c r="E141" s="123" t="s">
        <v>144</v>
      </c>
      <c r="F141" s="124" t="s">
        <v>145</v>
      </c>
      <c r="G141" s="125" t="s">
        <v>107</v>
      </c>
      <c r="H141" s="126">
        <v>77.41</v>
      </c>
      <c r="I141" s="127"/>
      <c r="J141" s="128">
        <f>ROUND(I141*H141,2)</f>
        <v>0</v>
      </c>
      <c r="K141" s="124" t="s">
        <v>81</v>
      </c>
      <c r="L141" s="21"/>
      <c r="M141" s="129" t="s">
        <v>6</v>
      </c>
      <c r="N141" s="130" t="s">
        <v>26</v>
      </c>
      <c r="O141" s="27"/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33" t="s">
        <v>82</v>
      </c>
      <c r="AT141" s="133" t="s">
        <v>79</v>
      </c>
      <c r="AU141" s="133" t="s">
        <v>41</v>
      </c>
      <c r="AY141" s="11" t="s">
        <v>77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1" t="s">
        <v>40</v>
      </c>
      <c r="BK141" s="134">
        <f>ROUND(I141*H141,2)</f>
        <v>0</v>
      </c>
      <c r="BL141" s="11" t="s">
        <v>82</v>
      </c>
      <c r="BM141" s="133" t="s">
        <v>284</v>
      </c>
    </row>
    <row r="142" spans="1:65" s="2" customFormat="1" ht="27">
      <c r="A142" s="18"/>
      <c r="B142" s="19"/>
      <c r="C142" s="20"/>
      <c r="D142" s="135" t="s">
        <v>83</v>
      </c>
      <c r="E142" s="20"/>
      <c r="F142" s="136" t="s">
        <v>146</v>
      </c>
      <c r="G142" s="20"/>
      <c r="H142" s="20"/>
      <c r="I142" s="45"/>
      <c r="J142" s="20"/>
      <c r="K142" s="20"/>
      <c r="L142" s="21"/>
      <c r="M142" s="137"/>
      <c r="N142" s="138"/>
      <c r="O142" s="27"/>
      <c r="P142" s="27"/>
      <c r="Q142" s="27"/>
      <c r="R142" s="27"/>
      <c r="S142" s="27"/>
      <c r="T142" s="2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T142" s="11" t="s">
        <v>83</v>
      </c>
      <c r="AU142" s="11" t="s">
        <v>41</v>
      </c>
    </row>
    <row r="143" spans="1:65" s="8" customFormat="1" ht="10">
      <c r="B143" s="139"/>
      <c r="C143" s="140"/>
      <c r="D143" s="135" t="s">
        <v>84</v>
      </c>
      <c r="E143" s="141" t="s">
        <v>6</v>
      </c>
      <c r="F143" s="142" t="s">
        <v>168</v>
      </c>
      <c r="G143" s="140"/>
      <c r="H143" s="141" t="s">
        <v>6</v>
      </c>
      <c r="I143" s="143"/>
      <c r="J143" s="140"/>
      <c r="K143" s="140"/>
      <c r="L143" s="144"/>
      <c r="M143" s="145"/>
      <c r="N143" s="146"/>
      <c r="O143" s="146"/>
      <c r="P143" s="146"/>
      <c r="Q143" s="146"/>
      <c r="R143" s="146"/>
      <c r="S143" s="146"/>
      <c r="T143" s="147"/>
      <c r="AT143" s="148" t="s">
        <v>84</v>
      </c>
      <c r="AU143" s="148" t="s">
        <v>41</v>
      </c>
      <c r="AV143" s="8" t="s">
        <v>40</v>
      </c>
      <c r="AW143" s="8" t="s">
        <v>18</v>
      </c>
      <c r="AX143" s="8" t="s">
        <v>39</v>
      </c>
      <c r="AY143" s="148" t="s">
        <v>77</v>
      </c>
    </row>
    <row r="144" spans="1:65" s="9" customFormat="1" ht="10">
      <c r="B144" s="149"/>
      <c r="C144" s="150"/>
      <c r="D144" s="135" t="s">
        <v>84</v>
      </c>
      <c r="E144" s="151" t="s">
        <v>6</v>
      </c>
      <c r="F144" s="152" t="s">
        <v>285</v>
      </c>
      <c r="G144" s="150"/>
      <c r="H144" s="153">
        <v>49.284999999999997</v>
      </c>
      <c r="I144" s="154"/>
      <c r="J144" s="150"/>
      <c r="K144" s="150"/>
      <c r="L144" s="155"/>
      <c r="M144" s="156"/>
      <c r="N144" s="157"/>
      <c r="O144" s="157"/>
      <c r="P144" s="157"/>
      <c r="Q144" s="157"/>
      <c r="R144" s="157"/>
      <c r="S144" s="157"/>
      <c r="T144" s="158"/>
      <c r="AT144" s="159" t="s">
        <v>84</v>
      </c>
      <c r="AU144" s="159" t="s">
        <v>41</v>
      </c>
      <c r="AV144" s="9" t="s">
        <v>41</v>
      </c>
      <c r="AW144" s="9" t="s">
        <v>18</v>
      </c>
      <c r="AX144" s="9" t="s">
        <v>39</v>
      </c>
      <c r="AY144" s="159" t="s">
        <v>77</v>
      </c>
    </row>
    <row r="145" spans="1:65" s="8" customFormat="1" ht="10">
      <c r="B145" s="139"/>
      <c r="C145" s="140"/>
      <c r="D145" s="135" t="s">
        <v>84</v>
      </c>
      <c r="E145" s="141" t="s">
        <v>6</v>
      </c>
      <c r="F145" s="142" t="s">
        <v>169</v>
      </c>
      <c r="G145" s="140"/>
      <c r="H145" s="141" t="s">
        <v>6</v>
      </c>
      <c r="I145" s="143"/>
      <c r="J145" s="140"/>
      <c r="K145" s="140"/>
      <c r="L145" s="144"/>
      <c r="M145" s="145"/>
      <c r="N145" s="146"/>
      <c r="O145" s="146"/>
      <c r="P145" s="146"/>
      <c r="Q145" s="146"/>
      <c r="R145" s="146"/>
      <c r="S145" s="146"/>
      <c r="T145" s="147"/>
      <c r="AT145" s="148" t="s">
        <v>84</v>
      </c>
      <c r="AU145" s="148" t="s">
        <v>41</v>
      </c>
      <c r="AV145" s="8" t="s">
        <v>40</v>
      </c>
      <c r="AW145" s="8" t="s">
        <v>18</v>
      </c>
      <c r="AX145" s="8" t="s">
        <v>39</v>
      </c>
      <c r="AY145" s="148" t="s">
        <v>77</v>
      </c>
    </row>
    <row r="146" spans="1:65" s="9" customFormat="1" ht="10">
      <c r="B146" s="149"/>
      <c r="C146" s="150"/>
      <c r="D146" s="135" t="s">
        <v>84</v>
      </c>
      <c r="E146" s="151" t="s">
        <v>6</v>
      </c>
      <c r="F146" s="152" t="s">
        <v>286</v>
      </c>
      <c r="G146" s="150"/>
      <c r="H146" s="153">
        <v>28.125</v>
      </c>
      <c r="I146" s="154"/>
      <c r="J146" s="150"/>
      <c r="K146" s="150"/>
      <c r="L146" s="155"/>
      <c r="M146" s="156"/>
      <c r="N146" s="157"/>
      <c r="O146" s="157"/>
      <c r="P146" s="157"/>
      <c r="Q146" s="157"/>
      <c r="R146" s="157"/>
      <c r="S146" s="157"/>
      <c r="T146" s="158"/>
      <c r="AT146" s="159" t="s">
        <v>84</v>
      </c>
      <c r="AU146" s="159" t="s">
        <v>41</v>
      </c>
      <c r="AV146" s="9" t="s">
        <v>41</v>
      </c>
      <c r="AW146" s="9" t="s">
        <v>18</v>
      </c>
      <c r="AX146" s="9" t="s">
        <v>39</v>
      </c>
      <c r="AY146" s="159" t="s">
        <v>77</v>
      </c>
    </row>
    <row r="147" spans="1:65" s="10" customFormat="1" ht="10">
      <c r="B147" s="160"/>
      <c r="C147" s="161"/>
      <c r="D147" s="135" t="s">
        <v>84</v>
      </c>
      <c r="E147" s="162" t="s">
        <v>6</v>
      </c>
      <c r="F147" s="163" t="s">
        <v>86</v>
      </c>
      <c r="G147" s="161"/>
      <c r="H147" s="164">
        <v>77.41</v>
      </c>
      <c r="I147" s="165"/>
      <c r="J147" s="161"/>
      <c r="K147" s="161"/>
      <c r="L147" s="166"/>
      <c r="M147" s="167"/>
      <c r="N147" s="168"/>
      <c r="O147" s="168"/>
      <c r="P147" s="168"/>
      <c r="Q147" s="168"/>
      <c r="R147" s="168"/>
      <c r="S147" s="168"/>
      <c r="T147" s="169"/>
      <c r="AT147" s="170" t="s">
        <v>84</v>
      </c>
      <c r="AU147" s="170" t="s">
        <v>41</v>
      </c>
      <c r="AV147" s="10" t="s">
        <v>82</v>
      </c>
      <c r="AW147" s="10" t="s">
        <v>18</v>
      </c>
      <c r="AX147" s="10" t="s">
        <v>40</v>
      </c>
      <c r="AY147" s="170" t="s">
        <v>77</v>
      </c>
    </row>
    <row r="148" spans="1:65" s="2" customFormat="1" ht="16.5" customHeight="1">
      <c r="A148" s="18"/>
      <c r="B148" s="19"/>
      <c r="C148" s="171" t="s">
        <v>1</v>
      </c>
      <c r="D148" s="171" t="s">
        <v>139</v>
      </c>
      <c r="E148" s="172" t="s">
        <v>148</v>
      </c>
      <c r="F148" s="173" t="s">
        <v>149</v>
      </c>
      <c r="G148" s="174" t="s">
        <v>134</v>
      </c>
      <c r="H148" s="175">
        <v>147.07900000000001</v>
      </c>
      <c r="I148" s="176"/>
      <c r="J148" s="177">
        <f>ROUND(I148*H148,2)</f>
        <v>0</v>
      </c>
      <c r="K148" s="173" t="s">
        <v>81</v>
      </c>
      <c r="L148" s="178"/>
      <c r="M148" s="179" t="s">
        <v>6</v>
      </c>
      <c r="N148" s="180" t="s">
        <v>26</v>
      </c>
      <c r="O148" s="27"/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33" t="s">
        <v>90</v>
      </c>
      <c r="AT148" s="133" t="s">
        <v>139</v>
      </c>
      <c r="AU148" s="133" t="s">
        <v>41</v>
      </c>
      <c r="AY148" s="11" t="s">
        <v>77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1" t="s">
        <v>40</v>
      </c>
      <c r="BK148" s="134">
        <f>ROUND(I148*H148,2)</f>
        <v>0</v>
      </c>
      <c r="BL148" s="11" t="s">
        <v>82</v>
      </c>
      <c r="BM148" s="133" t="s">
        <v>287</v>
      </c>
    </row>
    <row r="149" spans="1:65" s="2" customFormat="1" ht="27">
      <c r="A149" s="18"/>
      <c r="B149" s="19"/>
      <c r="C149" s="20"/>
      <c r="D149" s="135" t="s">
        <v>83</v>
      </c>
      <c r="E149" s="20"/>
      <c r="F149" s="136" t="s">
        <v>150</v>
      </c>
      <c r="G149" s="20"/>
      <c r="H149" s="20"/>
      <c r="I149" s="45"/>
      <c r="J149" s="20"/>
      <c r="K149" s="20"/>
      <c r="L149" s="21"/>
      <c r="M149" s="137"/>
      <c r="N149" s="138"/>
      <c r="O149" s="27"/>
      <c r="P149" s="27"/>
      <c r="Q149" s="27"/>
      <c r="R149" s="27"/>
      <c r="S149" s="27"/>
      <c r="T149" s="2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T149" s="11" t="s">
        <v>83</v>
      </c>
      <c r="AU149" s="11" t="s">
        <v>41</v>
      </c>
    </row>
    <row r="150" spans="1:65" s="9" customFormat="1" ht="10">
      <c r="B150" s="149"/>
      <c r="C150" s="150"/>
      <c r="D150" s="135" t="s">
        <v>84</v>
      </c>
      <c r="E150" s="151" t="s">
        <v>6</v>
      </c>
      <c r="F150" s="152" t="s">
        <v>288</v>
      </c>
      <c r="G150" s="150"/>
      <c r="H150" s="153">
        <v>147.07900000000001</v>
      </c>
      <c r="I150" s="154"/>
      <c r="J150" s="150"/>
      <c r="K150" s="150"/>
      <c r="L150" s="155"/>
      <c r="M150" s="156"/>
      <c r="N150" s="157"/>
      <c r="O150" s="157"/>
      <c r="P150" s="157"/>
      <c r="Q150" s="157"/>
      <c r="R150" s="157"/>
      <c r="S150" s="157"/>
      <c r="T150" s="158"/>
      <c r="AT150" s="159" t="s">
        <v>84</v>
      </c>
      <c r="AU150" s="159" t="s">
        <v>41</v>
      </c>
      <c r="AV150" s="9" t="s">
        <v>41</v>
      </c>
      <c r="AW150" s="9" t="s">
        <v>18</v>
      </c>
      <c r="AX150" s="9" t="s">
        <v>40</v>
      </c>
      <c r="AY150" s="159" t="s">
        <v>77</v>
      </c>
    </row>
    <row r="151" spans="1:65" s="7" customFormat="1" ht="22.75" customHeight="1">
      <c r="B151" s="106"/>
      <c r="C151" s="107"/>
      <c r="D151" s="108" t="s">
        <v>38</v>
      </c>
      <c r="E151" s="120" t="s">
        <v>82</v>
      </c>
      <c r="F151" s="120" t="s">
        <v>162</v>
      </c>
      <c r="G151" s="107"/>
      <c r="H151" s="107"/>
      <c r="I151" s="110"/>
      <c r="J151" s="121">
        <f>BK151</f>
        <v>0</v>
      </c>
      <c r="K151" s="107"/>
      <c r="L151" s="112"/>
      <c r="M151" s="113"/>
      <c r="N151" s="114"/>
      <c r="O151" s="114"/>
      <c r="P151" s="115">
        <f>SUM(P152:P154)</f>
        <v>0</v>
      </c>
      <c r="Q151" s="114"/>
      <c r="R151" s="115">
        <f>SUM(R152:R154)</f>
        <v>201.48496560000001</v>
      </c>
      <c r="S151" s="114"/>
      <c r="T151" s="116">
        <f>SUM(T152:T154)</f>
        <v>0</v>
      </c>
      <c r="AR151" s="117" t="s">
        <v>40</v>
      </c>
      <c r="AT151" s="118" t="s">
        <v>38</v>
      </c>
      <c r="AU151" s="118" t="s">
        <v>40</v>
      </c>
      <c r="AY151" s="117" t="s">
        <v>77</v>
      </c>
      <c r="BK151" s="119">
        <f>SUM(BK152:BK154)</f>
        <v>0</v>
      </c>
    </row>
    <row r="152" spans="1:65" s="2" customFormat="1" ht="21.75" customHeight="1">
      <c r="A152" s="18"/>
      <c r="B152" s="19"/>
      <c r="C152" s="122" t="s">
        <v>114</v>
      </c>
      <c r="D152" s="122" t="s">
        <v>79</v>
      </c>
      <c r="E152" s="123" t="s">
        <v>289</v>
      </c>
      <c r="F152" s="124" t="s">
        <v>290</v>
      </c>
      <c r="G152" s="125" t="s">
        <v>107</v>
      </c>
      <c r="H152" s="126">
        <v>118.28400000000001</v>
      </c>
      <c r="I152" s="127"/>
      <c r="J152" s="128">
        <f>ROUND(I152*H152,2)</f>
        <v>0</v>
      </c>
      <c r="K152" s="124" t="s">
        <v>81</v>
      </c>
      <c r="L152" s="21"/>
      <c r="M152" s="129" t="s">
        <v>6</v>
      </c>
      <c r="N152" s="130" t="s">
        <v>26</v>
      </c>
      <c r="O152" s="27"/>
      <c r="P152" s="131">
        <f>O152*H152</f>
        <v>0</v>
      </c>
      <c r="Q152" s="131">
        <v>1.7034</v>
      </c>
      <c r="R152" s="131">
        <f>Q152*H152</f>
        <v>201.48496560000001</v>
      </c>
      <c r="S152" s="131">
        <v>0</v>
      </c>
      <c r="T152" s="132">
        <f>S152*H152</f>
        <v>0</v>
      </c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33" t="s">
        <v>82</v>
      </c>
      <c r="AT152" s="133" t="s">
        <v>79</v>
      </c>
      <c r="AU152" s="133" t="s">
        <v>41</v>
      </c>
      <c r="AY152" s="11" t="s">
        <v>77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1" t="s">
        <v>40</v>
      </c>
      <c r="BK152" s="134">
        <f>ROUND(I152*H152,2)</f>
        <v>0</v>
      </c>
      <c r="BL152" s="11" t="s">
        <v>82</v>
      </c>
      <c r="BM152" s="133" t="s">
        <v>291</v>
      </c>
    </row>
    <row r="153" spans="1:65" s="2" customFormat="1" ht="18">
      <c r="A153" s="18"/>
      <c r="B153" s="19"/>
      <c r="C153" s="20"/>
      <c r="D153" s="135" t="s">
        <v>83</v>
      </c>
      <c r="E153" s="20"/>
      <c r="F153" s="136" t="s">
        <v>292</v>
      </c>
      <c r="G153" s="20"/>
      <c r="H153" s="20"/>
      <c r="I153" s="45"/>
      <c r="J153" s="20"/>
      <c r="K153" s="20"/>
      <c r="L153" s="21"/>
      <c r="M153" s="137"/>
      <c r="N153" s="138"/>
      <c r="O153" s="27"/>
      <c r="P153" s="27"/>
      <c r="Q153" s="27"/>
      <c r="R153" s="27"/>
      <c r="S153" s="27"/>
      <c r="T153" s="2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T153" s="11" t="s">
        <v>83</v>
      </c>
      <c r="AU153" s="11" t="s">
        <v>41</v>
      </c>
    </row>
    <row r="154" spans="1:65" s="9" customFormat="1" ht="10">
      <c r="B154" s="149"/>
      <c r="C154" s="150"/>
      <c r="D154" s="135" t="s">
        <v>84</v>
      </c>
      <c r="E154" s="151" t="s">
        <v>6</v>
      </c>
      <c r="F154" s="152" t="s">
        <v>293</v>
      </c>
      <c r="G154" s="150"/>
      <c r="H154" s="153">
        <v>118.28400000000001</v>
      </c>
      <c r="I154" s="154"/>
      <c r="J154" s="150"/>
      <c r="K154" s="150"/>
      <c r="L154" s="155"/>
      <c r="M154" s="156"/>
      <c r="N154" s="157"/>
      <c r="O154" s="157"/>
      <c r="P154" s="157"/>
      <c r="Q154" s="157"/>
      <c r="R154" s="157"/>
      <c r="S154" s="157"/>
      <c r="T154" s="158"/>
      <c r="AT154" s="159" t="s">
        <v>84</v>
      </c>
      <c r="AU154" s="159" t="s">
        <v>41</v>
      </c>
      <c r="AV154" s="9" t="s">
        <v>41</v>
      </c>
      <c r="AW154" s="9" t="s">
        <v>18</v>
      </c>
      <c r="AX154" s="9" t="s">
        <v>40</v>
      </c>
      <c r="AY154" s="159" t="s">
        <v>77</v>
      </c>
    </row>
    <row r="155" spans="1:65" s="7" customFormat="1" ht="22.75" customHeight="1">
      <c r="B155" s="106"/>
      <c r="C155" s="107"/>
      <c r="D155" s="108" t="s">
        <v>38</v>
      </c>
      <c r="E155" s="120" t="s">
        <v>90</v>
      </c>
      <c r="F155" s="120" t="s">
        <v>196</v>
      </c>
      <c r="G155" s="107"/>
      <c r="H155" s="107"/>
      <c r="I155" s="110"/>
      <c r="J155" s="121">
        <f>BK155</f>
        <v>0</v>
      </c>
      <c r="K155" s="107"/>
      <c r="L155" s="112"/>
      <c r="M155" s="113"/>
      <c r="N155" s="114"/>
      <c r="O155" s="114"/>
      <c r="P155" s="115">
        <f>SUM(P156:P254)</f>
        <v>0</v>
      </c>
      <c r="Q155" s="114"/>
      <c r="R155" s="115">
        <f>SUM(R156:R254)</f>
        <v>1.8187380800000008</v>
      </c>
      <c r="S155" s="114"/>
      <c r="T155" s="116">
        <f>SUM(T156:T254)</f>
        <v>0.49969999999999998</v>
      </c>
      <c r="AR155" s="117" t="s">
        <v>40</v>
      </c>
      <c r="AT155" s="118" t="s">
        <v>38</v>
      </c>
      <c r="AU155" s="118" t="s">
        <v>40</v>
      </c>
      <c r="AY155" s="117" t="s">
        <v>77</v>
      </c>
      <c r="BK155" s="119">
        <f>SUM(BK156:BK254)</f>
        <v>0</v>
      </c>
    </row>
    <row r="156" spans="1:65" s="2" customFormat="1" ht="33" customHeight="1">
      <c r="A156" s="18"/>
      <c r="B156" s="19"/>
      <c r="C156" s="122" t="s">
        <v>115</v>
      </c>
      <c r="D156" s="122" t="s">
        <v>79</v>
      </c>
      <c r="E156" s="123" t="s">
        <v>294</v>
      </c>
      <c r="F156" s="124" t="s">
        <v>295</v>
      </c>
      <c r="G156" s="125" t="s">
        <v>92</v>
      </c>
      <c r="H156" s="126">
        <v>4</v>
      </c>
      <c r="I156" s="127"/>
      <c r="J156" s="128">
        <f>ROUND(I156*H156,2)</f>
        <v>0</v>
      </c>
      <c r="K156" s="124" t="s">
        <v>81</v>
      </c>
      <c r="L156" s="21"/>
      <c r="M156" s="129" t="s">
        <v>6</v>
      </c>
      <c r="N156" s="130" t="s">
        <v>26</v>
      </c>
      <c r="O156" s="27"/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33" t="s">
        <v>82</v>
      </c>
      <c r="AT156" s="133" t="s">
        <v>79</v>
      </c>
      <c r="AU156" s="133" t="s">
        <v>41</v>
      </c>
      <c r="AY156" s="11" t="s">
        <v>77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1" t="s">
        <v>40</v>
      </c>
      <c r="BK156" s="134">
        <f>ROUND(I156*H156,2)</f>
        <v>0</v>
      </c>
      <c r="BL156" s="11" t="s">
        <v>82</v>
      </c>
      <c r="BM156" s="133" t="s">
        <v>296</v>
      </c>
    </row>
    <row r="157" spans="1:65" s="2" customFormat="1" ht="21.75" customHeight="1">
      <c r="A157" s="18"/>
      <c r="B157" s="19"/>
      <c r="C157" s="171" t="s">
        <v>116</v>
      </c>
      <c r="D157" s="171" t="s">
        <v>139</v>
      </c>
      <c r="E157" s="172" t="s">
        <v>297</v>
      </c>
      <c r="F157" s="173" t="s">
        <v>298</v>
      </c>
      <c r="G157" s="174" t="s">
        <v>92</v>
      </c>
      <c r="H157" s="175">
        <v>4.4000000000000004</v>
      </c>
      <c r="I157" s="176"/>
      <c r="J157" s="177">
        <f>ROUND(I157*H157,2)</f>
        <v>0</v>
      </c>
      <c r="K157" s="173" t="s">
        <v>81</v>
      </c>
      <c r="L157" s="178"/>
      <c r="M157" s="179" t="s">
        <v>6</v>
      </c>
      <c r="N157" s="180" t="s">
        <v>26</v>
      </c>
      <c r="O157" s="27"/>
      <c r="P157" s="131">
        <f>O157*H157</f>
        <v>0</v>
      </c>
      <c r="Q157" s="131">
        <v>2.7999999999999998E-4</v>
      </c>
      <c r="R157" s="131">
        <f>Q157*H157</f>
        <v>1.232E-3</v>
      </c>
      <c r="S157" s="131">
        <v>0</v>
      </c>
      <c r="T157" s="132">
        <f>S157*H157</f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33" t="s">
        <v>90</v>
      </c>
      <c r="AT157" s="133" t="s">
        <v>139</v>
      </c>
      <c r="AU157" s="133" t="s">
        <v>41</v>
      </c>
      <c r="AY157" s="11" t="s">
        <v>77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1" t="s">
        <v>40</v>
      </c>
      <c r="BK157" s="134">
        <f>ROUND(I157*H157,2)</f>
        <v>0</v>
      </c>
      <c r="BL157" s="11" t="s">
        <v>82</v>
      </c>
      <c r="BM157" s="133" t="s">
        <v>299</v>
      </c>
    </row>
    <row r="158" spans="1:65" s="9" customFormat="1" ht="10">
      <c r="B158" s="149"/>
      <c r="C158" s="150"/>
      <c r="D158" s="135" t="s">
        <v>84</v>
      </c>
      <c r="E158" s="150"/>
      <c r="F158" s="152" t="s">
        <v>300</v>
      </c>
      <c r="G158" s="150"/>
      <c r="H158" s="153">
        <v>4.4000000000000004</v>
      </c>
      <c r="I158" s="154"/>
      <c r="J158" s="150"/>
      <c r="K158" s="150"/>
      <c r="L158" s="155"/>
      <c r="M158" s="156"/>
      <c r="N158" s="157"/>
      <c r="O158" s="157"/>
      <c r="P158" s="157"/>
      <c r="Q158" s="157"/>
      <c r="R158" s="157"/>
      <c r="S158" s="157"/>
      <c r="T158" s="158"/>
      <c r="AT158" s="159" t="s">
        <v>84</v>
      </c>
      <c r="AU158" s="159" t="s">
        <v>41</v>
      </c>
      <c r="AV158" s="9" t="s">
        <v>41</v>
      </c>
      <c r="AW158" s="9" t="s">
        <v>0</v>
      </c>
      <c r="AX158" s="9" t="s">
        <v>40</v>
      </c>
      <c r="AY158" s="159" t="s">
        <v>77</v>
      </c>
    </row>
    <row r="159" spans="1:65" s="2" customFormat="1" ht="33" customHeight="1">
      <c r="A159" s="18"/>
      <c r="B159" s="19"/>
      <c r="C159" s="122" t="s">
        <v>117</v>
      </c>
      <c r="D159" s="122" t="s">
        <v>79</v>
      </c>
      <c r="E159" s="123" t="s">
        <v>301</v>
      </c>
      <c r="F159" s="124" t="s">
        <v>302</v>
      </c>
      <c r="G159" s="125" t="s">
        <v>92</v>
      </c>
      <c r="H159" s="126">
        <v>6</v>
      </c>
      <c r="I159" s="127"/>
      <c r="J159" s="128">
        <f>ROUND(I159*H159,2)</f>
        <v>0</v>
      </c>
      <c r="K159" s="124" t="s">
        <v>81</v>
      </c>
      <c r="L159" s="21"/>
      <c r="M159" s="129" t="s">
        <v>6</v>
      </c>
      <c r="N159" s="130" t="s">
        <v>26</v>
      </c>
      <c r="O159" s="27"/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R159" s="133" t="s">
        <v>82</v>
      </c>
      <c r="AT159" s="133" t="s">
        <v>79</v>
      </c>
      <c r="AU159" s="133" t="s">
        <v>41</v>
      </c>
      <c r="AY159" s="11" t="s">
        <v>77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1" t="s">
        <v>40</v>
      </c>
      <c r="BK159" s="134">
        <f>ROUND(I159*H159,2)</f>
        <v>0</v>
      </c>
      <c r="BL159" s="11" t="s">
        <v>82</v>
      </c>
      <c r="BM159" s="133" t="s">
        <v>303</v>
      </c>
    </row>
    <row r="160" spans="1:65" s="2" customFormat="1" ht="21.75" customHeight="1">
      <c r="A160" s="18"/>
      <c r="B160" s="19"/>
      <c r="C160" s="171" t="s">
        <v>118</v>
      </c>
      <c r="D160" s="171" t="s">
        <v>139</v>
      </c>
      <c r="E160" s="172" t="s">
        <v>304</v>
      </c>
      <c r="F160" s="173" t="s">
        <v>305</v>
      </c>
      <c r="G160" s="174" t="s">
        <v>92</v>
      </c>
      <c r="H160" s="175">
        <v>6.6</v>
      </c>
      <c r="I160" s="176"/>
      <c r="J160" s="177">
        <f>ROUND(I160*H160,2)</f>
        <v>0</v>
      </c>
      <c r="K160" s="173" t="s">
        <v>81</v>
      </c>
      <c r="L160" s="178"/>
      <c r="M160" s="179" t="s">
        <v>6</v>
      </c>
      <c r="N160" s="180" t="s">
        <v>26</v>
      </c>
      <c r="O160" s="27"/>
      <c r="P160" s="131">
        <f>O160*H160</f>
        <v>0</v>
      </c>
      <c r="Q160" s="131">
        <v>2.14E-3</v>
      </c>
      <c r="R160" s="131">
        <f>Q160*H160</f>
        <v>1.4123999999999999E-2</v>
      </c>
      <c r="S160" s="131">
        <v>0</v>
      </c>
      <c r="T160" s="132">
        <f>S160*H160</f>
        <v>0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R160" s="133" t="s">
        <v>90</v>
      </c>
      <c r="AT160" s="133" t="s">
        <v>139</v>
      </c>
      <c r="AU160" s="133" t="s">
        <v>41</v>
      </c>
      <c r="AY160" s="11" t="s">
        <v>77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1" t="s">
        <v>40</v>
      </c>
      <c r="BK160" s="134">
        <f>ROUND(I160*H160,2)</f>
        <v>0</v>
      </c>
      <c r="BL160" s="11" t="s">
        <v>82</v>
      </c>
      <c r="BM160" s="133" t="s">
        <v>306</v>
      </c>
    </row>
    <row r="161" spans="1:65" s="9" customFormat="1" ht="10">
      <c r="B161" s="149"/>
      <c r="C161" s="150"/>
      <c r="D161" s="135" t="s">
        <v>84</v>
      </c>
      <c r="E161" s="150"/>
      <c r="F161" s="152" t="s">
        <v>307</v>
      </c>
      <c r="G161" s="150"/>
      <c r="H161" s="153">
        <v>6.6</v>
      </c>
      <c r="I161" s="154"/>
      <c r="J161" s="150"/>
      <c r="K161" s="150"/>
      <c r="L161" s="155"/>
      <c r="M161" s="156"/>
      <c r="N161" s="157"/>
      <c r="O161" s="157"/>
      <c r="P161" s="157"/>
      <c r="Q161" s="157"/>
      <c r="R161" s="157"/>
      <c r="S161" s="157"/>
      <c r="T161" s="158"/>
      <c r="AT161" s="159" t="s">
        <v>84</v>
      </c>
      <c r="AU161" s="159" t="s">
        <v>41</v>
      </c>
      <c r="AV161" s="9" t="s">
        <v>41</v>
      </c>
      <c r="AW161" s="9" t="s">
        <v>0</v>
      </c>
      <c r="AX161" s="9" t="s">
        <v>40</v>
      </c>
      <c r="AY161" s="159" t="s">
        <v>77</v>
      </c>
    </row>
    <row r="162" spans="1:65" s="2" customFormat="1" ht="21.75" customHeight="1">
      <c r="A162" s="18"/>
      <c r="B162" s="19"/>
      <c r="C162" s="122" t="s">
        <v>121</v>
      </c>
      <c r="D162" s="122" t="s">
        <v>79</v>
      </c>
      <c r="E162" s="123" t="s">
        <v>308</v>
      </c>
      <c r="F162" s="124" t="s">
        <v>309</v>
      </c>
      <c r="G162" s="125" t="s">
        <v>92</v>
      </c>
      <c r="H162" s="126">
        <v>99.94</v>
      </c>
      <c r="I162" s="127"/>
      <c r="J162" s="128">
        <f>ROUND(I162*H162,2)</f>
        <v>0</v>
      </c>
      <c r="K162" s="124" t="s">
        <v>81</v>
      </c>
      <c r="L162" s="21"/>
      <c r="M162" s="129" t="s">
        <v>6</v>
      </c>
      <c r="N162" s="130" t="s">
        <v>26</v>
      </c>
      <c r="O162" s="27"/>
      <c r="P162" s="131">
        <f>O162*H162</f>
        <v>0</v>
      </c>
      <c r="Q162" s="131">
        <v>0</v>
      </c>
      <c r="R162" s="131">
        <f>Q162*H162</f>
        <v>0</v>
      </c>
      <c r="S162" s="131">
        <v>5.0000000000000001E-3</v>
      </c>
      <c r="T162" s="132">
        <f>S162*H162</f>
        <v>0.49969999999999998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33" t="s">
        <v>82</v>
      </c>
      <c r="AT162" s="133" t="s">
        <v>79</v>
      </c>
      <c r="AU162" s="133" t="s">
        <v>41</v>
      </c>
      <c r="AY162" s="11" t="s">
        <v>77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1" t="s">
        <v>40</v>
      </c>
      <c r="BK162" s="134">
        <f>ROUND(I162*H162,2)</f>
        <v>0</v>
      </c>
      <c r="BL162" s="11" t="s">
        <v>82</v>
      </c>
      <c r="BM162" s="133" t="s">
        <v>310</v>
      </c>
    </row>
    <row r="163" spans="1:65" s="2" customFormat="1" ht="18">
      <c r="A163" s="18"/>
      <c r="B163" s="19"/>
      <c r="C163" s="20"/>
      <c r="D163" s="135" t="s">
        <v>83</v>
      </c>
      <c r="E163" s="20"/>
      <c r="F163" s="136" t="s">
        <v>311</v>
      </c>
      <c r="G163" s="20"/>
      <c r="H163" s="20"/>
      <c r="I163" s="45"/>
      <c r="J163" s="20"/>
      <c r="K163" s="20"/>
      <c r="L163" s="21"/>
      <c r="M163" s="137"/>
      <c r="N163" s="138"/>
      <c r="O163" s="27"/>
      <c r="P163" s="27"/>
      <c r="Q163" s="27"/>
      <c r="R163" s="27"/>
      <c r="S163" s="27"/>
      <c r="T163" s="2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T163" s="11" t="s">
        <v>83</v>
      </c>
      <c r="AU163" s="11" t="s">
        <v>41</v>
      </c>
    </row>
    <row r="164" spans="1:65" s="2" customFormat="1" ht="33" customHeight="1">
      <c r="A164" s="18"/>
      <c r="B164" s="19"/>
      <c r="C164" s="122" t="s">
        <v>125</v>
      </c>
      <c r="D164" s="122" t="s">
        <v>79</v>
      </c>
      <c r="E164" s="123" t="s">
        <v>312</v>
      </c>
      <c r="F164" s="124" t="s">
        <v>313</v>
      </c>
      <c r="G164" s="125" t="s">
        <v>92</v>
      </c>
      <c r="H164" s="126">
        <v>98.57</v>
      </c>
      <c r="I164" s="127"/>
      <c r="J164" s="128">
        <f>ROUND(I164*H164,2)</f>
        <v>0</v>
      </c>
      <c r="K164" s="124" t="s">
        <v>81</v>
      </c>
      <c r="L164" s="21"/>
      <c r="M164" s="129" t="s">
        <v>6</v>
      </c>
      <c r="N164" s="130" t="s">
        <v>26</v>
      </c>
      <c r="O164" s="27"/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33" t="s">
        <v>82</v>
      </c>
      <c r="AT164" s="133" t="s">
        <v>79</v>
      </c>
      <c r="AU164" s="133" t="s">
        <v>41</v>
      </c>
      <c r="AY164" s="11" t="s">
        <v>77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1" t="s">
        <v>40</v>
      </c>
      <c r="BK164" s="134">
        <f>ROUND(I164*H164,2)</f>
        <v>0</v>
      </c>
      <c r="BL164" s="11" t="s">
        <v>82</v>
      </c>
      <c r="BM164" s="133" t="s">
        <v>314</v>
      </c>
    </row>
    <row r="165" spans="1:65" s="2" customFormat="1" ht="21.75" customHeight="1">
      <c r="A165" s="18"/>
      <c r="B165" s="19"/>
      <c r="C165" s="171" t="s">
        <v>128</v>
      </c>
      <c r="D165" s="171" t="s">
        <v>139</v>
      </c>
      <c r="E165" s="172" t="s">
        <v>315</v>
      </c>
      <c r="F165" s="173" t="s">
        <v>316</v>
      </c>
      <c r="G165" s="174" t="s">
        <v>92</v>
      </c>
      <c r="H165" s="175">
        <v>108.42700000000001</v>
      </c>
      <c r="I165" s="176"/>
      <c r="J165" s="177">
        <f>ROUND(I165*H165,2)</f>
        <v>0</v>
      </c>
      <c r="K165" s="173" t="s">
        <v>81</v>
      </c>
      <c r="L165" s="178"/>
      <c r="M165" s="179" t="s">
        <v>6</v>
      </c>
      <c r="N165" s="180" t="s">
        <v>26</v>
      </c>
      <c r="O165" s="27"/>
      <c r="P165" s="131">
        <f>O165*H165</f>
        <v>0</v>
      </c>
      <c r="Q165" s="131">
        <v>6.7400000000000003E-3</v>
      </c>
      <c r="R165" s="131">
        <f>Q165*H165</f>
        <v>0.73079798000000007</v>
      </c>
      <c r="S165" s="131">
        <v>0</v>
      </c>
      <c r="T165" s="132">
        <f>S165*H165</f>
        <v>0</v>
      </c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R165" s="133" t="s">
        <v>90</v>
      </c>
      <c r="AT165" s="133" t="s">
        <v>139</v>
      </c>
      <c r="AU165" s="133" t="s">
        <v>41</v>
      </c>
      <c r="AY165" s="11" t="s">
        <v>77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1" t="s">
        <v>40</v>
      </c>
      <c r="BK165" s="134">
        <f>ROUND(I165*H165,2)</f>
        <v>0</v>
      </c>
      <c r="BL165" s="11" t="s">
        <v>82</v>
      </c>
      <c r="BM165" s="133" t="s">
        <v>317</v>
      </c>
    </row>
    <row r="166" spans="1:65" s="9" customFormat="1" ht="10">
      <c r="B166" s="149"/>
      <c r="C166" s="150"/>
      <c r="D166" s="135" t="s">
        <v>84</v>
      </c>
      <c r="E166" s="150"/>
      <c r="F166" s="152" t="s">
        <v>318</v>
      </c>
      <c r="G166" s="150"/>
      <c r="H166" s="153">
        <v>108.42700000000001</v>
      </c>
      <c r="I166" s="154"/>
      <c r="J166" s="150"/>
      <c r="K166" s="150"/>
      <c r="L166" s="155"/>
      <c r="M166" s="156"/>
      <c r="N166" s="157"/>
      <c r="O166" s="157"/>
      <c r="P166" s="157"/>
      <c r="Q166" s="157"/>
      <c r="R166" s="157"/>
      <c r="S166" s="157"/>
      <c r="T166" s="158"/>
      <c r="AT166" s="159" t="s">
        <v>84</v>
      </c>
      <c r="AU166" s="159" t="s">
        <v>41</v>
      </c>
      <c r="AV166" s="9" t="s">
        <v>41</v>
      </c>
      <c r="AW166" s="9" t="s">
        <v>0</v>
      </c>
      <c r="AX166" s="9" t="s">
        <v>40</v>
      </c>
      <c r="AY166" s="159" t="s">
        <v>77</v>
      </c>
    </row>
    <row r="167" spans="1:65" s="2" customFormat="1" ht="33" customHeight="1">
      <c r="A167" s="18"/>
      <c r="B167" s="19"/>
      <c r="C167" s="122" t="s">
        <v>131</v>
      </c>
      <c r="D167" s="122" t="s">
        <v>79</v>
      </c>
      <c r="E167" s="123" t="s">
        <v>319</v>
      </c>
      <c r="F167" s="124" t="s">
        <v>320</v>
      </c>
      <c r="G167" s="125" t="s">
        <v>201</v>
      </c>
      <c r="H167" s="126">
        <v>2</v>
      </c>
      <c r="I167" s="127"/>
      <c r="J167" s="128">
        <f>ROUND(I167*H167,2)</f>
        <v>0</v>
      </c>
      <c r="K167" s="124" t="s">
        <v>81</v>
      </c>
      <c r="L167" s="21"/>
      <c r="M167" s="129" t="s">
        <v>6</v>
      </c>
      <c r="N167" s="130" t="s">
        <v>26</v>
      </c>
      <c r="O167" s="27"/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33" t="s">
        <v>82</v>
      </c>
      <c r="AT167" s="133" t="s">
        <v>79</v>
      </c>
      <c r="AU167" s="133" t="s">
        <v>41</v>
      </c>
      <c r="AY167" s="11" t="s">
        <v>77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1" t="s">
        <v>40</v>
      </c>
      <c r="BK167" s="134">
        <f>ROUND(I167*H167,2)</f>
        <v>0</v>
      </c>
      <c r="BL167" s="11" t="s">
        <v>82</v>
      </c>
      <c r="BM167" s="133" t="s">
        <v>321</v>
      </c>
    </row>
    <row r="168" spans="1:65" s="8" customFormat="1" ht="10">
      <c r="B168" s="139"/>
      <c r="C168" s="140"/>
      <c r="D168" s="135" t="s">
        <v>84</v>
      </c>
      <c r="E168" s="141" t="s">
        <v>6</v>
      </c>
      <c r="F168" s="142" t="s">
        <v>322</v>
      </c>
      <c r="G168" s="140"/>
      <c r="H168" s="141" t="s">
        <v>6</v>
      </c>
      <c r="I168" s="143"/>
      <c r="J168" s="140"/>
      <c r="K168" s="140"/>
      <c r="L168" s="144"/>
      <c r="M168" s="145"/>
      <c r="N168" s="146"/>
      <c r="O168" s="146"/>
      <c r="P168" s="146"/>
      <c r="Q168" s="146"/>
      <c r="R168" s="146"/>
      <c r="S168" s="146"/>
      <c r="T168" s="147"/>
      <c r="AT168" s="148" t="s">
        <v>84</v>
      </c>
      <c r="AU168" s="148" t="s">
        <v>41</v>
      </c>
      <c r="AV168" s="8" t="s">
        <v>40</v>
      </c>
      <c r="AW168" s="8" t="s">
        <v>18</v>
      </c>
      <c r="AX168" s="8" t="s">
        <v>39</v>
      </c>
      <c r="AY168" s="148" t="s">
        <v>77</v>
      </c>
    </row>
    <row r="169" spans="1:65" s="9" customFormat="1" ht="10">
      <c r="B169" s="149"/>
      <c r="C169" s="150"/>
      <c r="D169" s="135" t="s">
        <v>84</v>
      </c>
      <c r="E169" s="151" t="s">
        <v>6</v>
      </c>
      <c r="F169" s="152" t="s">
        <v>41</v>
      </c>
      <c r="G169" s="150"/>
      <c r="H169" s="153">
        <v>2</v>
      </c>
      <c r="I169" s="154"/>
      <c r="J169" s="150"/>
      <c r="K169" s="150"/>
      <c r="L169" s="155"/>
      <c r="M169" s="156"/>
      <c r="N169" s="157"/>
      <c r="O169" s="157"/>
      <c r="P169" s="157"/>
      <c r="Q169" s="157"/>
      <c r="R169" s="157"/>
      <c r="S169" s="157"/>
      <c r="T169" s="158"/>
      <c r="AT169" s="159" t="s">
        <v>84</v>
      </c>
      <c r="AU169" s="159" t="s">
        <v>41</v>
      </c>
      <c r="AV169" s="9" t="s">
        <v>41</v>
      </c>
      <c r="AW169" s="9" t="s">
        <v>18</v>
      </c>
      <c r="AX169" s="9" t="s">
        <v>40</v>
      </c>
      <c r="AY169" s="159" t="s">
        <v>77</v>
      </c>
    </row>
    <row r="170" spans="1:65" s="2" customFormat="1" ht="16.5" customHeight="1">
      <c r="A170" s="18"/>
      <c r="B170" s="19"/>
      <c r="C170" s="171" t="s">
        <v>135</v>
      </c>
      <c r="D170" s="171" t="s">
        <v>139</v>
      </c>
      <c r="E170" s="172" t="s">
        <v>323</v>
      </c>
      <c r="F170" s="173" t="s">
        <v>324</v>
      </c>
      <c r="G170" s="174" t="s">
        <v>201</v>
      </c>
      <c r="H170" s="175">
        <v>2</v>
      </c>
      <c r="I170" s="176"/>
      <c r="J170" s="177">
        <f>ROUND(I170*H170,2)</f>
        <v>0</v>
      </c>
      <c r="K170" s="173" t="s">
        <v>192</v>
      </c>
      <c r="L170" s="178"/>
      <c r="M170" s="179" t="s">
        <v>6</v>
      </c>
      <c r="N170" s="180" t="s">
        <v>26</v>
      </c>
      <c r="O170" s="27"/>
      <c r="P170" s="131">
        <f>O170*H170</f>
        <v>0</v>
      </c>
      <c r="Q170" s="131">
        <v>5.0000000000000002E-5</v>
      </c>
      <c r="R170" s="131">
        <f>Q170*H170</f>
        <v>1E-4</v>
      </c>
      <c r="S170" s="131">
        <v>0</v>
      </c>
      <c r="T170" s="132">
        <f>S170*H170</f>
        <v>0</v>
      </c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33" t="s">
        <v>90</v>
      </c>
      <c r="AT170" s="133" t="s">
        <v>139</v>
      </c>
      <c r="AU170" s="133" t="s">
        <v>41</v>
      </c>
      <c r="AY170" s="11" t="s">
        <v>77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1" t="s">
        <v>40</v>
      </c>
      <c r="BK170" s="134">
        <f>ROUND(I170*H170,2)</f>
        <v>0</v>
      </c>
      <c r="BL170" s="11" t="s">
        <v>82</v>
      </c>
      <c r="BM170" s="133" t="s">
        <v>325</v>
      </c>
    </row>
    <row r="171" spans="1:65" s="2" customFormat="1" ht="33" customHeight="1">
      <c r="A171" s="18"/>
      <c r="B171" s="19"/>
      <c r="C171" s="122" t="s">
        <v>138</v>
      </c>
      <c r="D171" s="122" t="s">
        <v>79</v>
      </c>
      <c r="E171" s="123" t="s">
        <v>326</v>
      </c>
      <c r="F171" s="124" t="s">
        <v>327</v>
      </c>
      <c r="G171" s="125" t="s">
        <v>201</v>
      </c>
      <c r="H171" s="126">
        <v>2</v>
      </c>
      <c r="I171" s="127"/>
      <c r="J171" s="128">
        <f>ROUND(I171*H171,2)</f>
        <v>0</v>
      </c>
      <c r="K171" s="124" t="s">
        <v>81</v>
      </c>
      <c r="L171" s="21"/>
      <c r="M171" s="129" t="s">
        <v>6</v>
      </c>
      <c r="N171" s="130" t="s">
        <v>26</v>
      </c>
      <c r="O171" s="27"/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R171" s="133" t="s">
        <v>82</v>
      </c>
      <c r="AT171" s="133" t="s">
        <v>79</v>
      </c>
      <c r="AU171" s="133" t="s">
        <v>41</v>
      </c>
      <c r="AY171" s="11" t="s">
        <v>77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1" t="s">
        <v>40</v>
      </c>
      <c r="BK171" s="134">
        <f>ROUND(I171*H171,2)</f>
        <v>0</v>
      </c>
      <c r="BL171" s="11" t="s">
        <v>82</v>
      </c>
      <c r="BM171" s="133" t="s">
        <v>328</v>
      </c>
    </row>
    <row r="172" spans="1:65" s="2" customFormat="1" ht="16.5" customHeight="1">
      <c r="A172" s="18"/>
      <c r="B172" s="19"/>
      <c r="C172" s="171" t="s">
        <v>143</v>
      </c>
      <c r="D172" s="171" t="s">
        <v>139</v>
      </c>
      <c r="E172" s="172" t="s">
        <v>329</v>
      </c>
      <c r="F172" s="173" t="s">
        <v>330</v>
      </c>
      <c r="G172" s="174" t="s">
        <v>201</v>
      </c>
      <c r="H172" s="175">
        <v>2</v>
      </c>
      <c r="I172" s="176"/>
      <c r="J172" s="177">
        <f>ROUND(I172*H172,2)</f>
        <v>0</v>
      </c>
      <c r="K172" s="173" t="s">
        <v>81</v>
      </c>
      <c r="L172" s="178"/>
      <c r="M172" s="179" t="s">
        <v>6</v>
      </c>
      <c r="N172" s="180" t="s">
        <v>26</v>
      </c>
      <c r="O172" s="27"/>
      <c r="P172" s="131">
        <f>O172*H172</f>
        <v>0</v>
      </c>
      <c r="Q172" s="131">
        <v>8.0000000000000007E-5</v>
      </c>
      <c r="R172" s="131">
        <f>Q172*H172</f>
        <v>1.6000000000000001E-4</v>
      </c>
      <c r="S172" s="131">
        <v>0</v>
      </c>
      <c r="T172" s="132">
        <f>S172*H172</f>
        <v>0</v>
      </c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R172" s="133" t="s">
        <v>90</v>
      </c>
      <c r="AT172" s="133" t="s">
        <v>139</v>
      </c>
      <c r="AU172" s="133" t="s">
        <v>41</v>
      </c>
      <c r="AY172" s="11" t="s">
        <v>77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1" t="s">
        <v>40</v>
      </c>
      <c r="BK172" s="134">
        <f>ROUND(I172*H172,2)</f>
        <v>0</v>
      </c>
      <c r="BL172" s="11" t="s">
        <v>82</v>
      </c>
      <c r="BM172" s="133" t="s">
        <v>331</v>
      </c>
    </row>
    <row r="173" spans="1:65" s="2" customFormat="1" ht="33" customHeight="1">
      <c r="A173" s="18"/>
      <c r="B173" s="19"/>
      <c r="C173" s="122" t="s">
        <v>147</v>
      </c>
      <c r="D173" s="122" t="s">
        <v>79</v>
      </c>
      <c r="E173" s="123" t="s">
        <v>332</v>
      </c>
      <c r="F173" s="124" t="s">
        <v>333</v>
      </c>
      <c r="G173" s="125" t="s">
        <v>201</v>
      </c>
      <c r="H173" s="126">
        <v>8</v>
      </c>
      <c r="I173" s="127"/>
      <c r="J173" s="128">
        <f>ROUND(I173*H173,2)</f>
        <v>0</v>
      </c>
      <c r="K173" s="124" t="s">
        <v>81</v>
      </c>
      <c r="L173" s="21"/>
      <c r="M173" s="129" t="s">
        <v>6</v>
      </c>
      <c r="N173" s="130" t="s">
        <v>26</v>
      </c>
      <c r="O173" s="27"/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R173" s="133" t="s">
        <v>82</v>
      </c>
      <c r="AT173" s="133" t="s">
        <v>79</v>
      </c>
      <c r="AU173" s="133" t="s">
        <v>41</v>
      </c>
      <c r="AY173" s="11" t="s">
        <v>77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1" t="s">
        <v>40</v>
      </c>
      <c r="BK173" s="134">
        <f>ROUND(I173*H173,2)</f>
        <v>0</v>
      </c>
      <c r="BL173" s="11" t="s">
        <v>82</v>
      </c>
      <c r="BM173" s="133" t="s">
        <v>334</v>
      </c>
    </row>
    <row r="174" spans="1:65" s="8" customFormat="1" ht="10">
      <c r="B174" s="139"/>
      <c r="C174" s="140"/>
      <c r="D174" s="135" t="s">
        <v>84</v>
      </c>
      <c r="E174" s="141" t="s">
        <v>6</v>
      </c>
      <c r="F174" s="142" t="s">
        <v>335</v>
      </c>
      <c r="G174" s="140"/>
      <c r="H174" s="141" t="s">
        <v>6</v>
      </c>
      <c r="I174" s="143"/>
      <c r="J174" s="140"/>
      <c r="K174" s="140"/>
      <c r="L174" s="144"/>
      <c r="M174" s="145"/>
      <c r="N174" s="146"/>
      <c r="O174" s="146"/>
      <c r="P174" s="146"/>
      <c r="Q174" s="146"/>
      <c r="R174" s="146"/>
      <c r="S174" s="146"/>
      <c r="T174" s="147"/>
      <c r="AT174" s="148" t="s">
        <v>84</v>
      </c>
      <c r="AU174" s="148" t="s">
        <v>41</v>
      </c>
      <c r="AV174" s="8" t="s">
        <v>40</v>
      </c>
      <c r="AW174" s="8" t="s">
        <v>18</v>
      </c>
      <c r="AX174" s="8" t="s">
        <v>39</v>
      </c>
      <c r="AY174" s="148" t="s">
        <v>77</v>
      </c>
    </row>
    <row r="175" spans="1:65" s="9" customFormat="1" ht="10">
      <c r="B175" s="149"/>
      <c r="C175" s="150"/>
      <c r="D175" s="135" t="s">
        <v>84</v>
      </c>
      <c r="E175" s="151" t="s">
        <v>6</v>
      </c>
      <c r="F175" s="152" t="s">
        <v>85</v>
      </c>
      <c r="G175" s="150"/>
      <c r="H175" s="153">
        <v>3</v>
      </c>
      <c r="I175" s="154"/>
      <c r="J175" s="150"/>
      <c r="K175" s="150"/>
      <c r="L175" s="155"/>
      <c r="M175" s="156"/>
      <c r="N175" s="157"/>
      <c r="O175" s="157"/>
      <c r="P175" s="157"/>
      <c r="Q175" s="157"/>
      <c r="R175" s="157"/>
      <c r="S175" s="157"/>
      <c r="T175" s="158"/>
      <c r="AT175" s="159" t="s">
        <v>84</v>
      </c>
      <c r="AU175" s="159" t="s">
        <v>41</v>
      </c>
      <c r="AV175" s="9" t="s">
        <v>41</v>
      </c>
      <c r="AW175" s="9" t="s">
        <v>18</v>
      </c>
      <c r="AX175" s="9" t="s">
        <v>39</v>
      </c>
      <c r="AY175" s="159" t="s">
        <v>77</v>
      </c>
    </row>
    <row r="176" spans="1:65" s="8" customFormat="1" ht="10">
      <c r="B176" s="139"/>
      <c r="C176" s="140"/>
      <c r="D176" s="135" t="s">
        <v>84</v>
      </c>
      <c r="E176" s="141" t="s">
        <v>6</v>
      </c>
      <c r="F176" s="142" t="s">
        <v>336</v>
      </c>
      <c r="G176" s="140"/>
      <c r="H176" s="141" t="s">
        <v>6</v>
      </c>
      <c r="I176" s="143"/>
      <c r="J176" s="140"/>
      <c r="K176" s="140"/>
      <c r="L176" s="144"/>
      <c r="M176" s="145"/>
      <c r="N176" s="146"/>
      <c r="O176" s="146"/>
      <c r="P176" s="146"/>
      <c r="Q176" s="146"/>
      <c r="R176" s="146"/>
      <c r="S176" s="146"/>
      <c r="T176" s="147"/>
      <c r="AT176" s="148" t="s">
        <v>84</v>
      </c>
      <c r="AU176" s="148" t="s">
        <v>41</v>
      </c>
      <c r="AV176" s="8" t="s">
        <v>40</v>
      </c>
      <c r="AW176" s="8" t="s">
        <v>18</v>
      </c>
      <c r="AX176" s="8" t="s">
        <v>39</v>
      </c>
      <c r="AY176" s="148" t="s">
        <v>77</v>
      </c>
    </row>
    <row r="177" spans="1:65" s="9" customFormat="1" ht="10">
      <c r="B177" s="149"/>
      <c r="C177" s="150"/>
      <c r="D177" s="135" t="s">
        <v>84</v>
      </c>
      <c r="E177" s="151" t="s">
        <v>6</v>
      </c>
      <c r="F177" s="152" t="s">
        <v>85</v>
      </c>
      <c r="G177" s="150"/>
      <c r="H177" s="153">
        <v>3</v>
      </c>
      <c r="I177" s="154"/>
      <c r="J177" s="150"/>
      <c r="K177" s="150"/>
      <c r="L177" s="155"/>
      <c r="M177" s="156"/>
      <c r="N177" s="157"/>
      <c r="O177" s="157"/>
      <c r="P177" s="157"/>
      <c r="Q177" s="157"/>
      <c r="R177" s="157"/>
      <c r="S177" s="157"/>
      <c r="T177" s="158"/>
      <c r="AT177" s="159" t="s">
        <v>84</v>
      </c>
      <c r="AU177" s="159" t="s">
        <v>41</v>
      </c>
      <c r="AV177" s="9" t="s">
        <v>41</v>
      </c>
      <c r="AW177" s="9" t="s">
        <v>18</v>
      </c>
      <c r="AX177" s="9" t="s">
        <v>39</v>
      </c>
      <c r="AY177" s="159" t="s">
        <v>77</v>
      </c>
    </row>
    <row r="178" spans="1:65" s="8" customFormat="1" ht="10">
      <c r="B178" s="139"/>
      <c r="C178" s="140"/>
      <c r="D178" s="135" t="s">
        <v>84</v>
      </c>
      <c r="E178" s="141" t="s">
        <v>6</v>
      </c>
      <c r="F178" s="142" t="s">
        <v>337</v>
      </c>
      <c r="G178" s="140"/>
      <c r="H178" s="141" t="s">
        <v>6</v>
      </c>
      <c r="I178" s="143"/>
      <c r="J178" s="140"/>
      <c r="K178" s="140"/>
      <c r="L178" s="144"/>
      <c r="M178" s="145"/>
      <c r="N178" s="146"/>
      <c r="O178" s="146"/>
      <c r="P178" s="146"/>
      <c r="Q178" s="146"/>
      <c r="R178" s="146"/>
      <c r="S178" s="146"/>
      <c r="T178" s="147"/>
      <c r="AT178" s="148" t="s">
        <v>84</v>
      </c>
      <c r="AU178" s="148" t="s">
        <v>41</v>
      </c>
      <c r="AV178" s="8" t="s">
        <v>40</v>
      </c>
      <c r="AW178" s="8" t="s">
        <v>18</v>
      </c>
      <c r="AX178" s="8" t="s">
        <v>39</v>
      </c>
      <c r="AY178" s="148" t="s">
        <v>77</v>
      </c>
    </row>
    <row r="179" spans="1:65" s="9" customFormat="1" ht="10">
      <c r="B179" s="149"/>
      <c r="C179" s="150"/>
      <c r="D179" s="135" t="s">
        <v>84</v>
      </c>
      <c r="E179" s="151" t="s">
        <v>6</v>
      </c>
      <c r="F179" s="152" t="s">
        <v>41</v>
      </c>
      <c r="G179" s="150"/>
      <c r="H179" s="153">
        <v>2</v>
      </c>
      <c r="I179" s="154"/>
      <c r="J179" s="150"/>
      <c r="K179" s="150"/>
      <c r="L179" s="155"/>
      <c r="M179" s="156"/>
      <c r="N179" s="157"/>
      <c r="O179" s="157"/>
      <c r="P179" s="157"/>
      <c r="Q179" s="157"/>
      <c r="R179" s="157"/>
      <c r="S179" s="157"/>
      <c r="T179" s="158"/>
      <c r="AT179" s="159" t="s">
        <v>84</v>
      </c>
      <c r="AU179" s="159" t="s">
        <v>41</v>
      </c>
      <c r="AV179" s="9" t="s">
        <v>41</v>
      </c>
      <c r="AW179" s="9" t="s">
        <v>18</v>
      </c>
      <c r="AX179" s="9" t="s">
        <v>39</v>
      </c>
      <c r="AY179" s="159" t="s">
        <v>77</v>
      </c>
    </row>
    <row r="180" spans="1:65" s="10" customFormat="1" ht="10">
      <c r="B180" s="160"/>
      <c r="C180" s="161"/>
      <c r="D180" s="135" t="s">
        <v>84</v>
      </c>
      <c r="E180" s="162" t="s">
        <v>6</v>
      </c>
      <c r="F180" s="163" t="s">
        <v>86</v>
      </c>
      <c r="G180" s="161"/>
      <c r="H180" s="164">
        <v>8</v>
      </c>
      <c r="I180" s="165"/>
      <c r="J180" s="161"/>
      <c r="K180" s="161"/>
      <c r="L180" s="166"/>
      <c r="M180" s="167"/>
      <c r="N180" s="168"/>
      <c r="O180" s="168"/>
      <c r="P180" s="168"/>
      <c r="Q180" s="168"/>
      <c r="R180" s="168"/>
      <c r="S180" s="168"/>
      <c r="T180" s="169"/>
      <c r="AT180" s="170" t="s">
        <v>84</v>
      </c>
      <c r="AU180" s="170" t="s">
        <v>41</v>
      </c>
      <c r="AV180" s="10" t="s">
        <v>82</v>
      </c>
      <c r="AW180" s="10" t="s">
        <v>18</v>
      </c>
      <c r="AX180" s="10" t="s">
        <v>40</v>
      </c>
      <c r="AY180" s="170" t="s">
        <v>77</v>
      </c>
    </row>
    <row r="181" spans="1:65" s="2" customFormat="1" ht="16.5" customHeight="1">
      <c r="A181" s="18"/>
      <c r="B181" s="19"/>
      <c r="C181" s="171" t="s">
        <v>151</v>
      </c>
      <c r="D181" s="171" t="s">
        <v>139</v>
      </c>
      <c r="E181" s="172" t="s">
        <v>338</v>
      </c>
      <c r="F181" s="173" t="s">
        <v>339</v>
      </c>
      <c r="G181" s="174" t="s">
        <v>201</v>
      </c>
      <c r="H181" s="175">
        <v>3</v>
      </c>
      <c r="I181" s="176"/>
      <c r="J181" s="177">
        <f>ROUND(I181*H181,2)</f>
        <v>0</v>
      </c>
      <c r="K181" s="173" t="s">
        <v>81</v>
      </c>
      <c r="L181" s="178"/>
      <c r="M181" s="179" t="s">
        <v>6</v>
      </c>
      <c r="N181" s="180" t="s">
        <v>26</v>
      </c>
      <c r="O181" s="27"/>
      <c r="P181" s="131">
        <f>O181*H181</f>
        <v>0</v>
      </c>
      <c r="Q181" s="131">
        <v>4.8000000000000001E-4</v>
      </c>
      <c r="R181" s="131">
        <f>Q181*H181</f>
        <v>1.4400000000000001E-3</v>
      </c>
      <c r="S181" s="131">
        <v>0</v>
      </c>
      <c r="T181" s="132">
        <f>S181*H181</f>
        <v>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R181" s="133" t="s">
        <v>90</v>
      </c>
      <c r="AT181" s="133" t="s">
        <v>139</v>
      </c>
      <c r="AU181" s="133" t="s">
        <v>41</v>
      </c>
      <c r="AY181" s="11" t="s">
        <v>77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1" t="s">
        <v>40</v>
      </c>
      <c r="BK181" s="134">
        <f>ROUND(I181*H181,2)</f>
        <v>0</v>
      </c>
      <c r="BL181" s="11" t="s">
        <v>82</v>
      </c>
      <c r="BM181" s="133" t="s">
        <v>340</v>
      </c>
    </row>
    <row r="182" spans="1:65" s="2" customFormat="1" ht="16.5" customHeight="1">
      <c r="A182" s="18"/>
      <c r="B182" s="19"/>
      <c r="C182" s="171" t="s">
        <v>152</v>
      </c>
      <c r="D182" s="171" t="s">
        <v>139</v>
      </c>
      <c r="E182" s="172" t="s">
        <v>341</v>
      </c>
      <c r="F182" s="173" t="s">
        <v>342</v>
      </c>
      <c r="G182" s="174" t="s">
        <v>201</v>
      </c>
      <c r="H182" s="175">
        <v>3</v>
      </c>
      <c r="I182" s="176"/>
      <c r="J182" s="177">
        <f>ROUND(I182*H182,2)</f>
        <v>0</v>
      </c>
      <c r="K182" s="173" t="s">
        <v>192</v>
      </c>
      <c r="L182" s="178"/>
      <c r="M182" s="179" t="s">
        <v>6</v>
      </c>
      <c r="N182" s="180" t="s">
        <v>26</v>
      </c>
      <c r="O182" s="27"/>
      <c r="P182" s="131">
        <f>O182*H182</f>
        <v>0</v>
      </c>
      <c r="Q182" s="131">
        <v>4.8000000000000001E-4</v>
      </c>
      <c r="R182" s="131">
        <f>Q182*H182</f>
        <v>1.4400000000000001E-3</v>
      </c>
      <c r="S182" s="131">
        <v>0</v>
      </c>
      <c r="T182" s="132">
        <f>S182*H182</f>
        <v>0</v>
      </c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R182" s="133" t="s">
        <v>90</v>
      </c>
      <c r="AT182" s="133" t="s">
        <v>139</v>
      </c>
      <c r="AU182" s="133" t="s">
        <v>41</v>
      </c>
      <c r="AY182" s="11" t="s">
        <v>77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1" t="s">
        <v>40</v>
      </c>
      <c r="BK182" s="134">
        <f>ROUND(I182*H182,2)</f>
        <v>0</v>
      </c>
      <c r="BL182" s="11" t="s">
        <v>82</v>
      </c>
      <c r="BM182" s="133" t="s">
        <v>343</v>
      </c>
    </row>
    <row r="183" spans="1:65" s="2" customFormat="1" ht="16.5" customHeight="1">
      <c r="A183" s="18"/>
      <c r="B183" s="19"/>
      <c r="C183" s="171" t="s">
        <v>153</v>
      </c>
      <c r="D183" s="171" t="s">
        <v>139</v>
      </c>
      <c r="E183" s="172" t="s">
        <v>344</v>
      </c>
      <c r="F183" s="173" t="s">
        <v>345</v>
      </c>
      <c r="G183" s="174" t="s">
        <v>201</v>
      </c>
      <c r="H183" s="175">
        <v>2</v>
      </c>
      <c r="I183" s="176"/>
      <c r="J183" s="177">
        <f>ROUND(I183*H183,2)</f>
        <v>0</v>
      </c>
      <c r="K183" s="173" t="s">
        <v>81</v>
      </c>
      <c r="L183" s="178"/>
      <c r="M183" s="179" t="s">
        <v>6</v>
      </c>
      <c r="N183" s="180" t="s">
        <v>26</v>
      </c>
      <c r="O183" s="27"/>
      <c r="P183" s="131">
        <f>O183*H183</f>
        <v>0</v>
      </c>
      <c r="Q183" s="131">
        <v>3.8999999999999999E-4</v>
      </c>
      <c r="R183" s="131">
        <f>Q183*H183</f>
        <v>7.7999999999999999E-4</v>
      </c>
      <c r="S183" s="131">
        <v>0</v>
      </c>
      <c r="T183" s="132">
        <f>S183*H183</f>
        <v>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R183" s="133" t="s">
        <v>90</v>
      </c>
      <c r="AT183" s="133" t="s">
        <v>139</v>
      </c>
      <c r="AU183" s="133" t="s">
        <v>41</v>
      </c>
      <c r="AY183" s="11" t="s">
        <v>77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1" t="s">
        <v>40</v>
      </c>
      <c r="BK183" s="134">
        <f>ROUND(I183*H183,2)</f>
        <v>0</v>
      </c>
      <c r="BL183" s="11" t="s">
        <v>82</v>
      </c>
      <c r="BM183" s="133" t="s">
        <v>346</v>
      </c>
    </row>
    <row r="184" spans="1:65" s="2" customFormat="1" ht="33" customHeight="1">
      <c r="A184" s="18"/>
      <c r="B184" s="19"/>
      <c r="C184" s="122" t="s">
        <v>154</v>
      </c>
      <c r="D184" s="122" t="s">
        <v>79</v>
      </c>
      <c r="E184" s="123" t="s">
        <v>332</v>
      </c>
      <c r="F184" s="124" t="s">
        <v>333</v>
      </c>
      <c r="G184" s="125" t="s">
        <v>201</v>
      </c>
      <c r="H184" s="126">
        <v>1</v>
      </c>
      <c r="I184" s="127"/>
      <c r="J184" s="128">
        <f>ROUND(I184*H184,2)</f>
        <v>0</v>
      </c>
      <c r="K184" s="124" t="s">
        <v>81</v>
      </c>
      <c r="L184" s="21"/>
      <c r="M184" s="129" t="s">
        <v>6</v>
      </c>
      <c r="N184" s="130" t="s">
        <v>26</v>
      </c>
      <c r="O184" s="27"/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R184" s="133" t="s">
        <v>82</v>
      </c>
      <c r="AT184" s="133" t="s">
        <v>79</v>
      </c>
      <c r="AU184" s="133" t="s">
        <v>41</v>
      </c>
      <c r="AY184" s="11" t="s">
        <v>77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1" t="s">
        <v>40</v>
      </c>
      <c r="BK184" s="134">
        <f>ROUND(I184*H184,2)</f>
        <v>0</v>
      </c>
      <c r="BL184" s="11" t="s">
        <v>82</v>
      </c>
      <c r="BM184" s="133" t="s">
        <v>347</v>
      </c>
    </row>
    <row r="185" spans="1:65" s="8" customFormat="1" ht="10">
      <c r="B185" s="139"/>
      <c r="C185" s="140"/>
      <c r="D185" s="135" t="s">
        <v>84</v>
      </c>
      <c r="E185" s="141" t="s">
        <v>6</v>
      </c>
      <c r="F185" s="142" t="s">
        <v>348</v>
      </c>
      <c r="G185" s="140"/>
      <c r="H185" s="141" t="s">
        <v>6</v>
      </c>
      <c r="I185" s="143"/>
      <c r="J185" s="140"/>
      <c r="K185" s="140"/>
      <c r="L185" s="144"/>
      <c r="M185" s="145"/>
      <c r="N185" s="146"/>
      <c r="O185" s="146"/>
      <c r="P185" s="146"/>
      <c r="Q185" s="146"/>
      <c r="R185" s="146"/>
      <c r="S185" s="146"/>
      <c r="T185" s="147"/>
      <c r="AT185" s="148" t="s">
        <v>84</v>
      </c>
      <c r="AU185" s="148" t="s">
        <v>41</v>
      </c>
      <c r="AV185" s="8" t="s">
        <v>40</v>
      </c>
      <c r="AW185" s="8" t="s">
        <v>18</v>
      </c>
      <c r="AX185" s="8" t="s">
        <v>39</v>
      </c>
      <c r="AY185" s="148" t="s">
        <v>77</v>
      </c>
    </row>
    <row r="186" spans="1:65" s="9" customFormat="1" ht="10">
      <c r="B186" s="149"/>
      <c r="C186" s="150"/>
      <c r="D186" s="135" t="s">
        <v>84</v>
      </c>
      <c r="E186" s="151" t="s">
        <v>6</v>
      </c>
      <c r="F186" s="152" t="s">
        <v>40</v>
      </c>
      <c r="G186" s="150"/>
      <c r="H186" s="153">
        <v>1</v>
      </c>
      <c r="I186" s="154"/>
      <c r="J186" s="150"/>
      <c r="K186" s="150"/>
      <c r="L186" s="155"/>
      <c r="M186" s="156"/>
      <c r="N186" s="157"/>
      <c r="O186" s="157"/>
      <c r="P186" s="157"/>
      <c r="Q186" s="157"/>
      <c r="R186" s="157"/>
      <c r="S186" s="157"/>
      <c r="T186" s="158"/>
      <c r="AT186" s="159" t="s">
        <v>84</v>
      </c>
      <c r="AU186" s="159" t="s">
        <v>41</v>
      </c>
      <c r="AV186" s="9" t="s">
        <v>41</v>
      </c>
      <c r="AW186" s="9" t="s">
        <v>18</v>
      </c>
      <c r="AX186" s="9" t="s">
        <v>40</v>
      </c>
      <c r="AY186" s="159" t="s">
        <v>77</v>
      </c>
    </row>
    <row r="187" spans="1:65" s="2" customFormat="1" ht="16.5" customHeight="1">
      <c r="A187" s="18"/>
      <c r="B187" s="19"/>
      <c r="C187" s="171" t="s">
        <v>155</v>
      </c>
      <c r="D187" s="171" t="s">
        <v>139</v>
      </c>
      <c r="E187" s="172" t="s">
        <v>349</v>
      </c>
      <c r="F187" s="173" t="s">
        <v>350</v>
      </c>
      <c r="G187" s="174" t="s">
        <v>201</v>
      </c>
      <c r="H187" s="175">
        <v>1</v>
      </c>
      <c r="I187" s="176"/>
      <c r="J187" s="177">
        <f>ROUND(I187*H187,2)</f>
        <v>0</v>
      </c>
      <c r="K187" s="173" t="s">
        <v>192</v>
      </c>
      <c r="L187" s="178"/>
      <c r="M187" s="179" t="s">
        <v>6</v>
      </c>
      <c r="N187" s="180" t="s">
        <v>26</v>
      </c>
      <c r="O187" s="27"/>
      <c r="P187" s="131">
        <f>O187*H187</f>
        <v>0</v>
      </c>
      <c r="Q187" s="131">
        <v>3.8999999999999999E-4</v>
      </c>
      <c r="R187" s="131">
        <f>Q187*H187</f>
        <v>3.8999999999999999E-4</v>
      </c>
      <c r="S187" s="131">
        <v>0</v>
      </c>
      <c r="T187" s="132">
        <f>S187*H187</f>
        <v>0</v>
      </c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R187" s="133" t="s">
        <v>90</v>
      </c>
      <c r="AT187" s="133" t="s">
        <v>139</v>
      </c>
      <c r="AU187" s="133" t="s">
        <v>41</v>
      </c>
      <c r="AY187" s="11" t="s">
        <v>77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1" t="s">
        <v>40</v>
      </c>
      <c r="BK187" s="134">
        <f>ROUND(I187*H187,2)</f>
        <v>0</v>
      </c>
      <c r="BL187" s="11" t="s">
        <v>82</v>
      </c>
      <c r="BM187" s="133" t="s">
        <v>351</v>
      </c>
    </row>
    <row r="188" spans="1:65" s="2" customFormat="1" ht="33" customHeight="1">
      <c r="A188" s="18"/>
      <c r="B188" s="19"/>
      <c r="C188" s="122" t="s">
        <v>156</v>
      </c>
      <c r="D188" s="122" t="s">
        <v>79</v>
      </c>
      <c r="E188" s="123" t="s">
        <v>352</v>
      </c>
      <c r="F188" s="124" t="s">
        <v>353</v>
      </c>
      <c r="G188" s="125" t="s">
        <v>201</v>
      </c>
      <c r="H188" s="126">
        <v>1</v>
      </c>
      <c r="I188" s="127"/>
      <c r="J188" s="128">
        <f>ROUND(I188*H188,2)</f>
        <v>0</v>
      </c>
      <c r="K188" s="124" t="s">
        <v>81</v>
      </c>
      <c r="L188" s="21"/>
      <c r="M188" s="129" t="s">
        <v>6</v>
      </c>
      <c r="N188" s="130" t="s">
        <v>26</v>
      </c>
      <c r="O188" s="27"/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R188" s="133" t="s">
        <v>82</v>
      </c>
      <c r="AT188" s="133" t="s">
        <v>79</v>
      </c>
      <c r="AU188" s="133" t="s">
        <v>41</v>
      </c>
      <c r="AY188" s="11" t="s">
        <v>77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1" t="s">
        <v>40</v>
      </c>
      <c r="BK188" s="134">
        <f>ROUND(I188*H188,2)</f>
        <v>0</v>
      </c>
      <c r="BL188" s="11" t="s">
        <v>82</v>
      </c>
      <c r="BM188" s="133" t="s">
        <v>354</v>
      </c>
    </row>
    <row r="189" spans="1:65" s="2" customFormat="1" ht="16.5" customHeight="1">
      <c r="A189" s="18"/>
      <c r="B189" s="19"/>
      <c r="C189" s="171" t="s">
        <v>157</v>
      </c>
      <c r="D189" s="171" t="s">
        <v>139</v>
      </c>
      <c r="E189" s="172" t="s">
        <v>355</v>
      </c>
      <c r="F189" s="173" t="s">
        <v>356</v>
      </c>
      <c r="G189" s="174" t="s">
        <v>201</v>
      </c>
      <c r="H189" s="175">
        <v>1</v>
      </c>
      <c r="I189" s="176"/>
      <c r="J189" s="177">
        <f>ROUND(I189*H189,2)</f>
        <v>0</v>
      </c>
      <c r="K189" s="173" t="s">
        <v>81</v>
      </c>
      <c r="L189" s="178"/>
      <c r="M189" s="179" t="s">
        <v>6</v>
      </c>
      <c r="N189" s="180" t="s">
        <v>26</v>
      </c>
      <c r="O189" s="27"/>
      <c r="P189" s="131">
        <f>O189*H189</f>
        <v>0</v>
      </c>
      <c r="Q189" s="131">
        <v>6.8000000000000005E-4</v>
      </c>
      <c r="R189" s="131">
        <f>Q189*H189</f>
        <v>6.8000000000000005E-4</v>
      </c>
      <c r="S189" s="131">
        <v>0</v>
      </c>
      <c r="T189" s="132">
        <f>S189*H189</f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133" t="s">
        <v>90</v>
      </c>
      <c r="AT189" s="133" t="s">
        <v>139</v>
      </c>
      <c r="AU189" s="133" t="s">
        <v>41</v>
      </c>
      <c r="AY189" s="11" t="s">
        <v>77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1" t="s">
        <v>40</v>
      </c>
      <c r="BK189" s="134">
        <f>ROUND(I189*H189,2)</f>
        <v>0</v>
      </c>
      <c r="BL189" s="11" t="s">
        <v>82</v>
      </c>
      <c r="BM189" s="133" t="s">
        <v>357</v>
      </c>
    </row>
    <row r="190" spans="1:65" s="2" customFormat="1" ht="33" customHeight="1">
      <c r="A190" s="18"/>
      <c r="B190" s="19"/>
      <c r="C190" s="122" t="s">
        <v>158</v>
      </c>
      <c r="D190" s="122" t="s">
        <v>79</v>
      </c>
      <c r="E190" s="123" t="s">
        <v>358</v>
      </c>
      <c r="F190" s="124" t="s">
        <v>359</v>
      </c>
      <c r="G190" s="125" t="s">
        <v>201</v>
      </c>
      <c r="H190" s="126">
        <v>1</v>
      </c>
      <c r="I190" s="127"/>
      <c r="J190" s="128">
        <f>ROUND(I190*H190,2)</f>
        <v>0</v>
      </c>
      <c r="K190" s="124" t="s">
        <v>81</v>
      </c>
      <c r="L190" s="21"/>
      <c r="M190" s="129" t="s">
        <v>6</v>
      </c>
      <c r="N190" s="130" t="s">
        <v>26</v>
      </c>
      <c r="O190" s="27"/>
      <c r="P190" s="131">
        <f>O190*H190</f>
        <v>0</v>
      </c>
      <c r="Q190" s="131">
        <v>0</v>
      </c>
      <c r="R190" s="131">
        <f>Q190*H190</f>
        <v>0</v>
      </c>
      <c r="S190" s="131">
        <v>0</v>
      </c>
      <c r="T190" s="132">
        <f>S190*H190</f>
        <v>0</v>
      </c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33" t="s">
        <v>82</v>
      </c>
      <c r="AT190" s="133" t="s">
        <v>79</v>
      </c>
      <c r="AU190" s="133" t="s">
        <v>41</v>
      </c>
      <c r="AY190" s="11" t="s">
        <v>77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1" t="s">
        <v>40</v>
      </c>
      <c r="BK190" s="134">
        <f>ROUND(I190*H190,2)</f>
        <v>0</v>
      </c>
      <c r="BL190" s="11" t="s">
        <v>82</v>
      </c>
      <c r="BM190" s="133" t="s">
        <v>360</v>
      </c>
    </row>
    <row r="191" spans="1:65" s="8" customFormat="1" ht="10">
      <c r="B191" s="139"/>
      <c r="C191" s="140"/>
      <c r="D191" s="135" t="s">
        <v>84</v>
      </c>
      <c r="E191" s="141" t="s">
        <v>6</v>
      </c>
      <c r="F191" s="142" t="s">
        <v>361</v>
      </c>
      <c r="G191" s="140"/>
      <c r="H191" s="141" t="s">
        <v>6</v>
      </c>
      <c r="I191" s="143"/>
      <c r="J191" s="140"/>
      <c r="K191" s="140"/>
      <c r="L191" s="144"/>
      <c r="M191" s="145"/>
      <c r="N191" s="146"/>
      <c r="O191" s="146"/>
      <c r="P191" s="146"/>
      <c r="Q191" s="146"/>
      <c r="R191" s="146"/>
      <c r="S191" s="146"/>
      <c r="T191" s="147"/>
      <c r="AT191" s="148" t="s">
        <v>84</v>
      </c>
      <c r="AU191" s="148" t="s">
        <v>41</v>
      </c>
      <c r="AV191" s="8" t="s">
        <v>40</v>
      </c>
      <c r="AW191" s="8" t="s">
        <v>18</v>
      </c>
      <c r="AX191" s="8" t="s">
        <v>39</v>
      </c>
      <c r="AY191" s="148" t="s">
        <v>77</v>
      </c>
    </row>
    <row r="192" spans="1:65" s="9" customFormat="1" ht="10">
      <c r="B192" s="149"/>
      <c r="C192" s="150"/>
      <c r="D192" s="135" t="s">
        <v>84</v>
      </c>
      <c r="E192" s="151" t="s">
        <v>6</v>
      </c>
      <c r="F192" s="152" t="s">
        <v>40</v>
      </c>
      <c r="G192" s="150"/>
      <c r="H192" s="153">
        <v>1</v>
      </c>
      <c r="I192" s="154"/>
      <c r="J192" s="150"/>
      <c r="K192" s="150"/>
      <c r="L192" s="155"/>
      <c r="M192" s="156"/>
      <c r="N192" s="157"/>
      <c r="O192" s="157"/>
      <c r="P192" s="157"/>
      <c r="Q192" s="157"/>
      <c r="R192" s="157"/>
      <c r="S192" s="157"/>
      <c r="T192" s="158"/>
      <c r="AT192" s="159" t="s">
        <v>84</v>
      </c>
      <c r="AU192" s="159" t="s">
        <v>41</v>
      </c>
      <c r="AV192" s="9" t="s">
        <v>41</v>
      </c>
      <c r="AW192" s="9" t="s">
        <v>18</v>
      </c>
      <c r="AX192" s="9" t="s">
        <v>40</v>
      </c>
      <c r="AY192" s="159" t="s">
        <v>77</v>
      </c>
    </row>
    <row r="193" spans="1:65" s="2" customFormat="1" ht="16.5" customHeight="1">
      <c r="A193" s="18"/>
      <c r="B193" s="19"/>
      <c r="C193" s="171" t="s">
        <v>159</v>
      </c>
      <c r="D193" s="171" t="s">
        <v>139</v>
      </c>
      <c r="E193" s="172" t="s">
        <v>362</v>
      </c>
      <c r="F193" s="173" t="s">
        <v>363</v>
      </c>
      <c r="G193" s="174" t="s">
        <v>201</v>
      </c>
      <c r="H193" s="175">
        <v>1</v>
      </c>
      <c r="I193" s="176"/>
      <c r="J193" s="177">
        <f>ROUND(I193*H193,2)</f>
        <v>0</v>
      </c>
      <c r="K193" s="173" t="s">
        <v>6</v>
      </c>
      <c r="L193" s="178"/>
      <c r="M193" s="179" t="s">
        <v>6</v>
      </c>
      <c r="N193" s="180" t="s">
        <v>26</v>
      </c>
      <c r="O193" s="27"/>
      <c r="P193" s="131">
        <f>O193*H193</f>
        <v>0</v>
      </c>
      <c r="Q193" s="131">
        <v>8.0000000000000002E-3</v>
      </c>
      <c r="R193" s="131">
        <f>Q193*H193</f>
        <v>8.0000000000000002E-3</v>
      </c>
      <c r="S193" s="131">
        <v>0</v>
      </c>
      <c r="T193" s="132">
        <f>S193*H193</f>
        <v>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R193" s="133" t="s">
        <v>90</v>
      </c>
      <c r="AT193" s="133" t="s">
        <v>139</v>
      </c>
      <c r="AU193" s="133" t="s">
        <v>41</v>
      </c>
      <c r="AY193" s="11" t="s">
        <v>77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1" t="s">
        <v>40</v>
      </c>
      <c r="BK193" s="134">
        <f>ROUND(I193*H193,2)</f>
        <v>0</v>
      </c>
      <c r="BL193" s="11" t="s">
        <v>82</v>
      </c>
      <c r="BM193" s="133" t="s">
        <v>364</v>
      </c>
    </row>
    <row r="194" spans="1:65" s="2" customFormat="1" ht="33" customHeight="1">
      <c r="A194" s="18"/>
      <c r="B194" s="19"/>
      <c r="C194" s="122" t="s">
        <v>160</v>
      </c>
      <c r="D194" s="122" t="s">
        <v>79</v>
      </c>
      <c r="E194" s="123" t="s">
        <v>365</v>
      </c>
      <c r="F194" s="124" t="s">
        <v>366</v>
      </c>
      <c r="G194" s="125" t="s">
        <v>201</v>
      </c>
      <c r="H194" s="126">
        <v>2</v>
      </c>
      <c r="I194" s="127"/>
      <c r="J194" s="128">
        <f>ROUND(I194*H194,2)</f>
        <v>0</v>
      </c>
      <c r="K194" s="124" t="s">
        <v>81</v>
      </c>
      <c r="L194" s="21"/>
      <c r="M194" s="129" t="s">
        <v>6</v>
      </c>
      <c r="N194" s="130" t="s">
        <v>26</v>
      </c>
      <c r="O194" s="27"/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33" t="s">
        <v>82</v>
      </c>
      <c r="AT194" s="133" t="s">
        <v>79</v>
      </c>
      <c r="AU194" s="133" t="s">
        <v>41</v>
      </c>
      <c r="AY194" s="11" t="s">
        <v>77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1" t="s">
        <v>40</v>
      </c>
      <c r="BK194" s="134">
        <f>ROUND(I194*H194,2)</f>
        <v>0</v>
      </c>
      <c r="BL194" s="11" t="s">
        <v>82</v>
      </c>
      <c r="BM194" s="133" t="s">
        <v>367</v>
      </c>
    </row>
    <row r="195" spans="1:65" s="8" customFormat="1" ht="10">
      <c r="B195" s="139"/>
      <c r="C195" s="140"/>
      <c r="D195" s="135" t="s">
        <v>84</v>
      </c>
      <c r="E195" s="141" t="s">
        <v>6</v>
      </c>
      <c r="F195" s="142" t="s">
        <v>348</v>
      </c>
      <c r="G195" s="140"/>
      <c r="H195" s="141" t="s">
        <v>6</v>
      </c>
      <c r="I195" s="143"/>
      <c r="J195" s="140"/>
      <c r="K195" s="140"/>
      <c r="L195" s="144"/>
      <c r="M195" s="145"/>
      <c r="N195" s="146"/>
      <c r="O195" s="146"/>
      <c r="P195" s="146"/>
      <c r="Q195" s="146"/>
      <c r="R195" s="146"/>
      <c r="S195" s="146"/>
      <c r="T195" s="147"/>
      <c r="AT195" s="148" t="s">
        <v>84</v>
      </c>
      <c r="AU195" s="148" t="s">
        <v>41</v>
      </c>
      <c r="AV195" s="8" t="s">
        <v>40</v>
      </c>
      <c r="AW195" s="8" t="s">
        <v>18</v>
      </c>
      <c r="AX195" s="8" t="s">
        <v>39</v>
      </c>
      <c r="AY195" s="148" t="s">
        <v>77</v>
      </c>
    </row>
    <row r="196" spans="1:65" s="9" customFormat="1" ht="10">
      <c r="B196" s="149"/>
      <c r="C196" s="150"/>
      <c r="D196" s="135" t="s">
        <v>84</v>
      </c>
      <c r="E196" s="151" t="s">
        <v>6</v>
      </c>
      <c r="F196" s="152" t="s">
        <v>40</v>
      </c>
      <c r="G196" s="150"/>
      <c r="H196" s="153">
        <v>1</v>
      </c>
      <c r="I196" s="154"/>
      <c r="J196" s="150"/>
      <c r="K196" s="150"/>
      <c r="L196" s="155"/>
      <c r="M196" s="156"/>
      <c r="N196" s="157"/>
      <c r="O196" s="157"/>
      <c r="P196" s="157"/>
      <c r="Q196" s="157"/>
      <c r="R196" s="157"/>
      <c r="S196" s="157"/>
      <c r="T196" s="158"/>
      <c r="AT196" s="159" t="s">
        <v>84</v>
      </c>
      <c r="AU196" s="159" t="s">
        <v>41</v>
      </c>
      <c r="AV196" s="9" t="s">
        <v>41</v>
      </c>
      <c r="AW196" s="9" t="s">
        <v>18</v>
      </c>
      <c r="AX196" s="9" t="s">
        <v>39</v>
      </c>
      <c r="AY196" s="159" t="s">
        <v>77</v>
      </c>
    </row>
    <row r="197" spans="1:65" s="8" customFormat="1" ht="10">
      <c r="B197" s="139"/>
      <c r="C197" s="140"/>
      <c r="D197" s="135" t="s">
        <v>84</v>
      </c>
      <c r="E197" s="141" t="s">
        <v>6</v>
      </c>
      <c r="F197" s="142" t="s">
        <v>368</v>
      </c>
      <c r="G197" s="140"/>
      <c r="H197" s="141" t="s">
        <v>6</v>
      </c>
      <c r="I197" s="143"/>
      <c r="J197" s="140"/>
      <c r="K197" s="140"/>
      <c r="L197" s="144"/>
      <c r="M197" s="145"/>
      <c r="N197" s="146"/>
      <c r="O197" s="146"/>
      <c r="P197" s="146"/>
      <c r="Q197" s="146"/>
      <c r="R197" s="146"/>
      <c r="S197" s="146"/>
      <c r="T197" s="147"/>
      <c r="AT197" s="148" t="s">
        <v>84</v>
      </c>
      <c r="AU197" s="148" t="s">
        <v>41</v>
      </c>
      <c r="AV197" s="8" t="s">
        <v>40</v>
      </c>
      <c r="AW197" s="8" t="s">
        <v>18</v>
      </c>
      <c r="AX197" s="8" t="s">
        <v>39</v>
      </c>
      <c r="AY197" s="148" t="s">
        <v>77</v>
      </c>
    </row>
    <row r="198" spans="1:65" s="9" customFormat="1" ht="10">
      <c r="B198" s="149"/>
      <c r="C198" s="150"/>
      <c r="D198" s="135" t="s">
        <v>84</v>
      </c>
      <c r="E198" s="151" t="s">
        <v>6</v>
      </c>
      <c r="F198" s="152" t="s">
        <v>40</v>
      </c>
      <c r="G198" s="150"/>
      <c r="H198" s="153">
        <v>1</v>
      </c>
      <c r="I198" s="154"/>
      <c r="J198" s="150"/>
      <c r="K198" s="150"/>
      <c r="L198" s="155"/>
      <c r="M198" s="156"/>
      <c r="N198" s="157"/>
      <c r="O198" s="157"/>
      <c r="P198" s="157"/>
      <c r="Q198" s="157"/>
      <c r="R198" s="157"/>
      <c r="S198" s="157"/>
      <c r="T198" s="158"/>
      <c r="AT198" s="159" t="s">
        <v>84</v>
      </c>
      <c r="AU198" s="159" t="s">
        <v>41</v>
      </c>
      <c r="AV198" s="9" t="s">
        <v>41</v>
      </c>
      <c r="AW198" s="9" t="s">
        <v>18</v>
      </c>
      <c r="AX198" s="9" t="s">
        <v>39</v>
      </c>
      <c r="AY198" s="159" t="s">
        <v>77</v>
      </c>
    </row>
    <row r="199" spans="1:65" s="10" customFormat="1" ht="10">
      <c r="B199" s="160"/>
      <c r="C199" s="161"/>
      <c r="D199" s="135" t="s">
        <v>84</v>
      </c>
      <c r="E199" s="162" t="s">
        <v>6</v>
      </c>
      <c r="F199" s="163" t="s">
        <v>86</v>
      </c>
      <c r="G199" s="161"/>
      <c r="H199" s="164">
        <v>2</v>
      </c>
      <c r="I199" s="165"/>
      <c r="J199" s="161"/>
      <c r="K199" s="161"/>
      <c r="L199" s="166"/>
      <c r="M199" s="167"/>
      <c r="N199" s="168"/>
      <c r="O199" s="168"/>
      <c r="P199" s="168"/>
      <c r="Q199" s="168"/>
      <c r="R199" s="168"/>
      <c r="S199" s="168"/>
      <c r="T199" s="169"/>
      <c r="AT199" s="170" t="s">
        <v>84</v>
      </c>
      <c r="AU199" s="170" t="s">
        <v>41</v>
      </c>
      <c r="AV199" s="10" t="s">
        <v>82</v>
      </c>
      <c r="AW199" s="10" t="s">
        <v>18</v>
      </c>
      <c r="AX199" s="10" t="s">
        <v>40</v>
      </c>
      <c r="AY199" s="170" t="s">
        <v>77</v>
      </c>
    </row>
    <row r="200" spans="1:65" s="2" customFormat="1" ht="16.5" customHeight="1">
      <c r="A200" s="18"/>
      <c r="B200" s="19"/>
      <c r="C200" s="171" t="s">
        <v>161</v>
      </c>
      <c r="D200" s="171" t="s">
        <v>139</v>
      </c>
      <c r="E200" s="172" t="s">
        <v>369</v>
      </c>
      <c r="F200" s="173" t="s">
        <v>370</v>
      </c>
      <c r="G200" s="174" t="s">
        <v>201</v>
      </c>
      <c r="H200" s="175">
        <v>1</v>
      </c>
      <c r="I200" s="176"/>
      <c r="J200" s="177">
        <f>ROUND(I200*H200,2)</f>
        <v>0</v>
      </c>
      <c r="K200" s="173" t="s">
        <v>81</v>
      </c>
      <c r="L200" s="178"/>
      <c r="M200" s="179" t="s">
        <v>6</v>
      </c>
      <c r="N200" s="180" t="s">
        <v>26</v>
      </c>
      <c r="O200" s="27"/>
      <c r="P200" s="131">
        <f>O200*H200</f>
        <v>0</v>
      </c>
      <c r="Q200" s="131">
        <v>3.6000000000000002E-4</v>
      </c>
      <c r="R200" s="131">
        <f>Q200*H200</f>
        <v>3.6000000000000002E-4</v>
      </c>
      <c r="S200" s="131">
        <v>0</v>
      </c>
      <c r="T200" s="132">
        <f>S200*H200</f>
        <v>0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133" t="s">
        <v>90</v>
      </c>
      <c r="AT200" s="133" t="s">
        <v>139</v>
      </c>
      <c r="AU200" s="133" t="s">
        <v>41</v>
      </c>
      <c r="AY200" s="11" t="s">
        <v>77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1" t="s">
        <v>40</v>
      </c>
      <c r="BK200" s="134">
        <f>ROUND(I200*H200,2)</f>
        <v>0</v>
      </c>
      <c r="BL200" s="11" t="s">
        <v>82</v>
      </c>
      <c r="BM200" s="133" t="s">
        <v>371</v>
      </c>
    </row>
    <row r="201" spans="1:65" s="2" customFormat="1" ht="16.5" customHeight="1">
      <c r="A201" s="18"/>
      <c r="B201" s="19"/>
      <c r="C201" s="171" t="s">
        <v>163</v>
      </c>
      <c r="D201" s="171" t="s">
        <v>139</v>
      </c>
      <c r="E201" s="172" t="s">
        <v>372</v>
      </c>
      <c r="F201" s="173" t="s">
        <v>373</v>
      </c>
      <c r="G201" s="174" t="s">
        <v>201</v>
      </c>
      <c r="H201" s="175">
        <v>1</v>
      </c>
      <c r="I201" s="176"/>
      <c r="J201" s="177">
        <f>ROUND(I201*H201,2)</f>
        <v>0</v>
      </c>
      <c r="K201" s="173" t="s">
        <v>192</v>
      </c>
      <c r="L201" s="178"/>
      <c r="M201" s="179" t="s">
        <v>6</v>
      </c>
      <c r="N201" s="180" t="s">
        <v>26</v>
      </c>
      <c r="O201" s="27"/>
      <c r="P201" s="131">
        <f>O201*H201</f>
        <v>0</v>
      </c>
      <c r="Q201" s="131">
        <v>7.2000000000000005E-4</v>
      </c>
      <c r="R201" s="131">
        <f>Q201*H201</f>
        <v>7.2000000000000005E-4</v>
      </c>
      <c r="S201" s="131">
        <v>0</v>
      </c>
      <c r="T201" s="132">
        <f>S201*H201</f>
        <v>0</v>
      </c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R201" s="133" t="s">
        <v>90</v>
      </c>
      <c r="AT201" s="133" t="s">
        <v>139</v>
      </c>
      <c r="AU201" s="133" t="s">
        <v>41</v>
      </c>
      <c r="AY201" s="11" t="s">
        <v>77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1" t="s">
        <v>40</v>
      </c>
      <c r="BK201" s="134">
        <f>ROUND(I201*H201,2)</f>
        <v>0</v>
      </c>
      <c r="BL201" s="11" t="s">
        <v>82</v>
      </c>
      <c r="BM201" s="133" t="s">
        <v>374</v>
      </c>
    </row>
    <row r="202" spans="1:65" s="2" customFormat="1" ht="33" customHeight="1">
      <c r="A202" s="18"/>
      <c r="B202" s="19"/>
      <c r="C202" s="122" t="s">
        <v>164</v>
      </c>
      <c r="D202" s="122" t="s">
        <v>79</v>
      </c>
      <c r="E202" s="123" t="s">
        <v>375</v>
      </c>
      <c r="F202" s="124" t="s">
        <v>376</v>
      </c>
      <c r="G202" s="125" t="s">
        <v>201</v>
      </c>
      <c r="H202" s="126">
        <v>13</v>
      </c>
      <c r="I202" s="127"/>
      <c r="J202" s="128">
        <f>ROUND(I202*H202,2)</f>
        <v>0</v>
      </c>
      <c r="K202" s="124" t="s">
        <v>81</v>
      </c>
      <c r="L202" s="21"/>
      <c r="M202" s="129" t="s">
        <v>6</v>
      </c>
      <c r="N202" s="130" t="s">
        <v>26</v>
      </c>
      <c r="O202" s="27"/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R202" s="133" t="s">
        <v>82</v>
      </c>
      <c r="AT202" s="133" t="s">
        <v>79</v>
      </c>
      <c r="AU202" s="133" t="s">
        <v>41</v>
      </c>
      <c r="AY202" s="11" t="s">
        <v>77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1" t="s">
        <v>40</v>
      </c>
      <c r="BK202" s="134">
        <f>ROUND(I202*H202,2)</f>
        <v>0</v>
      </c>
      <c r="BL202" s="11" t="s">
        <v>82</v>
      </c>
      <c r="BM202" s="133" t="s">
        <v>377</v>
      </c>
    </row>
    <row r="203" spans="1:65" s="8" customFormat="1" ht="10">
      <c r="B203" s="139"/>
      <c r="C203" s="140"/>
      <c r="D203" s="135" t="s">
        <v>84</v>
      </c>
      <c r="E203" s="141" t="s">
        <v>6</v>
      </c>
      <c r="F203" s="142" t="s">
        <v>348</v>
      </c>
      <c r="G203" s="140"/>
      <c r="H203" s="141" t="s">
        <v>6</v>
      </c>
      <c r="I203" s="143"/>
      <c r="J203" s="140"/>
      <c r="K203" s="140"/>
      <c r="L203" s="144"/>
      <c r="M203" s="145"/>
      <c r="N203" s="146"/>
      <c r="O203" s="146"/>
      <c r="P203" s="146"/>
      <c r="Q203" s="146"/>
      <c r="R203" s="146"/>
      <c r="S203" s="146"/>
      <c r="T203" s="147"/>
      <c r="AT203" s="148" t="s">
        <v>84</v>
      </c>
      <c r="AU203" s="148" t="s">
        <v>41</v>
      </c>
      <c r="AV203" s="8" t="s">
        <v>40</v>
      </c>
      <c r="AW203" s="8" t="s">
        <v>18</v>
      </c>
      <c r="AX203" s="8" t="s">
        <v>39</v>
      </c>
      <c r="AY203" s="148" t="s">
        <v>77</v>
      </c>
    </row>
    <row r="204" spans="1:65" s="9" customFormat="1" ht="10">
      <c r="B204" s="149"/>
      <c r="C204" s="150"/>
      <c r="D204" s="135" t="s">
        <v>84</v>
      </c>
      <c r="E204" s="151" t="s">
        <v>6</v>
      </c>
      <c r="F204" s="152" t="s">
        <v>40</v>
      </c>
      <c r="G204" s="150"/>
      <c r="H204" s="153">
        <v>1</v>
      </c>
      <c r="I204" s="154"/>
      <c r="J204" s="150"/>
      <c r="K204" s="150"/>
      <c r="L204" s="155"/>
      <c r="M204" s="156"/>
      <c r="N204" s="157"/>
      <c r="O204" s="157"/>
      <c r="P204" s="157"/>
      <c r="Q204" s="157"/>
      <c r="R204" s="157"/>
      <c r="S204" s="157"/>
      <c r="T204" s="158"/>
      <c r="AT204" s="159" t="s">
        <v>84</v>
      </c>
      <c r="AU204" s="159" t="s">
        <v>41</v>
      </c>
      <c r="AV204" s="9" t="s">
        <v>41</v>
      </c>
      <c r="AW204" s="9" t="s">
        <v>18</v>
      </c>
      <c r="AX204" s="9" t="s">
        <v>39</v>
      </c>
      <c r="AY204" s="159" t="s">
        <v>77</v>
      </c>
    </row>
    <row r="205" spans="1:65" s="8" customFormat="1" ht="10">
      <c r="B205" s="139"/>
      <c r="C205" s="140"/>
      <c r="D205" s="135" t="s">
        <v>84</v>
      </c>
      <c r="E205" s="141" t="s">
        <v>6</v>
      </c>
      <c r="F205" s="142" t="s">
        <v>378</v>
      </c>
      <c r="G205" s="140"/>
      <c r="H205" s="141" t="s">
        <v>6</v>
      </c>
      <c r="I205" s="143"/>
      <c r="J205" s="140"/>
      <c r="K205" s="140"/>
      <c r="L205" s="144"/>
      <c r="M205" s="145"/>
      <c r="N205" s="146"/>
      <c r="O205" s="146"/>
      <c r="P205" s="146"/>
      <c r="Q205" s="146"/>
      <c r="R205" s="146"/>
      <c r="S205" s="146"/>
      <c r="T205" s="147"/>
      <c r="AT205" s="148" t="s">
        <v>84</v>
      </c>
      <c r="AU205" s="148" t="s">
        <v>41</v>
      </c>
      <c r="AV205" s="8" t="s">
        <v>40</v>
      </c>
      <c r="AW205" s="8" t="s">
        <v>18</v>
      </c>
      <c r="AX205" s="8" t="s">
        <v>39</v>
      </c>
      <c r="AY205" s="148" t="s">
        <v>77</v>
      </c>
    </row>
    <row r="206" spans="1:65" s="9" customFormat="1" ht="10">
      <c r="B206" s="149"/>
      <c r="C206" s="150"/>
      <c r="D206" s="135" t="s">
        <v>84</v>
      </c>
      <c r="E206" s="151" t="s">
        <v>6</v>
      </c>
      <c r="F206" s="152" t="s">
        <v>87</v>
      </c>
      <c r="G206" s="150"/>
      <c r="H206" s="153">
        <v>5</v>
      </c>
      <c r="I206" s="154"/>
      <c r="J206" s="150"/>
      <c r="K206" s="150"/>
      <c r="L206" s="155"/>
      <c r="M206" s="156"/>
      <c r="N206" s="157"/>
      <c r="O206" s="157"/>
      <c r="P206" s="157"/>
      <c r="Q206" s="157"/>
      <c r="R206" s="157"/>
      <c r="S206" s="157"/>
      <c r="T206" s="158"/>
      <c r="AT206" s="159" t="s">
        <v>84</v>
      </c>
      <c r="AU206" s="159" t="s">
        <v>41</v>
      </c>
      <c r="AV206" s="9" t="s">
        <v>41</v>
      </c>
      <c r="AW206" s="9" t="s">
        <v>18</v>
      </c>
      <c r="AX206" s="9" t="s">
        <v>39</v>
      </c>
      <c r="AY206" s="159" t="s">
        <v>77</v>
      </c>
    </row>
    <row r="207" spans="1:65" s="8" customFormat="1" ht="10">
      <c r="B207" s="139"/>
      <c r="C207" s="140"/>
      <c r="D207" s="135" t="s">
        <v>84</v>
      </c>
      <c r="E207" s="141" t="s">
        <v>6</v>
      </c>
      <c r="F207" s="142" t="s">
        <v>379</v>
      </c>
      <c r="G207" s="140"/>
      <c r="H207" s="141" t="s">
        <v>6</v>
      </c>
      <c r="I207" s="143"/>
      <c r="J207" s="140"/>
      <c r="K207" s="140"/>
      <c r="L207" s="144"/>
      <c r="M207" s="145"/>
      <c r="N207" s="146"/>
      <c r="O207" s="146"/>
      <c r="P207" s="146"/>
      <c r="Q207" s="146"/>
      <c r="R207" s="146"/>
      <c r="S207" s="146"/>
      <c r="T207" s="147"/>
      <c r="AT207" s="148" t="s">
        <v>84</v>
      </c>
      <c r="AU207" s="148" t="s">
        <v>41</v>
      </c>
      <c r="AV207" s="8" t="s">
        <v>40</v>
      </c>
      <c r="AW207" s="8" t="s">
        <v>18</v>
      </c>
      <c r="AX207" s="8" t="s">
        <v>39</v>
      </c>
      <c r="AY207" s="148" t="s">
        <v>77</v>
      </c>
    </row>
    <row r="208" spans="1:65" s="9" customFormat="1" ht="10">
      <c r="B208" s="149"/>
      <c r="C208" s="150"/>
      <c r="D208" s="135" t="s">
        <v>84</v>
      </c>
      <c r="E208" s="151" t="s">
        <v>6</v>
      </c>
      <c r="F208" s="152" t="s">
        <v>85</v>
      </c>
      <c r="G208" s="150"/>
      <c r="H208" s="153">
        <v>3</v>
      </c>
      <c r="I208" s="154"/>
      <c r="J208" s="150"/>
      <c r="K208" s="150"/>
      <c r="L208" s="155"/>
      <c r="M208" s="156"/>
      <c r="N208" s="157"/>
      <c r="O208" s="157"/>
      <c r="P208" s="157"/>
      <c r="Q208" s="157"/>
      <c r="R208" s="157"/>
      <c r="S208" s="157"/>
      <c r="T208" s="158"/>
      <c r="AT208" s="159" t="s">
        <v>84</v>
      </c>
      <c r="AU208" s="159" t="s">
        <v>41</v>
      </c>
      <c r="AV208" s="9" t="s">
        <v>41</v>
      </c>
      <c r="AW208" s="9" t="s">
        <v>18</v>
      </c>
      <c r="AX208" s="9" t="s">
        <v>39</v>
      </c>
      <c r="AY208" s="159" t="s">
        <v>77</v>
      </c>
    </row>
    <row r="209" spans="1:65" s="8" customFormat="1" ht="10">
      <c r="B209" s="139"/>
      <c r="C209" s="140"/>
      <c r="D209" s="135" t="s">
        <v>84</v>
      </c>
      <c r="E209" s="141" t="s">
        <v>6</v>
      </c>
      <c r="F209" s="142" t="s">
        <v>380</v>
      </c>
      <c r="G209" s="140"/>
      <c r="H209" s="141" t="s">
        <v>6</v>
      </c>
      <c r="I209" s="143"/>
      <c r="J209" s="140"/>
      <c r="K209" s="140"/>
      <c r="L209" s="144"/>
      <c r="M209" s="145"/>
      <c r="N209" s="146"/>
      <c r="O209" s="146"/>
      <c r="P209" s="146"/>
      <c r="Q209" s="146"/>
      <c r="R209" s="146"/>
      <c r="S209" s="146"/>
      <c r="T209" s="147"/>
      <c r="AT209" s="148" t="s">
        <v>84</v>
      </c>
      <c r="AU209" s="148" t="s">
        <v>41</v>
      </c>
      <c r="AV209" s="8" t="s">
        <v>40</v>
      </c>
      <c r="AW209" s="8" t="s">
        <v>18</v>
      </c>
      <c r="AX209" s="8" t="s">
        <v>39</v>
      </c>
      <c r="AY209" s="148" t="s">
        <v>77</v>
      </c>
    </row>
    <row r="210" spans="1:65" s="9" customFormat="1" ht="10">
      <c r="B210" s="149"/>
      <c r="C210" s="150"/>
      <c r="D210" s="135" t="s">
        <v>84</v>
      </c>
      <c r="E210" s="151" t="s">
        <v>6</v>
      </c>
      <c r="F210" s="152" t="s">
        <v>41</v>
      </c>
      <c r="G210" s="150"/>
      <c r="H210" s="153">
        <v>2</v>
      </c>
      <c r="I210" s="154"/>
      <c r="J210" s="150"/>
      <c r="K210" s="150"/>
      <c r="L210" s="155"/>
      <c r="M210" s="156"/>
      <c r="N210" s="157"/>
      <c r="O210" s="157"/>
      <c r="P210" s="157"/>
      <c r="Q210" s="157"/>
      <c r="R210" s="157"/>
      <c r="S210" s="157"/>
      <c r="T210" s="158"/>
      <c r="AT210" s="159" t="s">
        <v>84</v>
      </c>
      <c r="AU210" s="159" t="s">
        <v>41</v>
      </c>
      <c r="AV210" s="9" t="s">
        <v>41</v>
      </c>
      <c r="AW210" s="9" t="s">
        <v>18</v>
      </c>
      <c r="AX210" s="9" t="s">
        <v>39</v>
      </c>
      <c r="AY210" s="159" t="s">
        <v>77</v>
      </c>
    </row>
    <row r="211" spans="1:65" s="8" customFormat="1" ht="10">
      <c r="B211" s="139"/>
      <c r="C211" s="140"/>
      <c r="D211" s="135" t="s">
        <v>84</v>
      </c>
      <c r="E211" s="141" t="s">
        <v>6</v>
      </c>
      <c r="F211" s="142" t="s">
        <v>381</v>
      </c>
      <c r="G211" s="140"/>
      <c r="H211" s="141" t="s">
        <v>6</v>
      </c>
      <c r="I211" s="143"/>
      <c r="J211" s="140"/>
      <c r="K211" s="140"/>
      <c r="L211" s="144"/>
      <c r="M211" s="145"/>
      <c r="N211" s="146"/>
      <c r="O211" s="146"/>
      <c r="P211" s="146"/>
      <c r="Q211" s="146"/>
      <c r="R211" s="146"/>
      <c r="S211" s="146"/>
      <c r="T211" s="147"/>
      <c r="AT211" s="148" t="s">
        <v>84</v>
      </c>
      <c r="AU211" s="148" t="s">
        <v>41</v>
      </c>
      <c r="AV211" s="8" t="s">
        <v>40</v>
      </c>
      <c r="AW211" s="8" t="s">
        <v>18</v>
      </c>
      <c r="AX211" s="8" t="s">
        <v>39</v>
      </c>
      <c r="AY211" s="148" t="s">
        <v>77</v>
      </c>
    </row>
    <row r="212" spans="1:65" s="9" customFormat="1" ht="10">
      <c r="B212" s="149"/>
      <c r="C212" s="150"/>
      <c r="D212" s="135" t="s">
        <v>84</v>
      </c>
      <c r="E212" s="151" t="s">
        <v>6</v>
      </c>
      <c r="F212" s="152" t="s">
        <v>41</v>
      </c>
      <c r="G212" s="150"/>
      <c r="H212" s="153">
        <v>2</v>
      </c>
      <c r="I212" s="154"/>
      <c r="J212" s="150"/>
      <c r="K212" s="150"/>
      <c r="L212" s="155"/>
      <c r="M212" s="156"/>
      <c r="N212" s="157"/>
      <c r="O212" s="157"/>
      <c r="P212" s="157"/>
      <c r="Q212" s="157"/>
      <c r="R212" s="157"/>
      <c r="S212" s="157"/>
      <c r="T212" s="158"/>
      <c r="AT212" s="159" t="s">
        <v>84</v>
      </c>
      <c r="AU212" s="159" t="s">
        <v>41</v>
      </c>
      <c r="AV212" s="9" t="s">
        <v>41</v>
      </c>
      <c r="AW212" s="9" t="s">
        <v>18</v>
      </c>
      <c r="AX212" s="9" t="s">
        <v>39</v>
      </c>
      <c r="AY212" s="159" t="s">
        <v>77</v>
      </c>
    </row>
    <row r="213" spans="1:65" s="10" customFormat="1" ht="10">
      <c r="B213" s="160"/>
      <c r="C213" s="161"/>
      <c r="D213" s="135" t="s">
        <v>84</v>
      </c>
      <c r="E213" s="162" t="s">
        <v>6</v>
      </c>
      <c r="F213" s="163" t="s">
        <v>86</v>
      </c>
      <c r="G213" s="161"/>
      <c r="H213" s="164">
        <v>13</v>
      </c>
      <c r="I213" s="165"/>
      <c r="J213" s="161"/>
      <c r="K213" s="161"/>
      <c r="L213" s="166"/>
      <c r="M213" s="167"/>
      <c r="N213" s="168"/>
      <c r="O213" s="168"/>
      <c r="P213" s="168"/>
      <c r="Q213" s="168"/>
      <c r="R213" s="168"/>
      <c r="S213" s="168"/>
      <c r="T213" s="169"/>
      <c r="AT213" s="170" t="s">
        <v>84</v>
      </c>
      <c r="AU213" s="170" t="s">
        <v>41</v>
      </c>
      <c r="AV213" s="10" t="s">
        <v>82</v>
      </c>
      <c r="AW213" s="10" t="s">
        <v>18</v>
      </c>
      <c r="AX213" s="10" t="s">
        <v>40</v>
      </c>
      <c r="AY213" s="170" t="s">
        <v>77</v>
      </c>
    </row>
    <row r="214" spans="1:65" s="2" customFormat="1" ht="16.5" customHeight="1">
      <c r="A214" s="18"/>
      <c r="B214" s="19"/>
      <c r="C214" s="171" t="s">
        <v>165</v>
      </c>
      <c r="D214" s="171" t="s">
        <v>139</v>
      </c>
      <c r="E214" s="172" t="s">
        <v>382</v>
      </c>
      <c r="F214" s="173" t="s">
        <v>383</v>
      </c>
      <c r="G214" s="174" t="s">
        <v>201</v>
      </c>
      <c r="H214" s="175">
        <v>5</v>
      </c>
      <c r="I214" s="176"/>
      <c r="J214" s="177">
        <f t="shared" ref="J214:J219" si="0">ROUND(I214*H214,2)</f>
        <v>0</v>
      </c>
      <c r="K214" s="173" t="s">
        <v>192</v>
      </c>
      <c r="L214" s="178"/>
      <c r="M214" s="179" t="s">
        <v>6</v>
      </c>
      <c r="N214" s="180" t="s">
        <v>26</v>
      </c>
      <c r="O214" s="27"/>
      <c r="P214" s="131">
        <f t="shared" ref="P214:P219" si="1">O214*H214</f>
        <v>0</v>
      </c>
      <c r="Q214" s="131">
        <v>1.8E-3</v>
      </c>
      <c r="R214" s="131">
        <f t="shared" ref="R214:R219" si="2">Q214*H214</f>
        <v>8.9999999999999993E-3</v>
      </c>
      <c r="S214" s="131">
        <v>0</v>
      </c>
      <c r="T214" s="132">
        <f t="shared" ref="T214:T219" si="3">S214*H214</f>
        <v>0</v>
      </c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R214" s="133" t="s">
        <v>90</v>
      </c>
      <c r="AT214" s="133" t="s">
        <v>139</v>
      </c>
      <c r="AU214" s="133" t="s">
        <v>41</v>
      </c>
      <c r="AY214" s="11" t="s">
        <v>77</v>
      </c>
      <c r="BE214" s="134">
        <f t="shared" ref="BE214:BE219" si="4">IF(N214="základní",J214,0)</f>
        <v>0</v>
      </c>
      <c r="BF214" s="134">
        <f t="shared" ref="BF214:BF219" si="5">IF(N214="snížená",J214,0)</f>
        <v>0</v>
      </c>
      <c r="BG214" s="134">
        <f t="shared" ref="BG214:BG219" si="6">IF(N214="zákl. přenesená",J214,0)</f>
        <v>0</v>
      </c>
      <c r="BH214" s="134">
        <f t="shared" ref="BH214:BH219" si="7">IF(N214="sníž. přenesená",J214,0)</f>
        <v>0</v>
      </c>
      <c r="BI214" s="134">
        <f t="shared" ref="BI214:BI219" si="8">IF(N214="nulová",J214,0)</f>
        <v>0</v>
      </c>
      <c r="BJ214" s="11" t="s">
        <v>40</v>
      </c>
      <c r="BK214" s="134">
        <f t="shared" ref="BK214:BK219" si="9">ROUND(I214*H214,2)</f>
        <v>0</v>
      </c>
      <c r="BL214" s="11" t="s">
        <v>82</v>
      </c>
      <c r="BM214" s="133" t="s">
        <v>384</v>
      </c>
    </row>
    <row r="215" spans="1:65" s="2" customFormat="1" ht="16.5" customHeight="1">
      <c r="A215" s="18"/>
      <c r="B215" s="19"/>
      <c r="C215" s="171" t="s">
        <v>166</v>
      </c>
      <c r="D215" s="171" t="s">
        <v>139</v>
      </c>
      <c r="E215" s="172" t="s">
        <v>385</v>
      </c>
      <c r="F215" s="173" t="s">
        <v>386</v>
      </c>
      <c r="G215" s="174" t="s">
        <v>201</v>
      </c>
      <c r="H215" s="175">
        <v>3</v>
      </c>
      <c r="I215" s="176"/>
      <c r="J215" s="177">
        <f t="shared" si="0"/>
        <v>0</v>
      </c>
      <c r="K215" s="173" t="s">
        <v>192</v>
      </c>
      <c r="L215" s="178"/>
      <c r="M215" s="179" t="s">
        <v>6</v>
      </c>
      <c r="N215" s="180" t="s">
        <v>26</v>
      </c>
      <c r="O215" s="27"/>
      <c r="P215" s="131">
        <f t="shared" si="1"/>
        <v>0</v>
      </c>
      <c r="Q215" s="131">
        <v>1.8E-3</v>
      </c>
      <c r="R215" s="131">
        <f t="shared" si="2"/>
        <v>5.4000000000000003E-3</v>
      </c>
      <c r="S215" s="131">
        <v>0</v>
      </c>
      <c r="T215" s="132">
        <f t="shared" si="3"/>
        <v>0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R215" s="133" t="s">
        <v>90</v>
      </c>
      <c r="AT215" s="133" t="s">
        <v>139</v>
      </c>
      <c r="AU215" s="133" t="s">
        <v>41</v>
      </c>
      <c r="AY215" s="11" t="s">
        <v>77</v>
      </c>
      <c r="BE215" s="134">
        <f t="shared" si="4"/>
        <v>0</v>
      </c>
      <c r="BF215" s="134">
        <f t="shared" si="5"/>
        <v>0</v>
      </c>
      <c r="BG215" s="134">
        <f t="shared" si="6"/>
        <v>0</v>
      </c>
      <c r="BH215" s="134">
        <f t="shared" si="7"/>
        <v>0</v>
      </c>
      <c r="BI215" s="134">
        <f t="shared" si="8"/>
        <v>0</v>
      </c>
      <c r="BJ215" s="11" t="s">
        <v>40</v>
      </c>
      <c r="BK215" s="134">
        <f t="shared" si="9"/>
        <v>0</v>
      </c>
      <c r="BL215" s="11" t="s">
        <v>82</v>
      </c>
      <c r="BM215" s="133" t="s">
        <v>387</v>
      </c>
    </row>
    <row r="216" spans="1:65" s="2" customFormat="1" ht="16.5" customHeight="1">
      <c r="A216" s="18"/>
      <c r="B216" s="19"/>
      <c r="C216" s="171" t="s">
        <v>167</v>
      </c>
      <c r="D216" s="171" t="s">
        <v>139</v>
      </c>
      <c r="E216" s="172" t="s">
        <v>388</v>
      </c>
      <c r="F216" s="173" t="s">
        <v>389</v>
      </c>
      <c r="G216" s="174" t="s">
        <v>201</v>
      </c>
      <c r="H216" s="175">
        <v>2</v>
      </c>
      <c r="I216" s="176"/>
      <c r="J216" s="177">
        <f t="shared" si="0"/>
        <v>0</v>
      </c>
      <c r="K216" s="173" t="s">
        <v>192</v>
      </c>
      <c r="L216" s="178"/>
      <c r="M216" s="179" t="s">
        <v>6</v>
      </c>
      <c r="N216" s="180" t="s">
        <v>26</v>
      </c>
      <c r="O216" s="27"/>
      <c r="P216" s="131">
        <f t="shared" si="1"/>
        <v>0</v>
      </c>
      <c r="Q216" s="131">
        <v>1.8E-3</v>
      </c>
      <c r="R216" s="131">
        <f t="shared" si="2"/>
        <v>3.5999999999999999E-3</v>
      </c>
      <c r="S216" s="131">
        <v>0</v>
      </c>
      <c r="T216" s="132">
        <f t="shared" si="3"/>
        <v>0</v>
      </c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R216" s="133" t="s">
        <v>90</v>
      </c>
      <c r="AT216" s="133" t="s">
        <v>139</v>
      </c>
      <c r="AU216" s="133" t="s">
        <v>41</v>
      </c>
      <c r="AY216" s="11" t="s">
        <v>77</v>
      </c>
      <c r="BE216" s="134">
        <f t="shared" si="4"/>
        <v>0</v>
      </c>
      <c r="BF216" s="134">
        <f t="shared" si="5"/>
        <v>0</v>
      </c>
      <c r="BG216" s="134">
        <f t="shared" si="6"/>
        <v>0</v>
      </c>
      <c r="BH216" s="134">
        <f t="shared" si="7"/>
        <v>0</v>
      </c>
      <c r="BI216" s="134">
        <f t="shared" si="8"/>
        <v>0</v>
      </c>
      <c r="BJ216" s="11" t="s">
        <v>40</v>
      </c>
      <c r="BK216" s="134">
        <f t="shared" si="9"/>
        <v>0</v>
      </c>
      <c r="BL216" s="11" t="s">
        <v>82</v>
      </c>
      <c r="BM216" s="133" t="s">
        <v>390</v>
      </c>
    </row>
    <row r="217" spans="1:65" s="2" customFormat="1" ht="16.5" customHeight="1">
      <c r="A217" s="18"/>
      <c r="B217" s="19"/>
      <c r="C217" s="171" t="s">
        <v>170</v>
      </c>
      <c r="D217" s="171" t="s">
        <v>139</v>
      </c>
      <c r="E217" s="172" t="s">
        <v>391</v>
      </c>
      <c r="F217" s="173" t="s">
        <v>392</v>
      </c>
      <c r="G217" s="174" t="s">
        <v>201</v>
      </c>
      <c r="H217" s="175">
        <v>1</v>
      </c>
      <c r="I217" s="176"/>
      <c r="J217" s="177">
        <f t="shared" si="0"/>
        <v>0</v>
      </c>
      <c r="K217" s="173" t="s">
        <v>192</v>
      </c>
      <c r="L217" s="178"/>
      <c r="M217" s="179" t="s">
        <v>6</v>
      </c>
      <c r="N217" s="180" t="s">
        <v>26</v>
      </c>
      <c r="O217" s="27"/>
      <c r="P217" s="131">
        <f t="shared" si="1"/>
        <v>0</v>
      </c>
      <c r="Q217" s="131">
        <v>1.81E-3</v>
      </c>
      <c r="R217" s="131">
        <f t="shared" si="2"/>
        <v>1.81E-3</v>
      </c>
      <c r="S217" s="131">
        <v>0</v>
      </c>
      <c r="T217" s="132">
        <f t="shared" si="3"/>
        <v>0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R217" s="133" t="s">
        <v>90</v>
      </c>
      <c r="AT217" s="133" t="s">
        <v>139</v>
      </c>
      <c r="AU217" s="133" t="s">
        <v>41</v>
      </c>
      <c r="AY217" s="11" t="s">
        <v>77</v>
      </c>
      <c r="BE217" s="134">
        <f t="shared" si="4"/>
        <v>0</v>
      </c>
      <c r="BF217" s="134">
        <f t="shared" si="5"/>
        <v>0</v>
      </c>
      <c r="BG217" s="134">
        <f t="shared" si="6"/>
        <v>0</v>
      </c>
      <c r="BH217" s="134">
        <f t="shared" si="7"/>
        <v>0</v>
      </c>
      <c r="BI217" s="134">
        <f t="shared" si="8"/>
        <v>0</v>
      </c>
      <c r="BJ217" s="11" t="s">
        <v>40</v>
      </c>
      <c r="BK217" s="134">
        <f t="shared" si="9"/>
        <v>0</v>
      </c>
      <c r="BL217" s="11" t="s">
        <v>82</v>
      </c>
      <c r="BM217" s="133" t="s">
        <v>393</v>
      </c>
    </row>
    <row r="218" spans="1:65" s="2" customFormat="1" ht="21.75" customHeight="1">
      <c r="A218" s="18"/>
      <c r="B218" s="19"/>
      <c r="C218" s="171" t="s">
        <v>172</v>
      </c>
      <c r="D218" s="171" t="s">
        <v>139</v>
      </c>
      <c r="E218" s="172" t="s">
        <v>394</v>
      </c>
      <c r="F218" s="173" t="s">
        <v>395</v>
      </c>
      <c r="G218" s="174" t="s">
        <v>201</v>
      </c>
      <c r="H218" s="175">
        <v>2</v>
      </c>
      <c r="I218" s="176"/>
      <c r="J218" s="177">
        <f t="shared" si="0"/>
        <v>0</v>
      </c>
      <c r="K218" s="173" t="s">
        <v>192</v>
      </c>
      <c r="L218" s="178"/>
      <c r="M218" s="179" t="s">
        <v>6</v>
      </c>
      <c r="N218" s="180" t="s">
        <v>26</v>
      </c>
      <c r="O218" s="27"/>
      <c r="P218" s="131">
        <f t="shared" si="1"/>
        <v>0</v>
      </c>
      <c r="Q218" s="131">
        <v>3.13E-3</v>
      </c>
      <c r="R218" s="131">
        <f t="shared" si="2"/>
        <v>6.2599999999999999E-3</v>
      </c>
      <c r="S218" s="131">
        <v>0</v>
      </c>
      <c r="T218" s="132">
        <f t="shared" si="3"/>
        <v>0</v>
      </c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R218" s="133" t="s">
        <v>90</v>
      </c>
      <c r="AT218" s="133" t="s">
        <v>139</v>
      </c>
      <c r="AU218" s="133" t="s">
        <v>41</v>
      </c>
      <c r="AY218" s="11" t="s">
        <v>77</v>
      </c>
      <c r="BE218" s="134">
        <f t="shared" si="4"/>
        <v>0</v>
      </c>
      <c r="BF218" s="134">
        <f t="shared" si="5"/>
        <v>0</v>
      </c>
      <c r="BG218" s="134">
        <f t="shared" si="6"/>
        <v>0</v>
      </c>
      <c r="BH218" s="134">
        <f t="shared" si="7"/>
        <v>0</v>
      </c>
      <c r="BI218" s="134">
        <f t="shared" si="8"/>
        <v>0</v>
      </c>
      <c r="BJ218" s="11" t="s">
        <v>40</v>
      </c>
      <c r="BK218" s="134">
        <f t="shared" si="9"/>
        <v>0</v>
      </c>
      <c r="BL218" s="11" t="s">
        <v>82</v>
      </c>
      <c r="BM218" s="133" t="s">
        <v>396</v>
      </c>
    </row>
    <row r="219" spans="1:65" s="2" customFormat="1" ht="33" customHeight="1">
      <c r="A219" s="18"/>
      <c r="B219" s="19"/>
      <c r="C219" s="122" t="s">
        <v>173</v>
      </c>
      <c r="D219" s="122" t="s">
        <v>79</v>
      </c>
      <c r="E219" s="123" t="s">
        <v>397</v>
      </c>
      <c r="F219" s="124" t="s">
        <v>398</v>
      </c>
      <c r="G219" s="125" t="s">
        <v>201</v>
      </c>
      <c r="H219" s="126">
        <v>2</v>
      </c>
      <c r="I219" s="127"/>
      <c r="J219" s="128">
        <f t="shared" si="0"/>
        <v>0</v>
      </c>
      <c r="K219" s="124" t="s">
        <v>81</v>
      </c>
      <c r="L219" s="21"/>
      <c r="M219" s="129" t="s">
        <v>6</v>
      </c>
      <c r="N219" s="130" t="s">
        <v>26</v>
      </c>
      <c r="O219" s="27"/>
      <c r="P219" s="131">
        <f t="shared" si="1"/>
        <v>0</v>
      </c>
      <c r="Q219" s="131">
        <v>0</v>
      </c>
      <c r="R219" s="131">
        <f t="shared" si="2"/>
        <v>0</v>
      </c>
      <c r="S219" s="131">
        <v>0</v>
      </c>
      <c r="T219" s="132">
        <f t="shared" si="3"/>
        <v>0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R219" s="133" t="s">
        <v>82</v>
      </c>
      <c r="AT219" s="133" t="s">
        <v>79</v>
      </c>
      <c r="AU219" s="133" t="s">
        <v>41</v>
      </c>
      <c r="AY219" s="11" t="s">
        <v>77</v>
      </c>
      <c r="BE219" s="134">
        <f t="shared" si="4"/>
        <v>0</v>
      </c>
      <c r="BF219" s="134">
        <f t="shared" si="5"/>
        <v>0</v>
      </c>
      <c r="BG219" s="134">
        <f t="shared" si="6"/>
        <v>0</v>
      </c>
      <c r="BH219" s="134">
        <f t="shared" si="7"/>
        <v>0</v>
      </c>
      <c r="BI219" s="134">
        <f t="shared" si="8"/>
        <v>0</v>
      </c>
      <c r="BJ219" s="11" t="s">
        <v>40</v>
      </c>
      <c r="BK219" s="134">
        <f t="shared" si="9"/>
        <v>0</v>
      </c>
      <c r="BL219" s="11" t="s">
        <v>82</v>
      </c>
      <c r="BM219" s="133" t="s">
        <v>399</v>
      </c>
    </row>
    <row r="220" spans="1:65" s="8" customFormat="1" ht="10">
      <c r="B220" s="139"/>
      <c r="C220" s="140"/>
      <c r="D220" s="135" t="s">
        <v>84</v>
      </c>
      <c r="E220" s="141" t="s">
        <v>6</v>
      </c>
      <c r="F220" s="142" t="s">
        <v>400</v>
      </c>
      <c r="G220" s="140"/>
      <c r="H220" s="141" t="s">
        <v>6</v>
      </c>
      <c r="I220" s="143"/>
      <c r="J220" s="140"/>
      <c r="K220" s="140"/>
      <c r="L220" s="144"/>
      <c r="M220" s="145"/>
      <c r="N220" s="146"/>
      <c r="O220" s="146"/>
      <c r="P220" s="146"/>
      <c r="Q220" s="146"/>
      <c r="R220" s="146"/>
      <c r="S220" s="146"/>
      <c r="T220" s="147"/>
      <c r="AT220" s="148" t="s">
        <v>84</v>
      </c>
      <c r="AU220" s="148" t="s">
        <v>41</v>
      </c>
      <c r="AV220" s="8" t="s">
        <v>40</v>
      </c>
      <c r="AW220" s="8" t="s">
        <v>18</v>
      </c>
      <c r="AX220" s="8" t="s">
        <v>39</v>
      </c>
      <c r="AY220" s="148" t="s">
        <v>77</v>
      </c>
    </row>
    <row r="221" spans="1:65" s="9" customFormat="1" ht="10">
      <c r="B221" s="149"/>
      <c r="C221" s="150"/>
      <c r="D221" s="135" t="s">
        <v>84</v>
      </c>
      <c r="E221" s="151" t="s">
        <v>6</v>
      </c>
      <c r="F221" s="152" t="s">
        <v>40</v>
      </c>
      <c r="G221" s="150"/>
      <c r="H221" s="153">
        <v>1</v>
      </c>
      <c r="I221" s="154"/>
      <c r="J221" s="150"/>
      <c r="K221" s="150"/>
      <c r="L221" s="155"/>
      <c r="M221" s="156"/>
      <c r="N221" s="157"/>
      <c r="O221" s="157"/>
      <c r="P221" s="157"/>
      <c r="Q221" s="157"/>
      <c r="R221" s="157"/>
      <c r="S221" s="157"/>
      <c r="T221" s="158"/>
      <c r="AT221" s="159" t="s">
        <v>84</v>
      </c>
      <c r="AU221" s="159" t="s">
        <v>41</v>
      </c>
      <c r="AV221" s="9" t="s">
        <v>41</v>
      </c>
      <c r="AW221" s="9" t="s">
        <v>18</v>
      </c>
      <c r="AX221" s="9" t="s">
        <v>39</v>
      </c>
      <c r="AY221" s="159" t="s">
        <v>77</v>
      </c>
    </row>
    <row r="222" spans="1:65" s="8" customFormat="1" ht="10">
      <c r="B222" s="139"/>
      <c r="C222" s="140"/>
      <c r="D222" s="135" t="s">
        <v>84</v>
      </c>
      <c r="E222" s="141" t="s">
        <v>6</v>
      </c>
      <c r="F222" s="142" t="s">
        <v>401</v>
      </c>
      <c r="G222" s="140"/>
      <c r="H222" s="141" t="s">
        <v>6</v>
      </c>
      <c r="I222" s="143"/>
      <c r="J222" s="140"/>
      <c r="K222" s="140"/>
      <c r="L222" s="144"/>
      <c r="M222" s="145"/>
      <c r="N222" s="146"/>
      <c r="O222" s="146"/>
      <c r="P222" s="146"/>
      <c r="Q222" s="146"/>
      <c r="R222" s="146"/>
      <c r="S222" s="146"/>
      <c r="T222" s="147"/>
      <c r="AT222" s="148" t="s">
        <v>84</v>
      </c>
      <c r="AU222" s="148" t="s">
        <v>41</v>
      </c>
      <c r="AV222" s="8" t="s">
        <v>40</v>
      </c>
      <c r="AW222" s="8" t="s">
        <v>18</v>
      </c>
      <c r="AX222" s="8" t="s">
        <v>39</v>
      </c>
      <c r="AY222" s="148" t="s">
        <v>77</v>
      </c>
    </row>
    <row r="223" spans="1:65" s="9" customFormat="1" ht="10">
      <c r="B223" s="149"/>
      <c r="C223" s="150"/>
      <c r="D223" s="135" t="s">
        <v>84</v>
      </c>
      <c r="E223" s="151" t="s">
        <v>6</v>
      </c>
      <c r="F223" s="152" t="s">
        <v>40</v>
      </c>
      <c r="G223" s="150"/>
      <c r="H223" s="153">
        <v>1</v>
      </c>
      <c r="I223" s="154"/>
      <c r="J223" s="150"/>
      <c r="K223" s="150"/>
      <c r="L223" s="155"/>
      <c r="M223" s="156"/>
      <c r="N223" s="157"/>
      <c r="O223" s="157"/>
      <c r="P223" s="157"/>
      <c r="Q223" s="157"/>
      <c r="R223" s="157"/>
      <c r="S223" s="157"/>
      <c r="T223" s="158"/>
      <c r="AT223" s="159" t="s">
        <v>84</v>
      </c>
      <c r="AU223" s="159" t="s">
        <v>41</v>
      </c>
      <c r="AV223" s="9" t="s">
        <v>41</v>
      </c>
      <c r="AW223" s="9" t="s">
        <v>18</v>
      </c>
      <c r="AX223" s="9" t="s">
        <v>39</v>
      </c>
      <c r="AY223" s="159" t="s">
        <v>77</v>
      </c>
    </row>
    <row r="224" spans="1:65" s="10" customFormat="1" ht="10">
      <c r="B224" s="160"/>
      <c r="C224" s="161"/>
      <c r="D224" s="135" t="s">
        <v>84</v>
      </c>
      <c r="E224" s="162" t="s">
        <v>6</v>
      </c>
      <c r="F224" s="163" t="s">
        <v>86</v>
      </c>
      <c r="G224" s="161"/>
      <c r="H224" s="164">
        <v>2</v>
      </c>
      <c r="I224" s="165"/>
      <c r="J224" s="161"/>
      <c r="K224" s="161"/>
      <c r="L224" s="166"/>
      <c r="M224" s="167"/>
      <c r="N224" s="168"/>
      <c r="O224" s="168"/>
      <c r="P224" s="168"/>
      <c r="Q224" s="168"/>
      <c r="R224" s="168"/>
      <c r="S224" s="168"/>
      <c r="T224" s="169"/>
      <c r="AT224" s="170" t="s">
        <v>84</v>
      </c>
      <c r="AU224" s="170" t="s">
        <v>41</v>
      </c>
      <c r="AV224" s="10" t="s">
        <v>82</v>
      </c>
      <c r="AW224" s="10" t="s">
        <v>18</v>
      </c>
      <c r="AX224" s="10" t="s">
        <v>40</v>
      </c>
      <c r="AY224" s="170" t="s">
        <v>77</v>
      </c>
    </row>
    <row r="225" spans="1:65" s="2" customFormat="1" ht="21.75" customHeight="1">
      <c r="A225" s="18"/>
      <c r="B225" s="19"/>
      <c r="C225" s="171" t="s">
        <v>174</v>
      </c>
      <c r="D225" s="171" t="s">
        <v>139</v>
      </c>
      <c r="E225" s="172" t="s">
        <v>402</v>
      </c>
      <c r="F225" s="173" t="s">
        <v>403</v>
      </c>
      <c r="G225" s="174" t="s">
        <v>201</v>
      </c>
      <c r="H225" s="175">
        <v>1</v>
      </c>
      <c r="I225" s="176"/>
      <c r="J225" s="177">
        <f t="shared" ref="J225:J230" si="10">ROUND(I225*H225,2)</f>
        <v>0</v>
      </c>
      <c r="K225" s="173" t="s">
        <v>81</v>
      </c>
      <c r="L225" s="178"/>
      <c r="M225" s="179" t="s">
        <v>6</v>
      </c>
      <c r="N225" s="180" t="s">
        <v>26</v>
      </c>
      <c r="O225" s="27"/>
      <c r="P225" s="131">
        <f t="shared" ref="P225:P230" si="11">O225*H225</f>
        <v>0</v>
      </c>
      <c r="Q225" s="131">
        <v>4.5999999999999999E-3</v>
      </c>
      <c r="R225" s="131">
        <f t="shared" ref="R225:R230" si="12">Q225*H225</f>
        <v>4.5999999999999999E-3</v>
      </c>
      <c r="S225" s="131">
        <v>0</v>
      </c>
      <c r="T225" s="132">
        <f t="shared" ref="T225:T230" si="13">S225*H225</f>
        <v>0</v>
      </c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R225" s="133" t="s">
        <v>90</v>
      </c>
      <c r="AT225" s="133" t="s">
        <v>139</v>
      </c>
      <c r="AU225" s="133" t="s">
        <v>41</v>
      </c>
      <c r="AY225" s="11" t="s">
        <v>77</v>
      </c>
      <c r="BE225" s="134">
        <f t="shared" ref="BE225:BE230" si="14">IF(N225="základní",J225,0)</f>
        <v>0</v>
      </c>
      <c r="BF225" s="134">
        <f t="shared" ref="BF225:BF230" si="15">IF(N225="snížená",J225,0)</f>
        <v>0</v>
      </c>
      <c r="BG225" s="134">
        <f t="shared" ref="BG225:BG230" si="16">IF(N225="zákl. přenesená",J225,0)</f>
        <v>0</v>
      </c>
      <c r="BH225" s="134">
        <f t="shared" ref="BH225:BH230" si="17">IF(N225="sníž. přenesená",J225,0)</f>
        <v>0</v>
      </c>
      <c r="BI225" s="134">
        <f t="shared" ref="BI225:BI230" si="18">IF(N225="nulová",J225,0)</f>
        <v>0</v>
      </c>
      <c r="BJ225" s="11" t="s">
        <v>40</v>
      </c>
      <c r="BK225" s="134">
        <f t="shared" ref="BK225:BK230" si="19">ROUND(I225*H225,2)</f>
        <v>0</v>
      </c>
      <c r="BL225" s="11" t="s">
        <v>82</v>
      </c>
      <c r="BM225" s="133" t="s">
        <v>404</v>
      </c>
    </row>
    <row r="226" spans="1:65" s="2" customFormat="1" ht="21.75" customHeight="1">
      <c r="A226" s="18"/>
      <c r="B226" s="19"/>
      <c r="C226" s="171" t="s">
        <v>175</v>
      </c>
      <c r="D226" s="171" t="s">
        <v>139</v>
      </c>
      <c r="E226" s="172" t="s">
        <v>405</v>
      </c>
      <c r="F226" s="173" t="s">
        <v>406</v>
      </c>
      <c r="G226" s="174" t="s">
        <v>201</v>
      </c>
      <c r="H226" s="175">
        <v>1</v>
      </c>
      <c r="I226" s="176"/>
      <c r="J226" s="177">
        <f t="shared" si="10"/>
        <v>0</v>
      </c>
      <c r="K226" s="173" t="s">
        <v>192</v>
      </c>
      <c r="L226" s="178"/>
      <c r="M226" s="179" t="s">
        <v>6</v>
      </c>
      <c r="N226" s="180" t="s">
        <v>26</v>
      </c>
      <c r="O226" s="27"/>
      <c r="P226" s="131">
        <f t="shared" si="11"/>
        <v>0</v>
      </c>
      <c r="Q226" s="131">
        <v>4.1999999999999997E-3</v>
      </c>
      <c r="R226" s="131">
        <f t="shared" si="12"/>
        <v>4.1999999999999997E-3</v>
      </c>
      <c r="S226" s="131">
        <v>0</v>
      </c>
      <c r="T226" s="132">
        <f t="shared" si="13"/>
        <v>0</v>
      </c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R226" s="133" t="s">
        <v>90</v>
      </c>
      <c r="AT226" s="133" t="s">
        <v>139</v>
      </c>
      <c r="AU226" s="133" t="s">
        <v>41</v>
      </c>
      <c r="AY226" s="11" t="s">
        <v>77</v>
      </c>
      <c r="BE226" s="134">
        <f t="shared" si="14"/>
        <v>0</v>
      </c>
      <c r="BF226" s="134">
        <f t="shared" si="15"/>
        <v>0</v>
      </c>
      <c r="BG226" s="134">
        <f t="shared" si="16"/>
        <v>0</v>
      </c>
      <c r="BH226" s="134">
        <f t="shared" si="17"/>
        <v>0</v>
      </c>
      <c r="BI226" s="134">
        <f t="shared" si="18"/>
        <v>0</v>
      </c>
      <c r="BJ226" s="11" t="s">
        <v>40</v>
      </c>
      <c r="BK226" s="134">
        <f t="shared" si="19"/>
        <v>0</v>
      </c>
      <c r="BL226" s="11" t="s">
        <v>82</v>
      </c>
      <c r="BM226" s="133" t="s">
        <v>407</v>
      </c>
    </row>
    <row r="227" spans="1:65" s="2" customFormat="1" ht="33" customHeight="1">
      <c r="A227" s="18"/>
      <c r="B227" s="19"/>
      <c r="C227" s="122" t="s">
        <v>176</v>
      </c>
      <c r="D227" s="122" t="s">
        <v>79</v>
      </c>
      <c r="E227" s="123" t="s">
        <v>408</v>
      </c>
      <c r="F227" s="124" t="s">
        <v>409</v>
      </c>
      <c r="G227" s="125" t="s">
        <v>201</v>
      </c>
      <c r="H227" s="126">
        <v>1</v>
      </c>
      <c r="I227" s="127"/>
      <c r="J227" s="128">
        <f t="shared" si="10"/>
        <v>0</v>
      </c>
      <c r="K227" s="124" t="s">
        <v>81</v>
      </c>
      <c r="L227" s="21"/>
      <c r="M227" s="129" t="s">
        <v>6</v>
      </c>
      <c r="N227" s="130" t="s">
        <v>26</v>
      </c>
      <c r="O227" s="27"/>
      <c r="P227" s="131">
        <f t="shared" si="11"/>
        <v>0</v>
      </c>
      <c r="Q227" s="131">
        <v>1.6199999999999999E-3</v>
      </c>
      <c r="R227" s="131">
        <f t="shared" si="12"/>
        <v>1.6199999999999999E-3</v>
      </c>
      <c r="S227" s="131">
        <v>0</v>
      </c>
      <c r="T227" s="132">
        <f t="shared" si="13"/>
        <v>0</v>
      </c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33" t="s">
        <v>82</v>
      </c>
      <c r="AT227" s="133" t="s">
        <v>79</v>
      </c>
      <c r="AU227" s="133" t="s">
        <v>41</v>
      </c>
      <c r="AY227" s="11" t="s">
        <v>77</v>
      </c>
      <c r="BE227" s="134">
        <f t="shared" si="14"/>
        <v>0</v>
      </c>
      <c r="BF227" s="134">
        <f t="shared" si="15"/>
        <v>0</v>
      </c>
      <c r="BG227" s="134">
        <f t="shared" si="16"/>
        <v>0</v>
      </c>
      <c r="BH227" s="134">
        <f t="shared" si="17"/>
        <v>0</v>
      </c>
      <c r="BI227" s="134">
        <f t="shared" si="18"/>
        <v>0</v>
      </c>
      <c r="BJ227" s="11" t="s">
        <v>40</v>
      </c>
      <c r="BK227" s="134">
        <f t="shared" si="19"/>
        <v>0</v>
      </c>
      <c r="BL227" s="11" t="s">
        <v>82</v>
      </c>
      <c r="BM227" s="133" t="s">
        <v>410</v>
      </c>
    </row>
    <row r="228" spans="1:65" s="2" customFormat="1" ht="21.75" customHeight="1">
      <c r="A228" s="18"/>
      <c r="B228" s="19"/>
      <c r="C228" s="171" t="s">
        <v>177</v>
      </c>
      <c r="D228" s="171" t="s">
        <v>139</v>
      </c>
      <c r="E228" s="172" t="s">
        <v>411</v>
      </c>
      <c r="F228" s="173" t="s">
        <v>412</v>
      </c>
      <c r="G228" s="174" t="s">
        <v>201</v>
      </c>
      <c r="H228" s="175">
        <v>1</v>
      </c>
      <c r="I228" s="176"/>
      <c r="J228" s="177">
        <f t="shared" si="10"/>
        <v>0</v>
      </c>
      <c r="K228" s="173" t="s">
        <v>81</v>
      </c>
      <c r="L228" s="178"/>
      <c r="M228" s="179" t="s">
        <v>6</v>
      </c>
      <c r="N228" s="180" t="s">
        <v>26</v>
      </c>
      <c r="O228" s="27"/>
      <c r="P228" s="131">
        <f t="shared" si="11"/>
        <v>0</v>
      </c>
      <c r="Q228" s="131">
        <v>1.7999999999999999E-2</v>
      </c>
      <c r="R228" s="131">
        <f t="shared" si="12"/>
        <v>1.7999999999999999E-2</v>
      </c>
      <c r="S228" s="131">
        <v>0</v>
      </c>
      <c r="T228" s="132">
        <f t="shared" si="13"/>
        <v>0</v>
      </c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R228" s="133" t="s">
        <v>90</v>
      </c>
      <c r="AT228" s="133" t="s">
        <v>139</v>
      </c>
      <c r="AU228" s="133" t="s">
        <v>41</v>
      </c>
      <c r="AY228" s="11" t="s">
        <v>77</v>
      </c>
      <c r="BE228" s="134">
        <f t="shared" si="14"/>
        <v>0</v>
      </c>
      <c r="BF228" s="134">
        <f t="shared" si="15"/>
        <v>0</v>
      </c>
      <c r="BG228" s="134">
        <f t="shared" si="16"/>
        <v>0</v>
      </c>
      <c r="BH228" s="134">
        <f t="shared" si="17"/>
        <v>0</v>
      </c>
      <c r="BI228" s="134">
        <f t="shared" si="18"/>
        <v>0</v>
      </c>
      <c r="BJ228" s="11" t="s">
        <v>40</v>
      </c>
      <c r="BK228" s="134">
        <f t="shared" si="19"/>
        <v>0</v>
      </c>
      <c r="BL228" s="11" t="s">
        <v>82</v>
      </c>
      <c r="BM228" s="133" t="s">
        <v>413</v>
      </c>
    </row>
    <row r="229" spans="1:65" s="2" customFormat="1" ht="21.75" customHeight="1">
      <c r="A229" s="18"/>
      <c r="B229" s="19"/>
      <c r="C229" s="122" t="s">
        <v>178</v>
      </c>
      <c r="D229" s="122" t="s">
        <v>79</v>
      </c>
      <c r="E229" s="123" t="s">
        <v>414</v>
      </c>
      <c r="F229" s="124" t="s">
        <v>415</v>
      </c>
      <c r="G229" s="125" t="s">
        <v>201</v>
      </c>
      <c r="H229" s="126">
        <v>1</v>
      </c>
      <c r="I229" s="127"/>
      <c r="J229" s="128">
        <f t="shared" si="10"/>
        <v>0</v>
      </c>
      <c r="K229" s="124" t="s">
        <v>81</v>
      </c>
      <c r="L229" s="21"/>
      <c r="M229" s="129" t="s">
        <v>6</v>
      </c>
      <c r="N229" s="130" t="s">
        <v>26</v>
      </c>
      <c r="O229" s="27"/>
      <c r="P229" s="131">
        <f t="shared" si="11"/>
        <v>0</v>
      </c>
      <c r="Q229" s="131">
        <v>3.4000000000000002E-4</v>
      </c>
      <c r="R229" s="131">
        <f t="shared" si="12"/>
        <v>3.4000000000000002E-4</v>
      </c>
      <c r="S229" s="131">
        <v>0</v>
      </c>
      <c r="T229" s="132">
        <f t="shared" si="13"/>
        <v>0</v>
      </c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R229" s="133" t="s">
        <v>82</v>
      </c>
      <c r="AT229" s="133" t="s">
        <v>79</v>
      </c>
      <c r="AU229" s="133" t="s">
        <v>41</v>
      </c>
      <c r="AY229" s="11" t="s">
        <v>77</v>
      </c>
      <c r="BE229" s="134">
        <f t="shared" si="14"/>
        <v>0</v>
      </c>
      <c r="BF229" s="134">
        <f t="shared" si="15"/>
        <v>0</v>
      </c>
      <c r="BG229" s="134">
        <f t="shared" si="16"/>
        <v>0</v>
      </c>
      <c r="BH229" s="134">
        <f t="shared" si="17"/>
        <v>0</v>
      </c>
      <c r="BI229" s="134">
        <f t="shared" si="18"/>
        <v>0</v>
      </c>
      <c r="BJ229" s="11" t="s">
        <v>40</v>
      </c>
      <c r="BK229" s="134">
        <f t="shared" si="19"/>
        <v>0</v>
      </c>
      <c r="BL229" s="11" t="s">
        <v>82</v>
      </c>
      <c r="BM229" s="133" t="s">
        <v>416</v>
      </c>
    </row>
    <row r="230" spans="1:65" s="2" customFormat="1" ht="21.75" customHeight="1">
      <c r="A230" s="18"/>
      <c r="B230" s="19"/>
      <c r="C230" s="171" t="s">
        <v>179</v>
      </c>
      <c r="D230" s="171" t="s">
        <v>139</v>
      </c>
      <c r="E230" s="172" t="s">
        <v>417</v>
      </c>
      <c r="F230" s="173" t="s">
        <v>418</v>
      </c>
      <c r="G230" s="174" t="s">
        <v>201</v>
      </c>
      <c r="H230" s="175">
        <v>1</v>
      </c>
      <c r="I230" s="176"/>
      <c r="J230" s="177">
        <f t="shared" si="10"/>
        <v>0</v>
      </c>
      <c r="K230" s="173" t="s">
        <v>81</v>
      </c>
      <c r="L230" s="178"/>
      <c r="M230" s="179" t="s">
        <v>6</v>
      </c>
      <c r="N230" s="180" t="s">
        <v>26</v>
      </c>
      <c r="O230" s="27"/>
      <c r="P230" s="131">
        <f t="shared" si="11"/>
        <v>0</v>
      </c>
      <c r="Q230" s="131">
        <v>4.8000000000000001E-2</v>
      </c>
      <c r="R230" s="131">
        <f t="shared" si="12"/>
        <v>4.8000000000000001E-2</v>
      </c>
      <c r="S230" s="131">
        <v>0</v>
      </c>
      <c r="T230" s="132">
        <f t="shared" si="13"/>
        <v>0</v>
      </c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R230" s="133" t="s">
        <v>90</v>
      </c>
      <c r="AT230" s="133" t="s">
        <v>139</v>
      </c>
      <c r="AU230" s="133" t="s">
        <v>41</v>
      </c>
      <c r="AY230" s="11" t="s">
        <v>77</v>
      </c>
      <c r="BE230" s="134">
        <f t="shared" si="14"/>
        <v>0</v>
      </c>
      <c r="BF230" s="134">
        <f t="shared" si="15"/>
        <v>0</v>
      </c>
      <c r="BG230" s="134">
        <f t="shared" si="16"/>
        <v>0</v>
      </c>
      <c r="BH230" s="134">
        <f t="shared" si="17"/>
        <v>0</v>
      </c>
      <c r="BI230" s="134">
        <f t="shared" si="18"/>
        <v>0</v>
      </c>
      <c r="BJ230" s="11" t="s">
        <v>40</v>
      </c>
      <c r="BK230" s="134">
        <f t="shared" si="19"/>
        <v>0</v>
      </c>
      <c r="BL230" s="11" t="s">
        <v>82</v>
      </c>
      <c r="BM230" s="133" t="s">
        <v>419</v>
      </c>
    </row>
    <row r="231" spans="1:65" s="2" customFormat="1" ht="63">
      <c r="A231" s="18"/>
      <c r="B231" s="19"/>
      <c r="C231" s="20"/>
      <c r="D231" s="135" t="s">
        <v>83</v>
      </c>
      <c r="E231" s="20"/>
      <c r="F231" s="136" t="s">
        <v>420</v>
      </c>
      <c r="G231" s="20"/>
      <c r="H231" s="20"/>
      <c r="I231" s="45"/>
      <c r="J231" s="20"/>
      <c r="K231" s="20"/>
      <c r="L231" s="21"/>
      <c r="M231" s="137"/>
      <c r="N231" s="138"/>
      <c r="O231" s="27"/>
      <c r="P231" s="27"/>
      <c r="Q231" s="27"/>
      <c r="R231" s="27"/>
      <c r="S231" s="27"/>
      <c r="T231" s="2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T231" s="11" t="s">
        <v>83</v>
      </c>
      <c r="AU231" s="11" t="s">
        <v>41</v>
      </c>
    </row>
    <row r="232" spans="1:65" s="2" customFormat="1" ht="16.5" customHeight="1">
      <c r="A232" s="18"/>
      <c r="B232" s="19"/>
      <c r="C232" s="122" t="s">
        <v>171</v>
      </c>
      <c r="D232" s="122" t="s">
        <v>79</v>
      </c>
      <c r="E232" s="123" t="s">
        <v>421</v>
      </c>
      <c r="F232" s="124" t="s">
        <v>422</v>
      </c>
      <c r="G232" s="125" t="s">
        <v>92</v>
      </c>
      <c r="H232" s="126">
        <v>108.57</v>
      </c>
      <c r="I232" s="127"/>
      <c r="J232" s="128">
        <f>ROUND(I232*H232,2)</f>
        <v>0</v>
      </c>
      <c r="K232" s="124" t="s">
        <v>81</v>
      </c>
      <c r="L232" s="21"/>
      <c r="M232" s="129" t="s">
        <v>6</v>
      </c>
      <c r="N232" s="130" t="s">
        <v>26</v>
      </c>
      <c r="O232" s="27"/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R232" s="133" t="s">
        <v>82</v>
      </c>
      <c r="AT232" s="133" t="s">
        <v>79</v>
      </c>
      <c r="AU232" s="133" t="s">
        <v>41</v>
      </c>
      <c r="AY232" s="11" t="s">
        <v>77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1" t="s">
        <v>40</v>
      </c>
      <c r="BK232" s="134">
        <f>ROUND(I232*H232,2)</f>
        <v>0</v>
      </c>
      <c r="BL232" s="11" t="s">
        <v>82</v>
      </c>
      <c r="BM232" s="133" t="s">
        <v>423</v>
      </c>
    </row>
    <row r="233" spans="1:65" s="9" customFormat="1" ht="10">
      <c r="B233" s="149"/>
      <c r="C233" s="150"/>
      <c r="D233" s="135" t="s">
        <v>84</v>
      </c>
      <c r="E233" s="151" t="s">
        <v>6</v>
      </c>
      <c r="F233" s="152" t="s">
        <v>424</v>
      </c>
      <c r="G233" s="150"/>
      <c r="H233" s="153">
        <v>108.57</v>
      </c>
      <c r="I233" s="154"/>
      <c r="J233" s="150"/>
      <c r="K233" s="150"/>
      <c r="L233" s="155"/>
      <c r="M233" s="156"/>
      <c r="N233" s="157"/>
      <c r="O233" s="157"/>
      <c r="P233" s="157"/>
      <c r="Q233" s="157"/>
      <c r="R233" s="157"/>
      <c r="S233" s="157"/>
      <c r="T233" s="158"/>
      <c r="AT233" s="159" t="s">
        <v>84</v>
      </c>
      <c r="AU233" s="159" t="s">
        <v>41</v>
      </c>
      <c r="AV233" s="9" t="s">
        <v>41</v>
      </c>
      <c r="AW233" s="9" t="s">
        <v>18</v>
      </c>
      <c r="AX233" s="9" t="s">
        <v>40</v>
      </c>
      <c r="AY233" s="159" t="s">
        <v>77</v>
      </c>
    </row>
    <row r="234" spans="1:65" s="2" customFormat="1" ht="21.75" customHeight="1">
      <c r="A234" s="18"/>
      <c r="B234" s="19"/>
      <c r="C234" s="122" t="s">
        <v>180</v>
      </c>
      <c r="D234" s="122" t="s">
        <v>79</v>
      </c>
      <c r="E234" s="123" t="s">
        <v>425</v>
      </c>
      <c r="F234" s="124" t="s">
        <v>426</v>
      </c>
      <c r="G234" s="125" t="s">
        <v>92</v>
      </c>
      <c r="H234" s="126">
        <v>108.57</v>
      </c>
      <c r="I234" s="127"/>
      <c r="J234" s="128">
        <f>ROUND(I234*H234,2)</f>
        <v>0</v>
      </c>
      <c r="K234" s="124" t="s">
        <v>81</v>
      </c>
      <c r="L234" s="21"/>
      <c r="M234" s="129" t="s">
        <v>6</v>
      </c>
      <c r="N234" s="130" t="s">
        <v>26</v>
      </c>
      <c r="O234" s="27"/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R234" s="133" t="s">
        <v>82</v>
      </c>
      <c r="AT234" s="133" t="s">
        <v>79</v>
      </c>
      <c r="AU234" s="133" t="s">
        <v>41</v>
      </c>
      <c r="AY234" s="11" t="s">
        <v>77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1" t="s">
        <v>40</v>
      </c>
      <c r="BK234" s="134">
        <f>ROUND(I234*H234,2)</f>
        <v>0</v>
      </c>
      <c r="BL234" s="11" t="s">
        <v>82</v>
      </c>
      <c r="BM234" s="133" t="s">
        <v>427</v>
      </c>
    </row>
    <row r="235" spans="1:65" s="2" customFormat="1" ht="21.75" customHeight="1">
      <c r="A235" s="18"/>
      <c r="B235" s="19"/>
      <c r="C235" s="122" t="s">
        <v>181</v>
      </c>
      <c r="D235" s="122" t="s">
        <v>79</v>
      </c>
      <c r="E235" s="123" t="s">
        <v>428</v>
      </c>
      <c r="F235" s="124" t="s">
        <v>429</v>
      </c>
      <c r="G235" s="125" t="s">
        <v>92</v>
      </c>
      <c r="H235" s="126">
        <v>108.57</v>
      </c>
      <c r="I235" s="127"/>
      <c r="J235" s="128">
        <f>ROUND(I235*H235,2)</f>
        <v>0</v>
      </c>
      <c r="K235" s="124" t="s">
        <v>192</v>
      </c>
      <c r="L235" s="21"/>
      <c r="M235" s="129" t="s">
        <v>6</v>
      </c>
      <c r="N235" s="130" t="s">
        <v>26</v>
      </c>
      <c r="O235" s="27"/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R235" s="133" t="s">
        <v>82</v>
      </c>
      <c r="AT235" s="133" t="s">
        <v>79</v>
      </c>
      <c r="AU235" s="133" t="s">
        <v>41</v>
      </c>
      <c r="AY235" s="11" t="s">
        <v>77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1" t="s">
        <v>40</v>
      </c>
      <c r="BK235" s="134">
        <f>ROUND(I235*H235,2)</f>
        <v>0</v>
      </c>
      <c r="BL235" s="11" t="s">
        <v>82</v>
      </c>
      <c r="BM235" s="133" t="s">
        <v>430</v>
      </c>
    </row>
    <row r="236" spans="1:65" s="2" customFormat="1" ht="18">
      <c r="A236" s="18"/>
      <c r="B236" s="19"/>
      <c r="C236" s="20"/>
      <c r="D236" s="135" t="s">
        <v>83</v>
      </c>
      <c r="E236" s="20"/>
      <c r="F236" s="136" t="s">
        <v>431</v>
      </c>
      <c r="G236" s="20"/>
      <c r="H236" s="20"/>
      <c r="I236" s="45"/>
      <c r="J236" s="20"/>
      <c r="K236" s="20"/>
      <c r="L236" s="21"/>
      <c r="M236" s="137"/>
      <c r="N236" s="138"/>
      <c r="O236" s="27"/>
      <c r="P236" s="27"/>
      <c r="Q236" s="27"/>
      <c r="R236" s="27"/>
      <c r="S236" s="27"/>
      <c r="T236" s="2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T236" s="11" t="s">
        <v>83</v>
      </c>
      <c r="AU236" s="11" t="s">
        <v>41</v>
      </c>
    </row>
    <row r="237" spans="1:65" s="2" customFormat="1" ht="16.5" customHeight="1">
      <c r="A237" s="18"/>
      <c r="B237" s="19"/>
      <c r="C237" s="122" t="s">
        <v>182</v>
      </c>
      <c r="D237" s="122" t="s">
        <v>79</v>
      </c>
      <c r="E237" s="123" t="s">
        <v>432</v>
      </c>
      <c r="F237" s="124" t="s">
        <v>433</v>
      </c>
      <c r="G237" s="125" t="s">
        <v>201</v>
      </c>
      <c r="H237" s="126">
        <v>2</v>
      </c>
      <c r="I237" s="127"/>
      <c r="J237" s="128">
        <f>ROUND(I237*H237,2)</f>
        <v>0</v>
      </c>
      <c r="K237" s="124" t="s">
        <v>81</v>
      </c>
      <c r="L237" s="21"/>
      <c r="M237" s="129" t="s">
        <v>6</v>
      </c>
      <c r="N237" s="130" t="s">
        <v>26</v>
      </c>
      <c r="O237" s="27"/>
      <c r="P237" s="131">
        <f>O237*H237</f>
        <v>0</v>
      </c>
      <c r="Q237" s="131">
        <v>6.3829999999999998E-2</v>
      </c>
      <c r="R237" s="131">
        <f>Q237*H237</f>
        <v>0.12766</v>
      </c>
      <c r="S237" s="131">
        <v>0</v>
      </c>
      <c r="T237" s="132">
        <f>S237*H237</f>
        <v>0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R237" s="133" t="s">
        <v>82</v>
      </c>
      <c r="AT237" s="133" t="s">
        <v>79</v>
      </c>
      <c r="AU237" s="133" t="s">
        <v>41</v>
      </c>
      <c r="AY237" s="11" t="s">
        <v>77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1" t="s">
        <v>40</v>
      </c>
      <c r="BK237" s="134">
        <f>ROUND(I237*H237,2)</f>
        <v>0</v>
      </c>
      <c r="BL237" s="11" t="s">
        <v>82</v>
      </c>
      <c r="BM237" s="133" t="s">
        <v>434</v>
      </c>
    </row>
    <row r="238" spans="1:65" s="8" customFormat="1" ht="10">
      <c r="B238" s="139"/>
      <c r="C238" s="140"/>
      <c r="D238" s="135" t="s">
        <v>84</v>
      </c>
      <c r="E238" s="141" t="s">
        <v>6</v>
      </c>
      <c r="F238" s="142" t="s">
        <v>435</v>
      </c>
      <c r="G238" s="140"/>
      <c r="H238" s="141" t="s">
        <v>6</v>
      </c>
      <c r="I238" s="143"/>
      <c r="J238" s="140"/>
      <c r="K238" s="140"/>
      <c r="L238" s="144"/>
      <c r="M238" s="145"/>
      <c r="N238" s="146"/>
      <c r="O238" s="146"/>
      <c r="P238" s="146"/>
      <c r="Q238" s="146"/>
      <c r="R238" s="146"/>
      <c r="S238" s="146"/>
      <c r="T238" s="147"/>
      <c r="AT238" s="148" t="s">
        <v>84</v>
      </c>
      <c r="AU238" s="148" t="s">
        <v>41</v>
      </c>
      <c r="AV238" s="8" t="s">
        <v>40</v>
      </c>
      <c r="AW238" s="8" t="s">
        <v>18</v>
      </c>
      <c r="AX238" s="8" t="s">
        <v>39</v>
      </c>
      <c r="AY238" s="148" t="s">
        <v>77</v>
      </c>
    </row>
    <row r="239" spans="1:65" s="9" customFormat="1" ht="10">
      <c r="B239" s="149"/>
      <c r="C239" s="150"/>
      <c r="D239" s="135" t="s">
        <v>84</v>
      </c>
      <c r="E239" s="151" t="s">
        <v>6</v>
      </c>
      <c r="F239" s="152" t="s">
        <v>41</v>
      </c>
      <c r="G239" s="150"/>
      <c r="H239" s="153">
        <v>2</v>
      </c>
      <c r="I239" s="154"/>
      <c r="J239" s="150"/>
      <c r="K239" s="150"/>
      <c r="L239" s="155"/>
      <c r="M239" s="156"/>
      <c r="N239" s="157"/>
      <c r="O239" s="157"/>
      <c r="P239" s="157"/>
      <c r="Q239" s="157"/>
      <c r="R239" s="157"/>
      <c r="S239" s="157"/>
      <c r="T239" s="158"/>
      <c r="AT239" s="159" t="s">
        <v>84</v>
      </c>
      <c r="AU239" s="159" t="s">
        <v>41</v>
      </c>
      <c r="AV239" s="9" t="s">
        <v>41</v>
      </c>
      <c r="AW239" s="9" t="s">
        <v>18</v>
      </c>
      <c r="AX239" s="9" t="s">
        <v>40</v>
      </c>
      <c r="AY239" s="159" t="s">
        <v>77</v>
      </c>
    </row>
    <row r="240" spans="1:65" s="2" customFormat="1" ht="16.5" customHeight="1">
      <c r="A240" s="18"/>
      <c r="B240" s="19"/>
      <c r="C240" s="171" t="s">
        <v>183</v>
      </c>
      <c r="D240" s="171" t="s">
        <v>139</v>
      </c>
      <c r="E240" s="172" t="s">
        <v>436</v>
      </c>
      <c r="F240" s="173" t="s">
        <v>437</v>
      </c>
      <c r="G240" s="174" t="s">
        <v>201</v>
      </c>
      <c r="H240" s="175">
        <v>2</v>
      </c>
      <c r="I240" s="176"/>
      <c r="J240" s="177">
        <f t="shared" ref="J240:J251" si="20">ROUND(I240*H240,2)</f>
        <v>0</v>
      </c>
      <c r="K240" s="173" t="s">
        <v>81</v>
      </c>
      <c r="L240" s="178"/>
      <c r="M240" s="179" t="s">
        <v>6</v>
      </c>
      <c r="N240" s="180" t="s">
        <v>26</v>
      </c>
      <c r="O240" s="27"/>
      <c r="P240" s="131">
        <f t="shared" ref="P240:P251" si="21">O240*H240</f>
        <v>0</v>
      </c>
      <c r="Q240" s="131">
        <v>7.3000000000000001E-3</v>
      </c>
      <c r="R240" s="131">
        <f t="shared" ref="R240:R251" si="22">Q240*H240</f>
        <v>1.46E-2</v>
      </c>
      <c r="S240" s="131">
        <v>0</v>
      </c>
      <c r="T240" s="132">
        <f t="shared" ref="T240:T251" si="23">S240*H240</f>
        <v>0</v>
      </c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R240" s="133" t="s">
        <v>90</v>
      </c>
      <c r="AT240" s="133" t="s">
        <v>139</v>
      </c>
      <c r="AU240" s="133" t="s">
        <v>41</v>
      </c>
      <c r="AY240" s="11" t="s">
        <v>77</v>
      </c>
      <c r="BE240" s="134">
        <f t="shared" ref="BE240:BE251" si="24">IF(N240="základní",J240,0)</f>
        <v>0</v>
      </c>
      <c r="BF240" s="134">
        <f t="shared" ref="BF240:BF251" si="25">IF(N240="snížená",J240,0)</f>
        <v>0</v>
      </c>
      <c r="BG240" s="134">
        <f t="shared" ref="BG240:BG251" si="26">IF(N240="zákl. přenesená",J240,0)</f>
        <v>0</v>
      </c>
      <c r="BH240" s="134">
        <f t="shared" ref="BH240:BH251" si="27">IF(N240="sníž. přenesená",J240,0)</f>
        <v>0</v>
      </c>
      <c r="BI240" s="134">
        <f t="shared" ref="BI240:BI251" si="28">IF(N240="nulová",J240,0)</f>
        <v>0</v>
      </c>
      <c r="BJ240" s="11" t="s">
        <v>40</v>
      </c>
      <c r="BK240" s="134">
        <f t="shared" ref="BK240:BK251" si="29">ROUND(I240*H240,2)</f>
        <v>0</v>
      </c>
      <c r="BL240" s="11" t="s">
        <v>82</v>
      </c>
      <c r="BM240" s="133" t="s">
        <v>438</v>
      </c>
    </row>
    <row r="241" spans="1:65" s="2" customFormat="1" ht="16.5" customHeight="1">
      <c r="A241" s="18"/>
      <c r="B241" s="19"/>
      <c r="C241" s="171" t="s">
        <v>184</v>
      </c>
      <c r="D241" s="171" t="s">
        <v>139</v>
      </c>
      <c r="E241" s="172" t="s">
        <v>439</v>
      </c>
      <c r="F241" s="173" t="s">
        <v>440</v>
      </c>
      <c r="G241" s="174" t="s">
        <v>201</v>
      </c>
      <c r="H241" s="175">
        <v>2</v>
      </c>
      <c r="I241" s="176"/>
      <c r="J241" s="177">
        <f t="shared" si="20"/>
        <v>0</v>
      </c>
      <c r="K241" s="173" t="s">
        <v>192</v>
      </c>
      <c r="L241" s="178"/>
      <c r="M241" s="179" t="s">
        <v>6</v>
      </c>
      <c r="N241" s="180" t="s">
        <v>26</v>
      </c>
      <c r="O241" s="27"/>
      <c r="P241" s="131">
        <f t="shared" si="21"/>
        <v>0</v>
      </c>
      <c r="Q241" s="131">
        <v>4.0000000000000001E-3</v>
      </c>
      <c r="R241" s="131">
        <f t="shared" si="22"/>
        <v>8.0000000000000002E-3</v>
      </c>
      <c r="S241" s="131">
        <v>0</v>
      </c>
      <c r="T241" s="132">
        <f t="shared" si="23"/>
        <v>0</v>
      </c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R241" s="133" t="s">
        <v>90</v>
      </c>
      <c r="AT241" s="133" t="s">
        <v>139</v>
      </c>
      <c r="AU241" s="133" t="s">
        <v>41</v>
      </c>
      <c r="AY241" s="11" t="s">
        <v>77</v>
      </c>
      <c r="BE241" s="134">
        <f t="shared" si="24"/>
        <v>0</v>
      </c>
      <c r="BF241" s="134">
        <f t="shared" si="25"/>
        <v>0</v>
      </c>
      <c r="BG241" s="134">
        <f t="shared" si="26"/>
        <v>0</v>
      </c>
      <c r="BH241" s="134">
        <f t="shared" si="27"/>
        <v>0</v>
      </c>
      <c r="BI241" s="134">
        <f t="shared" si="28"/>
        <v>0</v>
      </c>
      <c r="BJ241" s="11" t="s">
        <v>40</v>
      </c>
      <c r="BK241" s="134">
        <f t="shared" si="29"/>
        <v>0</v>
      </c>
      <c r="BL241" s="11" t="s">
        <v>82</v>
      </c>
      <c r="BM241" s="133" t="s">
        <v>441</v>
      </c>
    </row>
    <row r="242" spans="1:65" s="2" customFormat="1" ht="16.5" customHeight="1">
      <c r="A242" s="18"/>
      <c r="B242" s="19"/>
      <c r="C242" s="122" t="s">
        <v>185</v>
      </c>
      <c r="D242" s="122" t="s">
        <v>79</v>
      </c>
      <c r="E242" s="123" t="s">
        <v>442</v>
      </c>
      <c r="F242" s="124" t="s">
        <v>443</v>
      </c>
      <c r="G242" s="125" t="s">
        <v>201</v>
      </c>
      <c r="H242" s="126">
        <v>1</v>
      </c>
      <c r="I242" s="127"/>
      <c r="J242" s="128">
        <f t="shared" si="20"/>
        <v>0</v>
      </c>
      <c r="K242" s="124" t="s">
        <v>81</v>
      </c>
      <c r="L242" s="21"/>
      <c r="M242" s="129" t="s">
        <v>6</v>
      </c>
      <c r="N242" s="130" t="s">
        <v>26</v>
      </c>
      <c r="O242" s="27"/>
      <c r="P242" s="131">
        <f t="shared" si="21"/>
        <v>0</v>
      </c>
      <c r="Q242" s="131">
        <v>0.12303</v>
      </c>
      <c r="R242" s="131">
        <f t="shared" si="22"/>
        <v>0.12303</v>
      </c>
      <c r="S242" s="131">
        <v>0</v>
      </c>
      <c r="T242" s="132">
        <f t="shared" si="23"/>
        <v>0</v>
      </c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R242" s="133" t="s">
        <v>82</v>
      </c>
      <c r="AT242" s="133" t="s">
        <v>79</v>
      </c>
      <c r="AU242" s="133" t="s">
        <v>41</v>
      </c>
      <c r="AY242" s="11" t="s">
        <v>77</v>
      </c>
      <c r="BE242" s="134">
        <f t="shared" si="24"/>
        <v>0</v>
      </c>
      <c r="BF242" s="134">
        <f t="shared" si="25"/>
        <v>0</v>
      </c>
      <c r="BG242" s="134">
        <f t="shared" si="26"/>
        <v>0</v>
      </c>
      <c r="BH242" s="134">
        <f t="shared" si="27"/>
        <v>0</v>
      </c>
      <c r="BI242" s="134">
        <f t="shared" si="28"/>
        <v>0</v>
      </c>
      <c r="BJ242" s="11" t="s">
        <v>40</v>
      </c>
      <c r="BK242" s="134">
        <f t="shared" si="29"/>
        <v>0</v>
      </c>
      <c r="BL242" s="11" t="s">
        <v>82</v>
      </c>
      <c r="BM242" s="133" t="s">
        <v>444</v>
      </c>
    </row>
    <row r="243" spans="1:65" s="2" customFormat="1" ht="21.75" customHeight="1">
      <c r="A243" s="18"/>
      <c r="B243" s="19"/>
      <c r="C243" s="171" t="s">
        <v>186</v>
      </c>
      <c r="D243" s="171" t="s">
        <v>139</v>
      </c>
      <c r="E243" s="172" t="s">
        <v>445</v>
      </c>
      <c r="F243" s="173" t="s">
        <v>446</v>
      </c>
      <c r="G243" s="174" t="s">
        <v>201</v>
      </c>
      <c r="H243" s="175">
        <v>1</v>
      </c>
      <c r="I243" s="176"/>
      <c r="J243" s="177">
        <f t="shared" si="20"/>
        <v>0</v>
      </c>
      <c r="K243" s="173" t="s">
        <v>81</v>
      </c>
      <c r="L243" s="178"/>
      <c r="M243" s="179" t="s">
        <v>6</v>
      </c>
      <c r="N243" s="180" t="s">
        <v>26</v>
      </c>
      <c r="O243" s="27"/>
      <c r="P243" s="131">
        <f t="shared" si="21"/>
        <v>0</v>
      </c>
      <c r="Q243" s="131">
        <v>1.3299999999999999E-2</v>
      </c>
      <c r="R243" s="131">
        <f t="shared" si="22"/>
        <v>1.3299999999999999E-2</v>
      </c>
      <c r="S243" s="131">
        <v>0</v>
      </c>
      <c r="T243" s="132">
        <f t="shared" si="23"/>
        <v>0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R243" s="133" t="s">
        <v>90</v>
      </c>
      <c r="AT243" s="133" t="s">
        <v>139</v>
      </c>
      <c r="AU243" s="133" t="s">
        <v>41</v>
      </c>
      <c r="AY243" s="11" t="s">
        <v>77</v>
      </c>
      <c r="BE243" s="134">
        <f t="shared" si="24"/>
        <v>0</v>
      </c>
      <c r="BF243" s="134">
        <f t="shared" si="25"/>
        <v>0</v>
      </c>
      <c r="BG243" s="134">
        <f t="shared" si="26"/>
        <v>0</v>
      </c>
      <c r="BH243" s="134">
        <f t="shared" si="27"/>
        <v>0</v>
      </c>
      <c r="BI243" s="134">
        <f t="shared" si="28"/>
        <v>0</v>
      </c>
      <c r="BJ243" s="11" t="s">
        <v>40</v>
      </c>
      <c r="BK243" s="134">
        <f t="shared" si="29"/>
        <v>0</v>
      </c>
      <c r="BL243" s="11" t="s">
        <v>82</v>
      </c>
      <c r="BM243" s="133" t="s">
        <v>447</v>
      </c>
    </row>
    <row r="244" spans="1:65" s="2" customFormat="1" ht="16.5" customHeight="1">
      <c r="A244" s="18"/>
      <c r="B244" s="19"/>
      <c r="C244" s="122" t="s">
        <v>187</v>
      </c>
      <c r="D244" s="122" t="s">
        <v>79</v>
      </c>
      <c r="E244" s="123" t="s">
        <v>448</v>
      </c>
      <c r="F244" s="124" t="s">
        <v>449</v>
      </c>
      <c r="G244" s="125" t="s">
        <v>201</v>
      </c>
      <c r="H244" s="126">
        <v>1</v>
      </c>
      <c r="I244" s="127"/>
      <c r="J244" s="128">
        <f t="shared" si="20"/>
        <v>0</v>
      </c>
      <c r="K244" s="124" t="s">
        <v>81</v>
      </c>
      <c r="L244" s="21"/>
      <c r="M244" s="129" t="s">
        <v>6</v>
      </c>
      <c r="N244" s="130" t="s">
        <v>26</v>
      </c>
      <c r="O244" s="27"/>
      <c r="P244" s="131">
        <f t="shared" si="21"/>
        <v>0</v>
      </c>
      <c r="Q244" s="131">
        <v>0.32906000000000002</v>
      </c>
      <c r="R244" s="131">
        <f t="shared" si="22"/>
        <v>0.32906000000000002</v>
      </c>
      <c r="S244" s="131">
        <v>0</v>
      </c>
      <c r="T244" s="132">
        <f t="shared" si="23"/>
        <v>0</v>
      </c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R244" s="133" t="s">
        <v>82</v>
      </c>
      <c r="AT244" s="133" t="s">
        <v>79</v>
      </c>
      <c r="AU244" s="133" t="s">
        <v>41</v>
      </c>
      <c r="AY244" s="11" t="s">
        <v>77</v>
      </c>
      <c r="BE244" s="134">
        <f t="shared" si="24"/>
        <v>0</v>
      </c>
      <c r="BF244" s="134">
        <f t="shared" si="25"/>
        <v>0</v>
      </c>
      <c r="BG244" s="134">
        <f t="shared" si="26"/>
        <v>0</v>
      </c>
      <c r="BH244" s="134">
        <f t="shared" si="27"/>
        <v>0</v>
      </c>
      <c r="BI244" s="134">
        <f t="shared" si="28"/>
        <v>0</v>
      </c>
      <c r="BJ244" s="11" t="s">
        <v>40</v>
      </c>
      <c r="BK244" s="134">
        <f t="shared" si="29"/>
        <v>0</v>
      </c>
      <c r="BL244" s="11" t="s">
        <v>82</v>
      </c>
      <c r="BM244" s="133" t="s">
        <v>450</v>
      </c>
    </row>
    <row r="245" spans="1:65" s="2" customFormat="1" ht="16.5" customHeight="1">
      <c r="A245" s="18"/>
      <c r="B245" s="19"/>
      <c r="C245" s="171" t="s">
        <v>188</v>
      </c>
      <c r="D245" s="171" t="s">
        <v>139</v>
      </c>
      <c r="E245" s="172" t="s">
        <v>451</v>
      </c>
      <c r="F245" s="173" t="s">
        <v>452</v>
      </c>
      <c r="G245" s="174" t="s">
        <v>201</v>
      </c>
      <c r="H245" s="175">
        <v>1</v>
      </c>
      <c r="I245" s="176"/>
      <c r="J245" s="177">
        <f t="shared" si="20"/>
        <v>0</v>
      </c>
      <c r="K245" s="173" t="s">
        <v>81</v>
      </c>
      <c r="L245" s="178"/>
      <c r="M245" s="179" t="s">
        <v>6</v>
      </c>
      <c r="N245" s="180" t="s">
        <v>26</v>
      </c>
      <c r="O245" s="27"/>
      <c r="P245" s="131">
        <f t="shared" si="21"/>
        <v>0</v>
      </c>
      <c r="Q245" s="131">
        <v>2.9499999999999998E-2</v>
      </c>
      <c r="R245" s="131">
        <f t="shared" si="22"/>
        <v>2.9499999999999998E-2</v>
      </c>
      <c r="S245" s="131">
        <v>0</v>
      </c>
      <c r="T245" s="132">
        <f t="shared" si="23"/>
        <v>0</v>
      </c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R245" s="133" t="s">
        <v>90</v>
      </c>
      <c r="AT245" s="133" t="s">
        <v>139</v>
      </c>
      <c r="AU245" s="133" t="s">
        <v>41</v>
      </c>
      <c r="AY245" s="11" t="s">
        <v>77</v>
      </c>
      <c r="BE245" s="134">
        <f t="shared" si="24"/>
        <v>0</v>
      </c>
      <c r="BF245" s="134">
        <f t="shared" si="25"/>
        <v>0</v>
      </c>
      <c r="BG245" s="134">
        <f t="shared" si="26"/>
        <v>0</v>
      </c>
      <c r="BH245" s="134">
        <f t="shared" si="27"/>
        <v>0</v>
      </c>
      <c r="BI245" s="134">
        <f t="shared" si="28"/>
        <v>0</v>
      </c>
      <c r="BJ245" s="11" t="s">
        <v>40</v>
      </c>
      <c r="BK245" s="134">
        <f t="shared" si="29"/>
        <v>0</v>
      </c>
      <c r="BL245" s="11" t="s">
        <v>82</v>
      </c>
      <c r="BM245" s="133" t="s">
        <v>453</v>
      </c>
    </row>
    <row r="246" spans="1:65" s="2" customFormat="1" ht="21.75" customHeight="1">
      <c r="A246" s="18"/>
      <c r="B246" s="19"/>
      <c r="C246" s="122" t="s">
        <v>189</v>
      </c>
      <c r="D246" s="122" t="s">
        <v>79</v>
      </c>
      <c r="E246" s="123" t="s">
        <v>454</v>
      </c>
      <c r="F246" s="124" t="s">
        <v>455</v>
      </c>
      <c r="G246" s="125" t="s">
        <v>201</v>
      </c>
      <c r="H246" s="126">
        <v>5</v>
      </c>
      <c r="I246" s="127"/>
      <c r="J246" s="128">
        <f t="shared" si="20"/>
        <v>0</v>
      </c>
      <c r="K246" s="124" t="s">
        <v>81</v>
      </c>
      <c r="L246" s="21"/>
      <c r="M246" s="129" t="s">
        <v>6</v>
      </c>
      <c r="N246" s="130" t="s">
        <v>26</v>
      </c>
      <c r="O246" s="27"/>
      <c r="P246" s="131">
        <f t="shared" si="21"/>
        <v>0</v>
      </c>
      <c r="Q246" s="131">
        <v>1.6000000000000001E-4</v>
      </c>
      <c r="R246" s="131">
        <f t="shared" si="22"/>
        <v>8.0000000000000004E-4</v>
      </c>
      <c r="S246" s="131">
        <v>0</v>
      </c>
      <c r="T246" s="132">
        <f t="shared" si="23"/>
        <v>0</v>
      </c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R246" s="133" t="s">
        <v>82</v>
      </c>
      <c r="AT246" s="133" t="s">
        <v>79</v>
      </c>
      <c r="AU246" s="133" t="s">
        <v>41</v>
      </c>
      <c r="AY246" s="11" t="s">
        <v>77</v>
      </c>
      <c r="BE246" s="134">
        <f t="shared" si="24"/>
        <v>0</v>
      </c>
      <c r="BF246" s="134">
        <f t="shared" si="25"/>
        <v>0</v>
      </c>
      <c r="BG246" s="134">
        <f t="shared" si="26"/>
        <v>0</v>
      </c>
      <c r="BH246" s="134">
        <f t="shared" si="27"/>
        <v>0</v>
      </c>
      <c r="BI246" s="134">
        <f t="shared" si="28"/>
        <v>0</v>
      </c>
      <c r="BJ246" s="11" t="s">
        <v>40</v>
      </c>
      <c r="BK246" s="134">
        <f t="shared" si="29"/>
        <v>0</v>
      </c>
      <c r="BL246" s="11" t="s">
        <v>82</v>
      </c>
      <c r="BM246" s="133" t="s">
        <v>456</v>
      </c>
    </row>
    <row r="247" spans="1:65" s="2" customFormat="1" ht="16.5" customHeight="1">
      <c r="A247" s="18"/>
      <c r="B247" s="19"/>
      <c r="C247" s="122" t="s">
        <v>190</v>
      </c>
      <c r="D247" s="122" t="s">
        <v>79</v>
      </c>
      <c r="E247" s="123" t="s">
        <v>457</v>
      </c>
      <c r="F247" s="124" t="s">
        <v>458</v>
      </c>
      <c r="G247" s="125" t="s">
        <v>92</v>
      </c>
      <c r="H247" s="126">
        <v>108.57</v>
      </c>
      <c r="I247" s="127"/>
      <c r="J247" s="128">
        <f t="shared" si="20"/>
        <v>0</v>
      </c>
      <c r="K247" s="124" t="s">
        <v>81</v>
      </c>
      <c r="L247" s="21"/>
      <c r="M247" s="129" t="s">
        <v>6</v>
      </c>
      <c r="N247" s="130" t="s">
        <v>26</v>
      </c>
      <c r="O247" s="27"/>
      <c r="P247" s="131">
        <f t="shared" si="21"/>
        <v>0</v>
      </c>
      <c r="Q247" s="131">
        <v>2.0000000000000001E-4</v>
      </c>
      <c r="R247" s="131">
        <f t="shared" si="22"/>
        <v>2.1714000000000001E-2</v>
      </c>
      <c r="S247" s="131">
        <v>0</v>
      </c>
      <c r="T247" s="132">
        <f t="shared" si="23"/>
        <v>0</v>
      </c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R247" s="133" t="s">
        <v>82</v>
      </c>
      <c r="AT247" s="133" t="s">
        <v>79</v>
      </c>
      <c r="AU247" s="133" t="s">
        <v>41</v>
      </c>
      <c r="AY247" s="11" t="s">
        <v>77</v>
      </c>
      <c r="BE247" s="134">
        <f t="shared" si="24"/>
        <v>0</v>
      </c>
      <c r="BF247" s="134">
        <f t="shared" si="25"/>
        <v>0</v>
      </c>
      <c r="BG247" s="134">
        <f t="shared" si="26"/>
        <v>0</v>
      </c>
      <c r="BH247" s="134">
        <f t="shared" si="27"/>
        <v>0</v>
      </c>
      <c r="BI247" s="134">
        <f t="shared" si="28"/>
        <v>0</v>
      </c>
      <c r="BJ247" s="11" t="s">
        <v>40</v>
      </c>
      <c r="BK247" s="134">
        <f t="shared" si="29"/>
        <v>0</v>
      </c>
      <c r="BL247" s="11" t="s">
        <v>82</v>
      </c>
      <c r="BM247" s="133" t="s">
        <v>459</v>
      </c>
    </row>
    <row r="248" spans="1:65" s="2" customFormat="1" ht="16.5" customHeight="1">
      <c r="A248" s="18"/>
      <c r="B248" s="19"/>
      <c r="C248" s="122" t="s">
        <v>191</v>
      </c>
      <c r="D248" s="122" t="s">
        <v>79</v>
      </c>
      <c r="E248" s="123" t="s">
        <v>460</v>
      </c>
      <c r="F248" s="124" t="s">
        <v>461</v>
      </c>
      <c r="G248" s="125" t="s">
        <v>92</v>
      </c>
      <c r="H248" s="126">
        <v>108.57</v>
      </c>
      <c r="I248" s="127"/>
      <c r="J248" s="128">
        <f t="shared" si="20"/>
        <v>0</v>
      </c>
      <c r="K248" s="124" t="s">
        <v>81</v>
      </c>
      <c r="L248" s="21"/>
      <c r="M248" s="129" t="s">
        <v>6</v>
      </c>
      <c r="N248" s="130" t="s">
        <v>26</v>
      </c>
      <c r="O248" s="27"/>
      <c r="P248" s="131">
        <f t="shared" si="21"/>
        <v>0</v>
      </c>
      <c r="Q248" s="131">
        <v>1.2999999999999999E-4</v>
      </c>
      <c r="R248" s="131">
        <f t="shared" si="22"/>
        <v>1.4114099999999997E-2</v>
      </c>
      <c r="S248" s="131">
        <v>0</v>
      </c>
      <c r="T248" s="132">
        <f t="shared" si="23"/>
        <v>0</v>
      </c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R248" s="133" t="s">
        <v>82</v>
      </c>
      <c r="AT248" s="133" t="s">
        <v>79</v>
      </c>
      <c r="AU248" s="133" t="s">
        <v>41</v>
      </c>
      <c r="AY248" s="11" t="s">
        <v>77</v>
      </c>
      <c r="BE248" s="134">
        <f t="shared" si="24"/>
        <v>0</v>
      </c>
      <c r="BF248" s="134">
        <f t="shared" si="25"/>
        <v>0</v>
      </c>
      <c r="BG248" s="134">
        <f t="shared" si="26"/>
        <v>0</v>
      </c>
      <c r="BH248" s="134">
        <f t="shared" si="27"/>
        <v>0</v>
      </c>
      <c r="BI248" s="134">
        <f t="shared" si="28"/>
        <v>0</v>
      </c>
      <c r="BJ248" s="11" t="s">
        <v>40</v>
      </c>
      <c r="BK248" s="134">
        <f t="shared" si="29"/>
        <v>0</v>
      </c>
      <c r="BL248" s="11" t="s">
        <v>82</v>
      </c>
      <c r="BM248" s="133" t="s">
        <v>462</v>
      </c>
    </row>
    <row r="249" spans="1:65" s="2" customFormat="1" ht="33" customHeight="1">
      <c r="A249" s="18"/>
      <c r="B249" s="19"/>
      <c r="C249" s="122" t="s">
        <v>193</v>
      </c>
      <c r="D249" s="122" t="s">
        <v>79</v>
      </c>
      <c r="E249" s="123" t="s">
        <v>463</v>
      </c>
      <c r="F249" s="124" t="s">
        <v>464</v>
      </c>
      <c r="G249" s="125" t="s">
        <v>201</v>
      </c>
      <c r="H249" s="126">
        <v>4</v>
      </c>
      <c r="I249" s="127"/>
      <c r="J249" s="128">
        <f t="shared" si="20"/>
        <v>0</v>
      </c>
      <c r="K249" s="124" t="s">
        <v>81</v>
      </c>
      <c r="L249" s="21"/>
      <c r="M249" s="129" t="s">
        <v>6</v>
      </c>
      <c r="N249" s="130" t="s">
        <v>26</v>
      </c>
      <c r="O249" s="27"/>
      <c r="P249" s="131">
        <f t="shared" si="21"/>
        <v>0</v>
      </c>
      <c r="Q249" s="131">
        <v>5.5000000000000003E-4</v>
      </c>
      <c r="R249" s="131">
        <f t="shared" si="22"/>
        <v>2.2000000000000001E-3</v>
      </c>
      <c r="S249" s="131">
        <v>0</v>
      </c>
      <c r="T249" s="132">
        <f t="shared" si="23"/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33" t="s">
        <v>82</v>
      </c>
      <c r="AT249" s="133" t="s">
        <v>79</v>
      </c>
      <c r="AU249" s="133" t="s">
        <v>41</v>
      </c>
      <c r="AY249" s="11" t="s">
        <v>77</v>
      </c>
      <c r="BE249" s="134">
        <f t="shared" si="24"/>
        <v>0</v>
      </c>
      <c r="BF249" s="134">
        <f t="shared" si="25"/>
        <v>0</v>
      </c>
      <c r="BG249" s="134">
        <f t="shared" si="26"/>
        <v>0</v>
      </c>
      <c r="BH249" s="134">
        <f t="shared" si="27"/>
        <v>0</v>
      </c>
      <c r="BI249" s="134">
        <f t="shared" si="28"/>
        <v>0</v>
      </c>
      <c r="BJ249" s="11" t="s">
        <v>40</v>
      </c>
      <c r="BK249" s="134">
        <f t="shared" si="29"/>
        <v>0</v>
      </c>
      <c r="BL249" s="11" t="s">
        <v>82</v>
      </c>
      <c r="BM249" s="133" t="s">
        <v>465</v>
      </c>
    </row>
    <row r="250" spans="1:65" s="2" customFormat="1" ht="21.75" customHeight="1">
      <c r="A250" s="18"/>
      <c r="B250" s="19"/>
      <c r="C250" s="122" t="s">
        <v>194</v>
      </c>
      <c r="D250" s="122" t="s">
        <v>79</v>
      </c>
      <c r="E250" s="123" t="s">
        <v>466</v>
      </c>
      <c r="F250" s="124" t="s">
        <v>467</v>
      </c>
      <c r="G250" s="125" t="s">
        <v>201</v>
      </c>
      <c r="H250" s="126">
        <v>4</v>
      </c>
      <c r="I250" s="127"/>
      <c r="J250" s="128">
        <f t="shared" si="20"/>
        <v>0</v>
      </c>
      <c r="K250" s="124" t="s">
        <v>81</v>
      </c>
      <c r="L250" s="21"/>
      <c r="M250" s="129" t="s">
        <v>6</v>
      </c>
      <c r="N250" s="130" t="s">
        <v>26</v>
      </c>
      <c r="O250" s="27"/>
      <c r="P250" s="131">
        <f t="shared" si="21"/>
        <v>0</v>
      </c>
      <c r="Q250" s="131">
        <v>1.01E-3</v>
      </c>
      <c r="R250" s="131">
        <f t="shared" si="22"/>
        <v>4.0400000000000002E-3</v>
      </c>
      <c r="S250" s="131">
        <v>0</v>
      </c>
      <c r="T250" s="132">
        <f t="shared" si="23"/>
        <v>0</v>
      </c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R250" s="133" t="s">
        <v>82</v>
      </c>
      <c r="AT250" s="133" t="s">
        <v>79</v>
      </c>
      <c r="AU250" s="133" t="s">
        <v>41</v>
      </c>
      <c r="AY250" s="11" t="s">
        <v>77</v>
      </c>
      <c r="BE250" s="134">
        <f t="shared" si="24"/>
        <v>0</v>
      </c>
      <c r="BF250" s="134">
        <f t="shared" si="25"/>
        <v>0</v>
      </c>
      <c r="BG250" s="134">
        <f t="shared" si="26"/>
        <v>0</v>
      </c>
      <c r="BH250" s="134">
        <f t="shared" si="27"/>
        <v>0</v>
      </c>
      <c r="BI250" s="134">
        <f t="shared" si="28"/>
        <v>0</v>
      </c>
      <c r="BJ250" s="11" t="s">
        <v>40</v>
      </c>
      <c r="BK250" s="134">
        <f t="shared" si="29"/>
        <v>0</v>
      </c>
      <c r="BL250" s="11" t="s">
        <v>82</v>
      </c>
      <c r="BM250" s="133" t="s">
        <v>468</v>
      </c>
    </row>
    <row r="251" spans="1:65" s="2" customFormat="1" ht="21.75" customHeight="1">
      <c r="A251" s="18"/>
      <c r="B251" s="19"/>
      <c r="C251" s="122" t="s">
        <v>195</v>
      </c>
      <c r="D251" s="122" t="s">
        <v>79</v>
      </c>
      <c r="E251" s="123" t="s">
        <v>469</v>
      </c>
      <c r="F251" s="124" t="s">
        <v>470</v>
      </c>
      <c r="G251" s="125" t="s">
        <v>92</v>
      </c>
      <c r="H251" s="126">
        <v>21</v>
      </c>
      <c r="I251" s="127"/>
      <c r="J251" s="128">
        <f t="shared" si="20"/>
        <v>0</v>
      </c>
      <c r="K251" s="124" t="s">
        <v>81</v>
      </c>
      <c r="L251" s="21"/>
      <c r="M251" s="129" t="s">
        <v>6</v>
      </c>
      <c r="N251" s="130" t="s">
        <v>26</v>
      </c>
      <c r="O251" s="27"/>
      <c r="P251" s="131">
        <f t="shared" si="21"/>
        <v>0</v>
      </c>
      <c r="Q251" s="131">
        <v>5.8E-4</v>
      </c>
      <c r="R251" s="131">
        <f t="shared" si="22"/>
        <v>1.218E-2</v>
      </c>
      <c r="S251" s="131">
        <v>0</v>
      </c>
      <c r="T251" s="132">
        <f t="shared" si="23"/>
        <v>0</v>
      </c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R251" s="133" t="s">
        <v>82</v>
      </c>
      <c r="AT251" s="133" t="s">
        <v>79</v>
      </c>
      <c r="AU251" s="133" t="s">
        <v>41</v>
      </c>
      <c r="AY251" s="11" t="s">
        <v>77</v>
      </c>
      <c r="BE251" s="134">
        <f t="shared" si="24"/>
        <v>0</v>
      </c>
      <c r="BF251" s="134">
        <f t="shared" si="25"/>
        <v>0</v>
      </c>
      <c r="BG251" s="134">
        <f t="shared" si="26"/>
        <v>0</v>
      </c>
      <c r="BH251" s="134">
        <f t="shared" si="27"/>
        <v>0</v>
      </c>
      <c r="BI251" s="134">
        <f t="shared" si="28"/>
        <v>0</v>
      </c>
      <c r="BJ251" s="11" t="s">
        <v>40</v>
      </c>
      <c r="BK251" s="134">
        <f t="shared" si="29"/>
        <v>0</v>
      </c>
      <c r="BL251" s="11" t="s">
        <v>82</v>
      </c>
      <c r="BM251" s="133" t="s">
        <v>471</v>
      </c>
    </row>
    <row r="252" spans="1:65" s="9" customFormat="1" ht="10">
      <c r="B252" s="149"/>
      <c r="C252" s="150"/>
      <c r="D252" s="135" t="s">
        <v>84</v>
      </c>
      <c r="E252" s="151" t="s">
        <v>6</v>
      </c>
      <c r="F252" s="152" t="s">
        <v>472</v>
      </c>
      <c r="G252" s="150"/>
      <c r="H252" s="153">
        <v>21</v>
      </c>
      <c r="I252" s="154"/>
      <c r="J252" s="150"/>
      <c r="K252" s="150"/>
      <c r="L252" s="155"/>
      <c r="M252" s="156"/>
      <c r="N252" s="157"/>
      <c r="O252" s="157"/>
      <c r="P252" s="157"/>
      <c r="Q252" s="157"/>
      <c r="R252" s="157"/>
      <c r="S252" s="157"/>
      <c r="T252" s="158"/>
      <c r="AT252" s="159" t="s">
        <v>84</v>
      </c>
      <c r="AU252" s="159" t="s">
        <v>41</v>
      </c>
      <c r="AV252" s="9" t="s">
        <v>41</v>
      </c>
      <c r="AW252" s="9" t="s">
        <v>18</v>
      </c>
      <c r="AX252" s="9" t="s">
        <v>40</v>
      </c>
      <c r="AY252" s="159" t="s">
        <v>77</v>
      </c>
    </row>
    <row r="253" spans="1:65" s="2" customFormat="1" ht="21.75" customHeight="1">
      <c r="A253" s="18"/>
      <c r="B253" s="19"/>
      <c r="C253" s="171" t="s">
        <v>197</v>
      </c>
      <c r="D253" s="171" t="s">
        <v>139</v>
      </c>
      <c r="E253" s="172" t="s">
        <v>473</v>
      </c>
      <c r="F253" s="173" t="s">
        <v>474</v>
      </c>
      <c r="G253" s="174" t="s">
        <v>92</v>
      </c>
      <c r="H253" s="175">
        <v>23.1</v>
      </c>
      <c r="I253" s="176"/>
      <c r="J253" s="177">
        <f>ROUND(I253*H253,2)</f>
        <v>0</v>
      </c>
      <c r="K253" s="173" t="s">
        <v>81</v>
      </c>
      <c r="L253" s="178"/>
      <c r="M253" s="179" t="s">
        <v>6</v>
      </c>
      <c r="N253" s="180" t="s">
        <v>26</v>
      </c>
      <c r="O253" s="27"/>
      <c r="P253" s="131">
        <f>O253*H253</f>
        <v>0</v>
      </c>
      <c r="Q253" s="131">
        <v>1.106E-2</v>
      </c>
      <c r="R253" s="131">
        <f>Q253*H253</f>
        <v>0.25548600000000005</v>
      </c>
      <c r="S253" s="131">
        <v>0</v>
      </c>
      <c r="T253" s="132">
        <f>S253*H253</f>
        <v>0</v>
      </c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R253" s="133" t="s">
        <v>90</v>
      </c>
      <c r="AT253" s="133" t="s">
        <v>139</v>
      </c>
      <c r="AU253" s="133" t="s">
        <v>41</v>
      </c>
      <c r="AY253" s="11" t="s">
        <v>77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1" t="s">
        <v>40</v>
      </c>
      <c r="BK253" s="134">
        <f>ROUND(I253*H253,2)</f>
        <v>0</v>
      </c>
      <c r="BL253" s="11" t="s">
        <v>82</v>
      </c>
      <c r="BM253" s="133" t="s">
        <v>475</v>
      </c>
    </row>
    <row r="254" spans="1:65" s="9" customFormat="1" ht="10">
      <c r="B254" s="149"/>
      <c r="C254" s="150"/>
      <c r="D254" s="135" t="s">
        <v>84</v>
      </c>
      <c r="E254" s="150"/>
      <c r="F254" s="152" t="s">
        <v>476</v>
      </c>
      <c r="G254" s="150"/>
      <c r="H254" s="153">
        <v>23.1</v>
      </c>
      <c r="I254" s="154"/>
      <c r="J254" s="150"/>
      <c r="K254" s="150"/>
      <c r="L254" s="155"/>
      <c r="M254" s="156"/>
      <c r="N254" s="157"/>
      <c r="O254" s="157"/>
      <c r="P254" s="157"/>
      <c r="Q254" s="157"/>
      <c r="R254" s="157"/>
      <c r="S254" s="157"/>
      <c r="T254" s="158"/>
      <c r="AT254" s="159" t="s">
        <v>84</v>
      </c>
      <c r="AU254" s="159" t="s">
        <v>41</v>
      </c>
      <c r="AV254" s="9" t="s">
        <v>41</v>
      </c>
      <c r="AW254" s="9" t="s">
        <v>0</v>
      </c>
      <c r="AX254" s="9" t="s">
        <v>40</v>
      </c>
      <c r="AY254" s="159" t="s">
        <v>77</v>
      </c>
    </row>
    <row r="255" spans="1:65" s="7" customFormat="1" ht="22.75" customHeight="1">
      <c r="B255" s="106"/>
      <c r="C255" s="107"/>
      <c r="D255" s="108" t="s">
        <v>38</v>
      </c>
      <c r="E255" s="120" t="s">
        <v>91</v>
      </c>
      <c r="F255" s="120" t="s">
        <v>207</v>
      </c>
      <c r="G255" s="107"/>
      <c r="H255" s="107"/>
      <c r="I255" s="110"/>
      <c r="J255" s="121">
        <f>BK255</f>
        <v>0</v>
      </c>
      <c r="K255" s="107"/>
      <c r="L255" s="112"/>
      <c r="M255" s="113"/>
      <c r="N255" s="114"/>
      <c r="O255" s="114"/>
      <c r="P255" s="115">
        <f>SUM(P256:P257)</f>
        <v>0</v>
      </c>
      <c r="Q255" s="114"/>
      <c r="R255" s="115">
        <f>SUM(R256:R257)</f>
        <v>0</v>
      </c>
      <c r="S255" s="114"/>
      <c r="T255" s="116">
        <f>SUM(T256:T257)</f>
        <v>0</v>
      </c>
      <c r="AR255" s="117" t="s">
        <v>40</v>
      </c>
      <c r="AT255" s="118" t="s">
        <v>38</v>
      </c>
      <c r="AU255" s="118" t="s">
        <v>40</v>
      </c>
      <c r="AY255" s="117" t="s">
        <v>77</v>
      </c>
      <c r="BK255" s="119">
        <f>SUM(BK256:BK257)</f>
        <v>0</v>
      </c>
    </row>
    <row r="256" spans="1:65" s="2" customFormat="1" ht="16.5" customHeight="1">
      <c r="A256" s="18"/>
      <c r="B256" s="19"/>
      <c r="C256" s="122" t="s">
        <v>198</v>
      </c>
      <c r="D256" s="122" t="s">
        <v>79</v>
      </c>
      <c r="E256" s="123" t="s">
        <v>477</v>
      </c>
      <c r="F256" s="124" t="s">
        <v>478</v>
      </c>
      <c r="G256" s="125" t="s">
        <v>96</v>
      </c>
      <c r="H256" s="126">
        <v>8</v>
      </c>
      <c r="I256" s="127"/>
      <c r="J256" s="128">
        <f>ROUND(I256*H256,2)</f>
        <v>0</v>
      </c>
      <c r="K256" s="124" t="s">
        <v>81</v>
      </c>
      <c r="L256" s="21"/>
      <c r="M256" s="129" t="s">
        <v>6</v>
      </c>
      <c r="N256" s="130" t="s">
        <v>26</v>
      </c>
      <c r="O256" s="27"/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R256" s="133" t="s">
        <v>82</v>
      </c>
      <c r="AT256" s="133" t="s">
        <v>79</v>
      </c>
      <c r="AU256" s="133" t="s">
        <v>41</v>
      </c>
      <c r="AY256" s="11" t="s">
        <v>77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1" t="s">
        <v>40</v>
      </c>
      <c r="BK256" s="134">
        <f>ROUND(I256*H256,2)</f>
        <v>0</v>
      </c>
      <c r="BL256" s="11" t="s">
        <v>82</v>
      </c>
      <c r="BM256" s="133" t="s">
        <v>479</v>
      </c>
    </row>
    <row r="257" spans="1:65" s="2" customFormat="1" ht="18">
      <c r="A257" s="18"/>
      <c r="B257" s="19"/>
      <c r="C257" s="20"/>
      <c r="D257" s="135" t="s">
        <v>83</v>
      </c>
      <c r="E257" s="20"/>
      <c r="F257" s="136" t="s">
        <v>480</v>
      </c>
      <c r="G257" s="20"/>
      <c r="H257" s="20"/>
      <c r="I257" s="45"/>
      <c r="J257" s="20"/>
      <c r="K257" s="20"/>
      <c r="L257" s="21"/>
      <c r="M257" s="137"/>
      <c r="N257" s="138"/>
      <c r="O257" s="27"/>
      <c r="P257" s="27"/>
      <c r="Q257" s="27"/>
      <c r="R257" s="27"/>
      <c r="S257" s="27"/>
      <c r="T257" s="2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T257" s="11" t="s">
        <v>83</v>
      </c>
      <c r="AU257" s="11" t="s">
        <v>41</v>
      </c>
    </row>
    <row r="258" spans="1:65" s="7" customFormat="1" ht="22.75" customHeight="1">
      <c r="B258" s="106"/>
      <c r="C258" s="107"/>
      <c r="D258" s="108" t="s">
        <v>38</v>
      </c>
      <c r="E258" s="120" t="s">
        <v>208</v>
      </c>
      <c r="F258" s="120" t="s">
        <v>209</v>
      </c>
      <c r="G258" s="107"/>
      <c r="H258" s="107"/>
      <c r="I258" s="110"/>
      <c r="J258" s="121">
        <f>BK258</f>
        <v>0</v>
      </c>
      <c r="K258" s="107"/>
      <c r="L258" s="112"/>
      <c r="M258" s="113"/>
      <c r="N258" s="114"/>
      <c r="O258" s="114"/>
      <c r="P258" s="115">
        <f>SUM(P259:P264)</f>
        <v>0</v>
      </c>
      <c r="Q258" s="114"/>
      <c r="R258" s="115">
        <f>SUM(R259:R264)</f>
        <v>0</v>
      </c>
      <c r="S258" s="114"/>
      <c r="T258" s="116">
        <f>SUM(T259:T264)</f>
        <v>0</v>
      </c>
      <c r="AR258" s="117" t="s">
        <v>40</v>
      </c>
      <c r="AT258" s="118" t="s">
        <v>38</v>
      </c>
      <c r="AU258" s="118" t="s">
        <v>40</v>
      </c>
      <c r="AY258" s="117" t="s">
        <v>77</v>
      </c>
      <c r="BK258" s="119">
        <f>SUM(BK259:BK264)</f>
        <v>0</v>
      </c>
    </row>
    <row r="259" spans="1:65" s="2" customFormat="1" ht="21.75" customHeight="1">
      <c r="A259" s="18"/>
      <c r="B259" s="19"/>
      <c r="C259" s="122" t="s">
        <v>199</v>
      </c>
      <c r="D259" s="122" t="s">
        <v>79</v>
      </c>
      <c r="E259" s="123" t="s">
        <v>210</v>
      </c>
      <c r="F259" s="124" t="s">
        <v>211</v>
      </c>
      <c r="G259" s="125" t="s">
        <v>134</v>
      </c>
      <c r="H259" s="126">
        <v>0.5</v>
      </c>
      <c r="I259" s="127"/>
      <c r="J259" s="128">
        <f>ROUND(I259*H259,2)</f>
        <v>0</v>
      </c>
      <c r="K259" s="124" t="s">
        <v>81</v>
      </c>
      <c r="L259" s="21"/>
      <c r="M259" s="129" t="s">
        <v>6</v>
      </c>
      <c r="N259" s="130" t="s">
        <v>26</v>
      </c>
      <c r="O259" s="27"/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R259" s="133" t="s">
        <v>82</v>
      </c>
      <c r="AT259" s="133" t="s">
        <v>79</v>
      </c>
      <c r="AU259" s="133" t="s">
        <v>41</v>
      </c>
      <c r="AY259" s="11" t="s">
        <v>77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1" t="s">
        <v>40</v>
      </c>
      <c r="BK259" s="134">
        <f>ROUND(I259*H259,2)</f>
        <v>0</v>
      </c>
      <c r="BL259" s="11" t="s">
        <v>82</v>
      </c>
      <c r="BM259" s="133" t="s">
        <v>481</v>
      </c>
    </row>
    <row r="260" spans="1:65" s="2" customFormat="1" ht="21.75" customHeight="1">
      <c r="A260" s="18"/>
      <c r="B260" s="19"/>
      <c r="C260" s="122" t="s">
        <v>200</v>
      </c>
      <c r="D260" s="122" t="s">
        <v>79</v>
      </c>
      <c r="E260" s="123" t="s">
        <v>212</v>
      </c>
      <c r="F260" s="124" t="s">
        <v>213</v>
      </c>
      <c r="G260" s="125" t="s">
        <v>134</v>
      </c>
      <c r="H260" s="126">
        <v>0.5</v>
      </c>
      <c r="I260" s="127"/>
      <c r="J260" s="128">
        <f>ROUND(I260*H260,2)</f>
        <v>0</v>
      </c>
      <c r="K260" s="124" t="s">
        <v>81</v>
      </c>
      <c r="L260" s="21"/>
      <c r="M260" s="129" t="s">
        <v>6</v>
      </c>
      <c r="N260" s="130" t="s">
        <v>26</v>
      </c>
      <c r="O260" s="27"/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R260" s="133" t="s">
        <v>82</v>
      </c>
      <c r="AT260" s="133" t="s">
        <v>79</v>
      </c>
      <c r="AU260" s="133" t="s">
        <v>41</v>
      </c>
      <c r="AY260" s="11" t="s">
        <v>77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1" t="s">
        <v>40</v>
      </c>
      <c r="BK260" s="134">
        <f>ROUND(I260*H260,2)</f>
        <v>0</v>
      </c>
      <c r="BL260" s="11" t="s">
        <v>82</v>
      </c>
      <c r="BM260" s="133" t="s">
        <v>482</v>
      </c>
    </row>
    <row r="261" spans="1:65" s="2" customFormat="1" ht="33" customHeight="1">
      <c r="A261" s="18"/>
      <c r="B261" s="19"/>
      <c r="C261" s="122" t="s">
        <v>202</v>
      </c>
      <c r="D261" s="122" t="s">
        <v>79</v>
      </c>
      <c r="E261" s="123" t="s">
        <v>214</v>
      </c>
      <c r="F261" s="124" t="s">
        <v>215</v>
      </c>
      <c r="G261" s="125" t="s">
        <v>134</v>
      </c>
      <c r="H261" s="126">
        <v>9.5</v>
      </c>
      <c r="I261" s="127"/>
      <c r="J261" s="128">
        <f>ROUND(I261*H261,2)</f>
        <v>0</v>
      </c>
      <c r="K261" s="124" t="s">
        <v>81</v>
      </c>
      <c r="L261" s="21"/>
      <c r="M261" s="129" t="s">
        <v>6</v>
      </c>
      <c r="N261" s="130" t="s">
        <v>26</v>
      </c>
      <c r="O261" s="27"/>
      <c r="P261" s="131">
        <f>O261*H261</f>
        <v>0</v>
      </c>
      <c r="Q261" s="131">
        <v>0</v>
      </c>
      <c r="R261" s="131">
        <f>Q261*H261</f>
        <v>0</v>
      </c>
      <c r="S261" s="131">
        <v>0</v>
      </c>
      <c r="T261" s="132">
        <f>S261*H261</f>
        <v>0</v>
      </c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R261" s="133" t="s">
        <v>82</v>
      </c>
      <c r="AT261" s="133" t="s">
        <v>79</v>
      </c>
      <c r="AU261" s="133" t="s">
        <v>41</v>
      </c>
      <c r="AY261" s="11" t="s">
        <v>77</v>
      </c>
      <c r="BE261" s="134">
        <f>IF(N261="základní",J261,0)</f>
        <v>0</v>
      </c>
      <c r="BF261" s="134">
        <f>IF(N261="snížená",J261,0)</f>
        <v>0</v>
      </c>
      <c r="BG261" s="134">
        <f>IF(N261="zákl. přenesená",J261,0)</f>
        <v>0</v>
      </c>
      <c r="BH261" s="134">
        <f>IF(N261="sníž. přenesená",J261,0)</f>
        <v>0</v>
      </c>
      <c r="BI261" s="134">
        <f>IF(N261="nulová",J261,0)</f>
        <v>0</v>
      </c>
      <c r="BJ261" s="11" t="s">
        <v>40</v>
      </c>
      <c r="BK261" s="134">
        <f>ROUND(I261*H261,2)</f>
        <v>0</v>
      </c>
      <c r="BL261" s="11" t="s">
        <v>82</v>
      </c>
      <c r="BM261" s="133" t="s">
        <v>483</v>
      </c>
    </row>
    <row r="262" spans="1:65" s="2" customFormat="1" ht="18">
      <c r="A262" s="18"/>
      <c r="B262" s="19"/>
      <c r="C262" s="20"/>
      <c r="D262" s="135" t="s">
        <v>83</v>
      </c>
      <c r="E262" s="20"/>
      <c r="F262" s="136" t="s">
        <v>124</v>
      </c>
      <c r="G262" s="20"/>
      <c r="H262" s="20"/>
      <c r="I262" s="45"/>
      <c r="J262" s="20"/>
      <c r="K262" s="20"/>
      <c r="L262" s="21"/>
      <c r="M262" s="137"/>
      <c r="N262" s="138"/>
      <c r="O262" s="27"/>
      <c r="P262" s="27"/>
      <c r="Q262" s="27"/>
      <c r="R262" s="27"/>
      <c r="S262" s="27"/>
      <c r="T262" s="2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T262" s="11" t="s">
        <v>83</v>
      </c>
      <c r="AU262" s="11" t="s">
        <v>41</v>
      </c>
    </row>
    <row r="263" spans="1:65" s="9" customFormat="1" ht="10">
      <c r="B263" s="149"/>
      <c r="C263" s="150"/>
      <c r="D263" s="135" t="s">
        <v>84</v>
      </c>
      <c r="E263" s="150"/>
      <c r="F263" s="152" t="s">
        <v>484</v>
      </c>
      <c r="G263" s="150"/>
      <c r="H263" s="153">
        <v>9.5</v>
      </c>
      <c r="I263" s="154"/>
      <c r="J263" s="150"/>
      <c r="K263" s="150"/>
      <c r="L263" s="155"/>
      <c r="M263" s="156"/>
      <c r="N263" s="157"/>
      <c r="O263" s="157"/>
      <c r="P263" s="157"/>
      <c r="Q263" s="157"/>
      <c r="R263" s="157"/>
      <c r="S263" s="157"/>
      <c r="T263" s="158"/>
      <c r="AT263" s="159" t="s">
        <v>84</v>
      </c>
      <c r="AU263" s="159" t="s">
        <v>41</v>
      </c>
      <c r="AV263" s="9" t="s">
        <v>41</v>
      </c>
      <c r="AW263" s="9" t="s">
        <v>0</v>
      </c>
      <c r="AX263" s="9" t="s">
        <v>40</v>
      </c>
      <c r="AY263" s="159" t="s">
        <v>77</v>
      </c>
    </row>
    <row r="264" spans="1:65" s="2" customFormat="1" ht="44.25" customHeight="1">
      <c r="A264" s="18"/>
      <c r="B264" s="19"/>
      <c r="C264" s="122" t="s">
        <v>203</v>
      </c>
      <c r="D264" s="122" t="s">
        <v>79</v>
      </c>
      <c r="E264" s="123" t="s">
        <v>485</v>
      </c>
      <c r="F264" s="124" t="s">
        <v>486</v>
      </c>
      <c r="G264" s="125" t="s">
        <v>134</v>
      </c>
      <c r="H264" s="126">
        <v>0.5</v>
      </c>
      <c r="I264" s="127"/>
      <c r="J264" s="128">
        <f>ROUND(I264*H264,2)</f>
        <v>0</v>
      </c>
      <c r="K264" s="124" t="s">
        <v>81</v>
      </c>
      <c r="L264" s="21"/>
      <c r="M264" s="129" t="s">
        <v>6</v>
      </c>
      <c r="N264" s="130" t="s">
        <v>26</v>
      </c>
      <c r="O264" s="27"/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R264" s="133" t="s">
        <v>82</v>
      </c>
      <c r="AT264" s="133" t="s">
        <v>79</v>
      </c>
      <c r="AU264" s="133" t="s">
        <v>41</v>
      </c>
      <c r="AY264" s="11" t="s">
        <v>77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1" t="s">
        <v>40</v>
      </c>
      <c r="BK264" s="134">
        <f>ROUND(I264*H264,2)</f>
        <v>0</v>
      </c>
      <c r="BL264" s="11" t="s">
        <v>82</v>
      </c>
      <c r="BM264" s="133" t="s">
        <v>487</v>
      </c>
    </row>
    <row r="265" spans="1:65" s="7" customFormat="1" ht="22.75" customHeight="1">
      <c r="B265" s="106"/>
      <c r="C265" s="107"/>
      <c r="D265" s="108" t="s">
        <v>38</v>
      </c>
      <c r="E265" s="120" t="s">
        <v>216</v>
      </c>
      <c r="F265" s="120" t="s">
        <v>217</v>
      </c>
      <c r="G265" s="107"/>
      <c r="H265" s="107"/>
      <c r="I265" s="110"/>
      <c r="J265" s="121">
        <f>BK265</f>
        <v>0</v>
      </c>
      <c r="K265" s="107"/>
      <c r="L265" s="112"/>
      <c r="M265" s="113"/>
      <c r="N265" s="114"/>
      <c r="O265" s="114"/>
      <c r="P265" s="115">
        <f>P266</f>
        <v>0</v>
      </c>
      <c r="Q265" s="114"/>
      <c r="R265" s="115">
        <f>R266</f>
        <v>0</v>
      </c>
      <c r="S265" s="114"/>
      <c r="T265" s="116">
        <f>T266</f>
        <v>0</v>
      </c>
      <c r="AR265" s="117" t="s">
        <v>40</v>
      </c>
      <c r="AT265" s="118" t="s">
        <v>38</v>
      </c>
      <c r="AU265" s="118" t="s">
        <v>40</v>
      </c>
      <c r="AY265" s="117" t="s">
        <v>77</v>
      </c>
      <c r="BK265" s="119">
        <f>BK266</f>
        <v>0</v>
      </c>
    </row>
    <row r="266" spans="1:65" s="2" customFormat="1" ht="44.25" customHeight="1">
      <c r="A266" s="18"/>
      <c r="B266" s="19"/>
      <c r="C266" s="122" t="s">
        <v>204</v>
      </c>
      <c r="D266" s="122" t="s">
        <v>79</v>
      </c>
      <c r="E266" s="123" t="s">
        <v>488</v>
      </c>
      <c r="F266" s="124" t="s">
        <v>489</v>
      </c>
      <c r="G266" s="125" t="s">
        <v>134</v>
      </c>
      <c r="H266" s="126">
        <v>204.31399999999999</v>
      </c>
      <c r="I266" s="127"/>
      <c r="J266" s="128">
        <f>ROUND(I266*H266,2)</f>
        <v>0</v>
      </c>
      <c r="K266" s="124" t="s">
        <v>81</v>
      </c>
      <c r="L266" s="21"/>
      <c r="M266" s="129" t="s">
        <v>6</v>
      </c>
      <c r="N266" s="130" t="s">
        <v>26</v>
      </c>
      <c r="O266" s="27"/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R266" s="133" t="s">
        <v>82</v>
      </c>
      <c r="AT266" s="133" t="s">
        <v>79</v>
      </c>
      <c r="AU266" s="133" t="s">
        <v>41</v>
      </c>
      <c r="AY266" s="11" t="s">
        <v>77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1" t="s">
        <v>40</v>
      </c>
      <c r="BK266" s="134">
        <f>ROUND(I266*H266,2)</f>
        <v>0</v>
      </c>
      <c r="BL266" s="11" t="s">
        <v>82</v>
      </c>
      <c r="BM266" s="133" t="s">
        <v>490</v>
      </c>
    </row>
    <row r="267" spans="1:65" s="7" customFormat="1" ht="25.9" customHeight="1">
      <c r="B267" s="106"/>
      <c r="C267" s="107"/>
      <c r="D267" s="108" t="s">
        <v>38</v>
      </c>
      <c r="E267" s="109" t="s">
        <v>139</v>
      </c>
      <c r="F267" s="109" t="s">
        <v>218</v>
      </c>
      <c r="G267" s="107"/>
      <c r="H267" s="107"/>
      <c r="I267" s="110"/>
      <c r="J267" s="111">
        <f>BK267</f>
        <v>0</v>
      </c>
      <c r="K267" s="107"/>
      <c r="L267" s="112"/>
      <c r="M267" s="113"/>
      <c r="N267" s="114"/>
      <c r="O267" s="114"/>
      <c r="P267" s="115">
        <f>P268</f>
        <v>0</v>
      </c>
      <c r="Q267" s="114"/>
      <c r="R267" s="115">
        <f>R268</f>
        <v>1.65924E-2</v>
      </c>
      <c r="S267" s="114"/>
      <c r="T267" s="116">
        <f>T268</f>
        <v>0</v>
      </c>
      <c r="AR267" s="117" t="s">
        <v>40</v>
      </c>
      <c r="AT267" s="118" t="s">
        <v>38</v>
      </c>
      <c r="AU267" s="118" t="s">
        <v>39</v>
      </c>
      <c r="AY267" s="117" t="s">
        <v>77</v>
      </c>
      <c r="BK267" s="119">
        <f>BK268</f>
        <v>0</v>
      </c>
    </row>
    <row r="268" spans="1:65" s="7" customFormat="1" ht="22.75" customHeight="1">
      <c r="B268" s="106"/>
      <c r="C268" s="107"/>
      <c r="D268" s="108" t="s">
        <v>38</v>
      </c>
      <c r="E268" s="120" t="s">
        <v>219</v>
      </c>
      <c r="F268" s="120" t="s">
        <v>220</v>
      </c>
      <c r="G268" s="107"/>
      <c r="H268" s="107"/>
      <c r="I268" s="110"/>
      <c r="J268" s="121">
        <f>BK268</f>
        <v>0</v>
      </c>
      <c r="K268" s="107"/>
      <c r="L268" s="112"/>
      <c r="M268" s="113"/>
      <c r="N268" s="114"/>
      <c r="O268" s="114"/>
      <c r="P268" s="115">
        <f>SUM(P269:P271)</f>
        <v>0</v>
      </c>
      <c r="Q268" s="114"/>
      <c r="R268" s="115">
        <f>SUM(R269:R271)</f>
        <v>1.65924E-2</v>
      </c>
      <c r="S268" s="114"/>
      <c r="T268" s="116">
        <f>SUM(T269:T271)</f>
        <v>0</v>
      </c>
      <c r="AR268" s="117" t="s">
        <v>85</v>
      </c>
      <c r="AT268" s="118" t="s">
        <v>38</v>
      </c>
      <c r="AU268" s="118" t="s">
        <v>40</v>
      </c>
      <c r="AY268" s="117" t="s">
        <v>77</v>
      </c>
      <c r="BK268" s="119">
        <f>SUM(BK269:BK271)</f>
        <v>0</v>
      </c>
    </row>
    <row r="269" spans="1:65" s="2" customFormat="1" ht="16.5" customHeight="1">
      <c r="A269" s="18"/>
      <c r="B269" s="19"/>
      <c r="C269" s="122" t="s">
        <v>205</v>
      </c>
      <c r="D269" s="122" t="s">
        <v>79</v>
      </c>
      <c r="E269" s="123" t="s">
        <v>221</v>
      </c>
      <c r="F269" s="124" t="s">
        <v>222</v>
      </c>
      <c r="G269" s="125" t="s">
        <v>223</v>
      </c>
      <c r="H269" s="126">
        <v>1.6759999999999999</v>
      </c>
      <c r="I269" s="127"/>
      <c r="J269" s="128">
        <f>ROUND(I269*H269,2)</f>
        <v>0</v>
      </c>
      <c r="K269" s="124" t="s">
        <v>81</v>
      </c>
      <c r="L269" s="21"/>
      <c r="M269" s="129" t="s">
        <v>6</v>
      </c>
      <c r="N269" s="130" t="s">
        <v>26</v>
      </c>
      <c r="O269" s="27"/>
      <c r="P269" s="131">
        <f>O269*H269</f>
        <v>0</v>
      </c>
      <c r="Q269" s="131">
        <v>9.9000000000000008E-3</v>
      </c>
      <c r="R269" s="131">
        <f>Q269*H269</f>
        <v>1.65924E-2</v>
      </c>
      <c r="S269" s="131">
        <v>0</v>
      </c>
      <c r="T269" s="132">
        <f>S269*H269</f>
        <v>0</v>
      </c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R269" s="133" t="s">
        <v>183</v>
      </c>
      <c r="AT269" s="133" t="s">
        <v>79</v>
      </c>
      <c r="AU269" s="133" t="s">
        <v>41</v>
      </c>
      <c r="AY269" s="11" t="s">
        <v>77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1" t="s">
        <v>40</v>
      </c>
      <c r="BK269" s="134">
        <f>ROUND(I269*H269,2)</f>
        <v>0</v>
      </c>
      <c r="BL269" s="11" t="s">
        <v>183</v>
      </c>
      <c r="BM269" s="133" t="s">
        <v>491</v>
      </c>
    </row>
    <row r="270" spans="1:65" s="8" customFormat="1" ht="10">
      <c r="B270" s="139"/>
      <c r="C270" s="140"/>
      <c r="D270" s="135" t="s">
        <v>84</v>
      </c>
      <c r="E270" s="141" t="s">
        <v>6</v>
      </c>
      <c r="F270" s="142" t="s">
        <v>492</v>
      </c>
      <c r="G270" s="140"/>
      <c r="H270" s="141" t="s">
        <v>6</v>
      </c>
      <c r="I270" s="143"/>
      <c r="J270" s="140"/>
      <c r="K270" s="140"/>
      <c r="L270" s="144"/>
      <c r="M270" s="145"/>
      <c r="N270" s="146"/>
      <c r="O270" s="146"/>
      <c r="P270" s="146"/>
      <c r="Q270" s="146"/>
      <c r="R270" s="146"/>
      <c r="S270" s="146"/>
      <c r="T270" s="147"/>
      <c r="AT270" s="148" t="s">
        <v>84</v>
      </c>
      <c r="AU270" s="148" t="s">
        <v>41</v>
      </c>
      <c r="AV270" s="8" t="s">
        <v>40</v>
      </c>
      <c r="AW270" s="8" t="s">
        <v>18</v>
      </c>
      <c r="AX270" s="8" t="s">
        <v>39</v>
      </c>
      <c r="AY270" s="148" t="s">
        <v>77</v>
      </c>
    </row>
    <row r="271" spans="1:65" s="9" customFormat="1" ht="10">
      <c r="B271" s="149"/>
      <c r="C271" s="150"/>
      <c r="D271" s="135" t="s">
        <v>84</v>
      </c>
      <c r="E271" s="151" t="s">
        <v>6</v>
      </c>
      <c r="F271" s="152" t="s">
        <v>493</v>
      </c>
      <c r="G271" s="150"/>
      <c r="H271" s="153">
        <v>1.6759999999999999</v>
      </c>
      <c r="I271" s="154"/>
      <c r="J271" s="150"/>
      <c r="K271" s="150"/>
      <c r="L271" s="155"/>
      <c r="M271" s="156"/>
      <c r="N271" s="157"/>
      <c r="O271" s="157"/>
      <c r="P271" s="157"/>
      <c r="Q271" s="157"/>
      <c r="R271" s="157"/>
      <c r="S271" s="157"/>
      <c r="T271" s="158"/>
      <c r="AT271" s="159" t="s">
        <v>84</v>
      </c>
      <c r="AU271" s="159" t="s">
        <v>41</v>
      </c>
      <c r="AV271" s="9" t="s">
        <v>41</v>
      </c>
      <c r="AW271" s="9" t="s">
        <v>18</v>
      </c>
      <c r="AX271" s="9" t="s">
        <v>40</v>
      </c>
      <c r="AY271" s="159" t="s">
        <v>77</v>
      </c>
    </row>
    <row r="272" spans="1:65" s="7" customFormat="1" ht="25.9" customHeight="1">
      <c r="B272" s="106"/>
      <c r="C272" s="107"/>
      <c r="D272" s="108" t="s">
        <v>38</v>
      </c>
      <c r="E272" s="109" t="s">
        <v>43</v>
      </c>
      <c r="F272" s="109" t="s">
        <v>44</v>
      </c>
      <c r="G272" s="107"/>
      <c r="H272" s="107"/>
      <c r="I272" s="110"/>
      <c r="J272" s="111">
        <f>BK272</f>
        <v>0</v>
      </c>
      <c r="K272" s="107"/>
      <c r="L272" s="112"/>
      <c r="M272" s="113"/>
      <c r="N272" s="114"/>
      <c r="O272" s="114"/>
      <c r="P272" s="115">
        <f>P273</f>
        <v>0</v>
      </c>
      <c r="Q272" s="114"/>
      <c r="R272" s="115">
        <f>R273</f>
        <v>0</v>
      </c>
      <c r="S272" s="114"/>
      <c r="T272" s="116">
        <f>T273</f>
        <v>0</v>
      </c>
      <c r="AR272" s="117" t="s">
        <v>87</v>
      </c>
      <c r="AT272" s="118" t="s">
        <v>38</v>
      </c>
      <c r="AU272" s="118" t="s">
        <v>39</v>
      </c>
      <c r="AY272" s="117" t="s">
        <v>77</v>
      </c>
      <c r="BK272" s="119">
        <f>BK273</f>
        <v>0</v>
      </c>
    </row>
    <row r="273" spans="1:65" s="7" customFormat="1" ht="22.75" customHeight="1">
      <c r="B273" s="106"/>
      <c r="C273" s="107"/>
      <c r="D273" s="108" t="s">
        <v>38</v>
      </c>
      <c r="E273" s="120" t="s">
        <v>224</v>
      </c>
      <c r="F273" s="120" t="s">
        <v>225</v>
      </c>
      <c r="G273" s="107"/>
      <c r="H273" s="107"/>
      <c r="I273" s="110"/>
      <c r="J273" s="121">
        <f>BK273</f>
        <v>0</v>
      </c>
      <c r="K273" s="107"/>
      <c r="L273" s="112"/>
      <c r="M273" s="113"/>
      <c r="N273" s="114"/>
      <c r="O273" s="114"/>
      <c r="P273" s="115">
        <f>SUM(P274:P275)</f>
        <v>0</v>
      </c>
      <c r="Q273" s="114"/>
      <c r="R273" s="115">
        <f>SUM(R274:R275)</f>
        <v>0</v>
      </c>
      <c r="S273" s="114"/>
      <c r="T273" s="116">
        <f>SUM(T274:T275)</f>
        <v>0</v>
      </c>
      <c r="AR273" s="117" t="s">
        <v>87</v>
      </c>
      <c r="AT273" s="118" t="s">
        <v>38</v>
      </c>
      <c r="AU273" s="118" t="s">
        <v>40</v>
      </c>
      <c r="AY273" s="117" t="s">
        <v>77</v>
      </c>
      <c r="BK273" s="119">
        <f>SUM(BK274:BK275)</f>
        <v>0</v>
      </c>
    </row>
    <row r="274" spans="1:65" s="2" customFormat="1" ht="16.5" customHeight="1">
      <c r="A274" s="18"/>
      <c r="B274" s="19"/>
      <c r="C274" s="122" t="s">
        <v>206</v>
      </c>
      <c r="D274" s="122" t="s">
        <v>79</v>
      </c>
      <c r="E274" s="123" t="s">
        <v>226</v>
      </c>
      <c r="F274" s="124" t="s">
        <v>227</v>
      </c>
      <c r="G274" s="125" t="s">
        <v>228</v>
      </c>
      <c r="H274" s="126">
        <v>1</v>
      </c>
      <c r="I274" s="127"/>
      <c r="J274" s="128">
        <f>ROUND(I274*H274,2)</f>
        <v>0</v>
      </c>
      <c r="K274" s="124" t="s">
        <v>81</v>
      </c>
      <c r="L274" s="21"/>
      <c r="M274" s="129" t="s">
        <v>6</v>
      </c>
      <c r="N274" s="130" t="s">
        <v>26</v>
      </c>
      <c r="O274" s="27"/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R274" s="133" t="s">
        <v>229</v>
      </c>
      <c r="AT274" s="133" t="s">
        <v>79</v>
      </c>
      <c r="AU274" s="133" t="s">
        <v>41</v>
      </c>
      <c r="AY274" s="11" t="s">
        <v>77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1" t="s">
        <v>40</v>
      </c>
      <c r="BK274" s="134">
        <f>ROUND(I274*H274,2)</f>
        <v>0</v>
      </c>
      <c r="BL274" s="11" t="s">
        <v>229</v>
      </c>
      <c r="BM274" s="133" t="s">
        <v>494</v>
      </c>
    </row>
    <row r="275" spans="1:65" s="2" customFormat="1" ht="45">
      <c r="A275" s="18"/>
      <c r="B275" s="19"/>
      <c r="C275" s="20"/>
      <c r="D275" s="135" t="s">
        <v>83</v>
      </c>
      <c r="E275" s="20"/>
      <c r="F275" s="136" t="s">
        <v>230</v>
      </c>
      <c r="G275" s="20"/>
      <c r="H275" s="20"/>
      <c r="I275" s="45"/>
      <c r="J275" s="20"/>
      <c r="K275" s="20"/>
      <c r="L275" s="21"/>
      <c r="M275" s="181"/>
      <c r="N275" s="182"/>
      <c r="O275" s="183"/>
      <c r="P275" s="183"/>
      <c r="Q275" s="183"/>
      <c r="R275" s="183"/>
      <c r="S275" s="183"/>
      <c r="T275" s="184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T275" s="11" t="s">
        <v>83</v>
      </c>
      <c r="AU275" s="11" t="s">
        <v>41</v>
      </c>
    </row>
    <row r="276" spans="1:65" s="2" customFormat="1" ht="7" customHeight="1">
      <c r="A276" s="18"/>
      <c r="B276" s="22"/>
      <c r="C276" s="23"/>
      <c r="D276" s="23"/>
      <c r="E276" s="23"/>
      <c r="F276" s="23"/>
      <c r="G276" s="23"/>
      <c r="H276" s="23"/>
      <c r="I276" s="72"/>
      <c r="J276" s="23"/>
      <c r="K276" s="23"/>
      <c r="L276" s="21"/>
      <c r="M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</row>
  </sheetData>
  <sheetProtection algorithmName="SHA-512" hashValue="rX0j928t0aC9CZq8WfVKwdgOFvtNqK3MJhAfWePJrYuYyZAyf3cWkabrVQ83FnZ8TGhFybs4hS49jJXRHQjtug==" saltValue="kK2Rqjjonq6NKyigG33hrsj1jU6EMrXGfsQPAyfppPZ3Cjjk9QkHYefMsNR8t+BHDiLwAtDMo+kdqZ0OB+3poQ==" spinCount="100000" sheet="1" objects="1" scenarios="1" formatColumns="0" formatRows="0" autoFilter="0"/>
  <autoFilter ref="C89:K275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 301 - Přeložka vodovodu</vt:lpstr>
      <vt:lpstr>'SO 301 - Přeložka vodovodu'!Názvy_tisku</vt:lpstr>
      <vt:lpstr>'SO 301 - Přeložka vodovodu'!Oblast_tisku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Hanáček Jan</dc:creator>
  <cp:lastModifiedBy>lenka</cp:lastModifiedBy>
  <dcterms:created xsi:type="dcterms:W3CDTF">2020-04-29T12:20:56Z</dcterms:created>
  <dcterms:modified xsi:type="dcterms:W3CDTF">2020-04-29T14:52:14Z</dcterms:modified>
</cp:coreProperties>
</file>