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kol2 - Kanalizační přípoj..." sheetId="2" r:id="rId2"/>
    <sheet name="Pokyny pro vyplnění" sheetId="3" r:id="rId3"/>
  </sheets>
  <definedNames>
    <definedName name="_xlnm.Print_Area" localSheetId="0">'Rekapitulace stavby'!$D$4:$AO$36,'Rekapitulace stavby'!$C$42:$AQ$56</definedName>
    <definedName name="_xlnm.Print_Titles" localSheetId="0">'Rekapitulace stavby'!$52:$52</definedName>
    <definedName name="_xlnm._FilterDatabase" localSheetId="1" hidden="1">'kol2 - Kanalizační přípoj...'!$C$90:$K$447</definedName>
    <definedName name="_xlnm.Print_Area" localSheetId="1">'kol2 - Kanalizační přípoj...'!$C$4:$J$37,'kol2 - Kanalizační přípoj...'!$C$43:$J$74,'kol2 - Kanalizační přípoj...'!$C$80:$K$447</definedName>
    <definedName name="_xlnm.Print_Titles" localSheetId="1">'kol2 - Kanalizační přípoj...'!$90:$90</definedName>
    <definedName name="_xlnm.Print_Area" localSheetId="2">'Pokyny pro vyplnění'!$B$2:$K$71,'Pokyny pro vyplnění'!$B$74:$K$118,'Pokyny pro vyplnění'!$B$121:$K$190,'Pokyny pro vyplnění'!$B$198:$K$218</definedName>
  </definedNames>
  <calcPr/>
</workbook>
</file>

<file path=xl/calcChain.xml><?xml version="1.0" encoding="utf-8"?>
<calcChain xmlns="http://schemas.openxmlformats.org/spreadsheetml/2006/main">
  <c i="2" r="J35"/>
  <c r="J34"/>
  <c i="1" r="AY55"/>
  <c i="2" r="J33"/>
  <c i="1" r="AX55"/>
  <c i="2" r="BI447"/>
  <c r="BH447"/>
  <c r="BG447"/>
  <c r="BE447"/>
  <c r="T447"/>
  <c r="T446"/>
  <c r="R447"/>
  <c r="R446"/>
  <c r="P447"/>
  <c r="P446"/>
  <c r="BK447"/>
  <c r="BK446"/>
  <c r="J446"/>
  <c r="J447"/>
  <c r="BF447"/>
  <c r="J73"/>
  <c r="BI445"/>
  <c r="BH445"/>
  <c r="BG445"/>
  <c r="BE445"/>
  <c r="T445"/>
  <c r="R445"/>
  <c r="P445"/>
  <c r="BK445"/>
  <c r="J445"/>
  <c r="BF445"/>
  <c r="BI444"/>
  <c r="BH444"/>
  <c r="BG444"/>
  <c r="BE444"/>
  <c r="T444"/>
  <c r="T443"/>
  <c r="R444"/>
  <c r="R443"/>
  <c r="P444"/>
  <c r="P443"/>
  <c r="BK444"/>
  <c r="BK443"/>
  <c r="J443"/>
  <c r="J444"/>
  <c r="BF444"/>
  <c r="J72"/>
  <c r="BI442"/>
  <c r="BH442"/>
  <c r="BG442"/>
  <c r="BE442"/>
  <c r="T442"/>
  <c r="T441"/>
  <c r="R442"/>
  <c r="R441"/>
  <c r="P442"/>
  <c r="P441"/>
  <c r="BK442"/>
  <c r="BK441"/>
  <c r="J441"/>
  <c r="J442"/>
  <c r="BF442"/>
  <c r="J71"/>
  <c r="BI440"/>
  <c r="BH440"/>
  <c r="BG440"/>
  <c r="BE440"/>
  <c r="T440"/>
  <c r="R440"/>
  <c r="P440"/>
  <c r="BK440"/>
  <c r="J440"/>
  <c r="BF440"/>
  <c r="BI436"/>
  <c r="BH436"/>
  <c r="BG436"/>
  <c r="BE436"/>
  <c r="T436"/>
  <c r="R436"/>
  <c r="P436"/>
  <c r="BK436"/>
  <c r="J436"/>
  <c r="BF436"/>
  <c r="BI432"/>
  <c r="BH432"/>
  <c r="BG432"/>
  <c r="BE432"/>
  <c r="T432"/>
  <c r="R432"/>
  <c r="P432"/>
  <c r="BK432"/>
  <c r="J432"/>
  <c r="BF432"/>
  <c r="BI428"/>
  <c r="BH428"/>
  <c r="BG428"/>
  <c r="BE428"/>
  <c r="T428"/>
  <c r="T427"/>
  <c r="T426"/>
  <c r="R428"/>
  <c r="R427"/>
  <c r="R426"/>
  <c r="P428"/>
  <c r="P427"/>
  <c r="P426"/>
  <c r="BK428"/>
  <c r="BK427"/>
  <c r="J427"/>
  <c r="BK426"/>
  <c r="J426"/>
  <c r="J428"/>
  <c r="BF428"/>
  <c r="J70"/>
  <c r="J69"/>
  <c r="BI422"/>
  <c r="BH422"/>
  <c r="BG422"/>
  <c r="BE422"/>
  <c r="T422"/>
  <c r="T421"/>
  <c r="R422"/>
  <c r="R421"/>
  <c r="P422"/>
  <c r="P421"/>
  <c r="BK422"/>
  <c r="BK421"/>
  <c r="J421"/>
  <c r="J422"/>
  <c r="BF422"/>
  <c r="J68"/>
  <c r="BI419"/>
  <c r="BH419"/>
  <c r="BG419"/>
  <c r="BE419"/>
  <c r="T419"/>
  <c r="R419"/>
  <c r="P419"/>
  <c r="BK419"/>
  <c r="J419"/>
  <c r="BF419"/>
  <c r="BI414"/>
  <c r="BH414"/>
  <c r="BG414"/>
  <c r="BE414"/>
  <c r="T414"/>
  <c r="R414"/>
  <c r="P414"/>
  <c r="BK414"/>
  <c r="J414"/>
  <c r="BF414"/>
  <c r="BI410"/>
  <c r="BH410"/>
  <c r="BG410"/>
  <c r="BE410"/>
  <c r="T410"/>
  <c r="R410"/>
  <c r="P410"/>
  <c r="BK410"/>
  <c r="J410"/>
  <c r="BF410"/>
  <c r="BI406"/>
  <c r="BH406"/>
  <c r="BG406"/>
  <c r="BE406"/>
  <c r="T406"/>
  <c r="R406"/>
  <c r="P406"/>
  <c r="BK406"/>
  <c r="J406"/>
  <c r="BF406"/>
  <c r="BI402"/>
  <c r="BH402"/>
  <c r="BG402"/>
  <c r="BE402"/>
  <c r="T402"/>
  <c r="R402"/>
  <c r="P402"/>
  <c r="BK402"/>
  <c r="J402"/>
  <c r="BF402"/>
  <c r="BI397"/>
  <c r="BH397"/>
  <c r="BG397"/>
  <c r="BE397"/>
  <c r="T397"/>
  <c r="T396"/>
  <c r="R397"/>
  <c r="R396"/>
  <c r="P397"/>
  <c r="P396"/>
  <c r="BK397"/>
  <c r="BK396"/>
  <c r="J396"/>
  <c r="J397"/>
  <c r="BF397"/>
  <c r="J67"/>
  <c r="BI394"/>
  <c r="BH394"/>
  <c r="BG394"/>
  <c r="BE394"/>
  <c r="T394"/>
  <c r="R394"/>
  <c r="P394"/>
  <c r="BK394"/>
  <c r="J394"/>
  <c r="BF394"/>
  <c r="BI392"/>
  <c r="BH392"/>
  <c r="BG392"/>
  <c r="BE392"/>
  <c r="T392"/>
  <c r="R392"/>
  <c r="P392"/>
  <c r="BK392"/>
  <c r="J392"/>
  <c r="BF392"/>
  <c r="BI388"/>
  <c r="BH388"/>
  <c r="BG388"/>
  <c r="BE388"/>
  <c r="T388"/>
  <c r="R388"/>
  <c r="P388"/>
  <c r="BK388"/>
  <c r="J388"/>
  <c r="BF388"/>
  <c r="BI386"/>
  <c r="BH386"/>
  <c r="BG386"/>
  <c r="BE386"/>
  <c r="T386"/>
  <c r="R386"/>
  <c r="P386"/>
  <c r="BK386"/>
  <c r="J386"/>
  <c r="BF386"/>
  <c r="BI381"/>
  <c r="BH381"/>
  <c r="BG381"/>
  <c r="BE381"/>
  <c r="T381"/>
  <c r="T380"/>
  <c r="T379"/>
  <c r="R381"/>
  <c r="R380"/>
  <c r="R379"/>
  <c r="P381"/>
  <c r="P380"/>
  <c r="P379"/>
  <c r="BK381"/>
  <c r="BK380"/>
  <c r="J380"/>
  <c r="BK379"/>
  <c r="J379"/>
  <c r="J381"/>
  <c r="BF381"/>
  <c r="J66"/>
  <c r="J65"/>
  <c r="BI377"/>
  <c r="BH377"/>
  <c r="BG377"/>
  <c r="BE377"/>
  <c r="T377"/>
  <c r="R377"/>
  <c r="P377"/>
  <c r="BK377"/>
  <c r="J377"/>
  <c r="BF377"/>
  <c r="BI375"/>
  <c r="BH375"/>
  <c r="BG375"/>
  <c r="BE375"/>
  <c r="T375"/>
  <c r="T374"/>
  <c r="R375"/>
  <c r="R374"/>
  <c r="P375"/>
  <c r="P374"/>
  <c r="BK375"/>
  <c r="BK374"/>
  <c r="J374"/>
  <c r="J375"/>
  <c r="BF375"/>
  <c r="J64"/>
  <c r="BI372"/>
  <c r="BH372"/>
  <c r="BG372"/>
  <c r="BE372"/>
  <c r="T372"/>
  <c r="R372"/>
  <c r="P372"/>
  <c r="BK372"/>
  <c r="J372"/>
  <c r="BF372"/>
  <c r="BI370"/>
  <c r="BH370"/>
  <c r="BG370"/>
  <c r="BE370"/>
  <c r="T370"/>
  <c r="R370"/>
  <c r="P370"/>
  <c r="BK370"/>
  <c r="J370"/>
  <c r="BF370"/>
  <c r="BI368"/>
  <c r="BH368"/>
  <c r="BG368"/>
  <c r="BE368"/>
  <c r="T368"/>
  <c r="R368"/>
  <c r="P368"/>
  <c r="BK368"/>
  <c r="J368"/>
  <c r="BF368"/>
  <c r="BI365"/>
  <c r="BH365"/>
  <c r="BG365"/>
  <c r="BE365"/>
  <c r="T365"/>
  <c r="R365"/>
  <c r="P365"/>
  <c r="BK365"/>
  <c r="J365"/>
  <c r="BF365"/>
  <c r="BI363"/>
  <c r="BH363"/>
  <c r="BG363"/>
  <c r="BE363"/>
  <c r="T363"/>
  <c r="R363"/>
  <c r="P363"/>
  <c r="BK363"/>
  <c r="J363"/>
  <c r="BF363"/>
  <c r="BI360"/>
  <c r="BH360"/>
  <c r="BG360"/>
  <c r="BE360"/>
  <c r="T360"/>
  <c r="R360"/>
  <c r="P360"/>
  <c r="BK360"/>
  <c r="J360"/>
  <c r="BF360"/>
  <c r="BI358"/>
  <c r="BH358"/>
  <c r="BG358"/>
  <c r="BE358"/>
  <c r="T358"/>
  <c r="R358"/>
  <c r="P358"/>
  <c r="BK358"/>
  <c r="J358"/>
  <c r="BF358"/>
  <c r="BI353"/>
  <c r="BH353"/>
  <c r="BG353"/>
  <c r="BE353"/>
  <c r="T353"/>
  <c r="R353"/>
  <c r="P353"/>
  <c r="BK353"/>
  <c r="J353"/>
  <c r="BF353"/>
  <c r="BI348"/>
  <c r="BH348"/>
  <c r="BG348"/>
  <c r="BE348"/>
  <c r="T348"/>
  <c r="T347"/>
  <c r="R348"/>
  <c r="R347"/>
  <c r="P348"/>
  <c r="P347"/>
  <c r="BK348"/>
  <c r="BK347"/>
  <c r="J347"/>
  <c r="J348"/>
  <c r="BF348"/>
  <c r="J63"/>
  <c r="BI342"/>
  <c r="BH342"/>
  <c r="BG342"/>
  <c r="BE342"/>
  <c r="T342"/>
  <c r="R342"/>
  <c r="P342"/>
  <c r="BK342"/>
  <c r="J342"/>
  <c r="BF342"/>
  <c r="BI338"/>
  <c r="BH338"/>
  <c r="BG338"/>
  <c r="BE338"/>
  <c r="T338"/>
  <c r="R338"/>
  <c r="P338"/>
  <c r="BK338"/>
  <c r="J338"/>
  <c r="BF338"/>
  <c r="BI333"/>
  <c r="BH333"/>
  <c r="BG333"/>
  <c r="BE333"/>
  <c r="T333"/>
  <c r="R333"/>
  <c r="P333"/>
  <c r="BK333"/>
  <c r="J333"/>
  <c r="BF333"/>
  <c r="BI330"/>
  <c r="BH330"/>
  <c r="BG330"/>
  <c r="BE330"/>
  <c r="T330"/>
  <c r="R330"/>
  <c r="P330"/>
  <c r="BK330"/>
  <c r="J330"/>
  <c r="BF330"/>
  <c r="BI325"/>
  <c r="BH325"/>
  <c r="BG325"/>
  <c r="BE325"/>
  <c r="T325"/>
  <c r="R325"/>
  <c r="P325"/>
  <c r="BK325"/>
  <c r="J325"/>
  <c r="BF325"/>
  <c r="BI320"/>
  <c r="BH320"/>
  <c r="BG320"/>
  <c r="BE320"/>
  <c r="T320"/>
  <c r="R320"/>
  <c r="P320"/>
  <c r="BK320"/>
  <c r="J320"/>
  <c r="BF320"/>
  <c r="BI317"/>
  <c r="BH317"/>
  <c r="BG317"/>
  <c r="BE317"/>
  <c r="T317"/>
  <c r="R317"/>
  <c r="P317"/>
  <c r="BK317"/>
  <c r="J317"/>
  <c r="BF317"/>
  <c r="BI316"/>
  <c r="BH316"/>
  <c r="BG316"/>
  <c r="BE316"/>
  <c r="T316"/>
  <c r="T315"/>
  <c r="R316"/>
  <c r="R315"/>
  <c r="P316"/>
  <c r="P315"/>
  <c r="BK316"/>
  <c r="BK315"/>
  <c r="J315"/>
  <c r="J316"/>
  <c r="BF316"/>
  <c r="J62"/>
  <c r="BI310"/>
  <c r="BH310"/>
  <c r="BG310"/>
  <c r="BE310"/>
  <c r="T310"/>
  <c r="R310"/>
  <c r="P310"/>
  <c r="BK310"/>
  <c r="J310"/>
  <c r="BF310"/>
  <c r="BI305"/>
  <c r="BH305"/>
  <c r="BG305"/>
  <c r="BE305"/>
  <c r="T305"/>
  <c r="R305"/>
  <c r="P305"/>
  <c r="BK305"/>
  <c r="J305"/>
  <c r="BF305"/>
  <c r="BI302"/>
  <c r="BH302"/>
  <c r="BG302"/>
  <c r="BE302"/>
  <c r="T302"/>
  <c r="R302"/>
  <c r="P302"/>
  <c r="BK302"/>
  <c r="J302"/>
  <c r="BF302"/>
  <c r="BI297"/>
  <c r="BH297"/>
  <c r="BG297"/>
  <c r="BE297"/>
  <c r="T297"/>
  <c r="R297"/>
  <c r="P297"/>
  <c r="BK297"/>
  <c r="J297"/>
  <c r="BF297"/>
  <c r="BI292"/>
  <c r="BH292"/>
  <c r="BG292"/>
  <c r="BE292"/>
  <c r="T292"/>
  <c r="R292"/>
  <c r="P292"/>
  <c r="BK292"/>
  <c r="J292"/>
  <c r="BF292"/>
  <c r="BI287"/>
  <c r="BH287"/>
  <c r="BG287"/>
  <c r="BE287"/>
  <c r="T287"/>
  <c r="R287"/>
  <c r="P287"/>
  <c r="BK287"/>
  <c r="J287"/>
  <c r="BF287"/>
  <c r="BI282"/>
  <c r="BH282"/>
  <c r="BG282"/>
  <c r="BE282"/>
  <c r="T282"/>
  <c r="R282"/>
  <c r="P282"/>
  <c r="BK282"/>
  <c r="J282"/>
  <c r="BF282"/>
  <c r="BI280"/>
  <c r="BH280"/>
  <c r="BG280"/>
  <c r="BE280"/>
  <c r="T280"/>
  <c r="R280"/>
  <c r="P280"/>
  <c r="BK280"/>
  <c r="J280"/>
  <c r="BF280"/>
  <c r="BI275"/>
  <c r="BH275"/>
  <c r="BG275"/>
  <c r="BE275"/>
  <c r="T275"/>
  <c r="R275"/>
  <c r="P275"/>
  <c r="BK275"/>
  <c r="J275"/>
  <c r="BF275"/>
  <c r="BI273"/>
  <c r="BH273"/>
  <c r="BG273"/>
  <c r="BE273"/>
  <c r="T273"/>
  <c r="R273"/>
  <c r="P273"/>
  <c r="BK273"/>
  <c r="J273"/>
  <c r="BF273"/>
  <c r="BI268"/>
  <c r="BH268"/>
  <c r="BG268"/>
  <c r="BE268"/>
  <c r="T268"/>
  <c r="R268"/>
  <c r="P268"/>
  <c r="BK268"/>
  <c r="J268"/>
  <c r="BF268"/>
  <c r="BI266"/>
  <c r="BH266"/>
  <c r="BG266"/>
  <c r="BE266"/>
  <c r="T266"/>
  <c r="R266"/>
  <c r="P266"/>
  <c r="BK266"/>
  <c r="J266"/>
  <c r="BF266"/>
  <c r="BI261"/>
  <c r="BH261"/>
  <c r="BG261"/>
  <c r="BE261"/>
  <c r="T261"/>
  <c r="R261"/>
  <c r="P261"/>
  <c r="BK261"/>
  <c r="J261"/>
  <c r="BF261"/>
  <c r="BI256"/>
  <c r="BH256"/>
  <c r="BG256"/>
  <c r="BE256"/>
  <c r="T256"/>
  <c r="R256"/>
  <c r="P256"/>
  <c r="BK256"/>
  <c r="J256"/>
  <c r="BF256"/>
  <c r="BI251"/>
  <c r="BH251"/>
  <c r="BG251"/>
  <c r="BE251"/>
  <c r="T251"/>
  <c r="R251"/>
  <c r="P251"/>
  <c r="BK251"/>
  <c r="J251"/>
  <c r="BF251"/>
  <c r="BI246"/>
  <c r="BH246"/>
  <c r="BG246"/>
  <c r="BE246"/>
  <c r="T246"/>
  <c r="T245"/>
  <c r="R246"/>
  <c r="R245"/>
  <c r="P246"/>
  <c r="P245"/>
  <c r="BK246"/>
  <c r="BK245"/>
  <c r="J245"/>
  <c r="J246"/>
  <c r="BF246"/>
  <c r="J61"/>
  <c r="BI241"/>
  <c r="BH241"/>
  <c r="BG241"/>
  <c r="BE241"/>
  <c r="T241"/>
  <c r="T240"/>
  <c r="R241"/>
  <c r="R240"/>
  <c r="P241"/>
  <c r="P240"/>
  <c r="BK241"/>
  <c r="BK240"/>
  <c r="J240"/>
  <c r="J241"/>
  <c r="BF241"/>
  <c r="J60"/>
  <c r="BI236"/>
  <c r="BH236"/>
  <c r="BG236"/>
  <c r="BE236"/>
  <c r="T236"/>
  <c r="R236"/>
  <c r="P236"/>
  <c r="BK236"/>
  <c r="J236"/>
  <c r="BF236"/>
  <c r="BI235"/>
  <c r="BH235"/>
  <c r="BG235"/>
  <c r="BE235"/>
  <c r="T235"/>
  <c r="R235"/>
  <c r="P235"/>
  <c r="BK235"/>
  <c r="J235"/>
  <c r="BF235"/>
  <c r="BI230"/>
  <c r="BH230"/>
  <c r="BG230"/>
  <c r="BE230"/>
  <c r="T230"/>
  <c r="R230"/>
  <c r="P230"/>
  <c r="BK230"/>
  <c r="J230"/>
  <c r="BF230"/>
  <c r="BI229"/>
  <c r="BH229"/>
  <c r="BG229"/>
  <c r="BE229"/>
  <c r="T229"/>
  <c r="R229"/>
  <c r="P229"/>
  <c r="BK229"/>
  <c r="J229"/>
  <c r="BF229"/>
  <c r="BI224"/>
  <c r="BH224"/>
  <c r="BG224"/>
  <c r="BE224"/>
  <c r="T224"/>
  <c r="R224"/>
  <c r="P224"/>
  <c r="BK224"/>
  <c r="J224"/>
  <c r="BF224"/>
  <c r="BI219"/>
  <c r="BH219"/>
  <c r="BG219"/>
  <c r="BE219"/>
  <c r="T219"/>
  <c r="R219"/>
  <c r="P219"/>
  <c r="BK219"/>
  <c r="J219"/>
  <c r="BF219"/>
  <c r="BI214"/>
  <c r="BH214"/>
  <c r="BG214"/>
  <c r="BE214"/>
  <c r="T214"/>
  <c r="R214"/>
  <c r="P214"/>
  <c r="BK214"/>
  <c r="J214"/>
  <c r="BF214"/>
  <c r="BI209"/>
  <c r="BH209"/>
  <c r="BG209"/>
  <c r="BE209"/>
  <c r="T209"/>
  <c r="R209"/>
  <c r="P209"/>
  <c r="BK209"/>
  <c r="J209"/>
  <c r="BF209"/>
  <c r="BI204"/>
  <c r="BH204"/>
  <c r="BG204"/>
  <c r="BE204"/>
  <c r="T204"/>
  <c r="T203"/>
  <c r="R204"/>
  <c r="R203"/>
  <c r="P204"/>
  <c r="P203"/>
  <c r="BK204"/>
  <c r="BK203"/>
  <c r="J203"/>
  <c r="J204"/>
  <c r="BF204"/>
  <c r="J59"/>
  <c r="BI198"/>
  <c r="BH198"/>
  <c r="BG198"/>
  <c r="BE198"/>
  <c r="T198"/>
  <c r="T197"/>
  <c r="R198"/>
  <c r="R197"/>
  <c r="P198"/>
  <c r="P197"/>
  <c r="BK198"/>
  <c r="BK197"/>
  <c r="J197"/>
  <c r="J198"/>
  <c r="BF198"/>
  <c r="J58"/>
  <c r="BI194"/>
  <c r="BH194"/>
  <c r="BG194"/>
  <c r="BE194"/>
  <c r="T194"/>
  <c r="R194"/>
  <c r="P194"/>
  <c r="BK194"/>
  <c r="J194"/>
  <c r="BF194"/>
  <c r="BI191"/>
  <c r="BH191"/>
  <c r="BG191"/>
  <c r="BE191"/>
  <c r="T191"/>
  <c r="R191"/>
  <c r="P191"/>
  <c r="BK191"/>
  <c r="J191"/>
  <c r="BF191"/>
  <c r="BI189"/>
  <c r="BH189"/>
  <c r="BG189"/>
  <c r="BE189"/>
  <c r="T189"/>
  <c r="R189"/>
  <c r="P189"/>
  <c r="BK189"/>
  <c r="J189"/>
  <c r="BF189"/>
  <c r="BI186"/>
  <c r="BH186"/>
  <c r="BG186"/>
  <c r="BE186"/>
  <c r="T186"/>
  <c r="R186"/>
  <c r="P186"/>
  <c r="BK186"/>
  <c r="J186"/>
  <c r="BF186"/>
  <c r="BI184"/>
  <c r="BH184"/>
  <c r="BG184"/>
  <c r="BE184"/>
  <c r="T184"/>
  <c r="R184"/>
  <c r="P184"/>
  <c r="BK184"/>
  <c r="J184"/>
  <c r="BF184"/>
  <c r="BI179"/>
  <c r="BH179"/>
  <c r="BG179"/>
  <c r="BE179"/>
  <c r="T179"/>
  <c r="R179"/>
  <c r="P179"/>
  <c r="BK179"/>
  <c r="J179"/>
  <c r="BF179"/>
  <c r="BI177"/>
  <c r="BH177"/>
  <c r="BG177"/>
  <c r="BE177"/>
  <c r="T177"/>
  <c r="R177"/>
  <c r="P177"/>
  <c r="BK177"/>
  <c r="J177"/>
  <c r="BF177"/>
  <c r="BI172"/>
  <c r="BH172"/>
  <c r="BG172"/>
  <c r="BE172"/>
  <c r="T172"/>
  <c r="R172"/>
  <c r="P172"/>
  <c r="BK172"/>
  <c r="J172"/>
  <c r="BF172"/>
  <c r="BI168"/>
  <c r="BH168"/>
  <c r="BG168"/>
  <c r="BE168"/>
  <c r="T168"/>
  <c r="R168"/>
  <c r="P168"/>
  <c r="BK168"/>
  <c r="J168"/>
  <c r="BF168"/>
  <c r="BI165"/>
  <c r="BH165"/>
  <c r="BG165"/>
  <c r="BE165"/>
  <c r="T165"/>
  <c r="R165"/>
  <c r="P165"/>
  <c r="BK165"/>
  <c r="J165"/>
  <c r="BF165"/>
  <c r="BI162"/>
  <c r="BH162"/>
  <c r="BG162"/>
  <c r="BE162"/>
  <c r="T162"/>
  <c r="R162"/>
  <c r="P162"/>
  <c r="BK162"/>
  <c r="J162"/>
  <c r="BF162"/>
  <c r="BI157"/>
  <c r="BH157"/>
  <c r="BG157"/>
  <c r="BE157"/>
  <c r="T157"/>
  <c r="R157"/>
  <c r="P157"/>
  <c r="BK157"/>
  <c r="J157"/>
  <c r="BF157"/>
  <c r="BI153"/>
  <c r="BH153"/>
  <c r="BG153"/>
  <c r="BE153"/>
  <c r="T153"/>
  <c r="R153"/>
  <c r="P153"/>
  <c r="BK153"/>
  <c r="J153"/>
  <c r="BF153"/>
  <c r="BI150"/>
  <c r="BH150"/>
  <c r="BG150"/>
  <c r="BE150"/>
  <c r="T150"/>
  <c r="R150"/>
  <c r="P150"/>
  <c r="BK150"/>
  <c r="J150"/>
  <c r="BF150"/>
  <c r="BI147"/>
  <c r="BH147"/>
  <c r="BG147"/>
  <c r="BE147"/>
  <c r="T147"/>
  <c r="R147"/>
  <c r="P147"/>
  <c r="BK147"/>
  <c r="J147"/>
  <c r="BF147"/>
  <c r="BI142"/>
  <c r="BH142"/>
  <c r="BG142"/>
  <c r="BE142"/>
  <c r="T142"/>
  <c r="R142"/>
  <c r="P142"/>
  <c r="BK142"/>
  <c r="J142"/>
  <c r="BF142"/>
  <c r="BI139"/>
  <c r="BH139"/>
  <c r="BG139"/>
  <c r="BE139"/>
  <c r="T139"/>
  <c r="R139"/>
  <c r="P139"/>
  <c r="BK139"/>
  <c r="J139"/>
  <c r="BF139"/>
  <c r="BI134"/>
  <c r="BH134"/>
  <c r="BG134"/>
  <c r="BE134"/>
  <c r="T134"/>
  <c r="R134"/>
  <c r="P134"/>
  <c r="BK134"/>
  <c r="J134"/>
  <c r="BF134"/>
  <c r="BI129"/>
  <c r="BH129"/>
  <c r="BG129"/>
  <c r="BE129"/>
  <c r="T129"/>
  <c r="R129"/>
  <c r="P129"/>
  <c r="BK129"/>
  <c r="J129"/>
  <c r="BF129"/>
  <c r="BI124"/>
  <c r="BH124"/>
  <c r="BG124"/>
  <c r="BE124"/>
  <c r="T124"/>
  <c r="R124"/>
  <c r="P124"/>
  <c r="BK124"/>
  <c r="J124"/>
  <c r="BF124"/>
  <c r="BI119"/>
  <c r="BH119"/>
  <c r="BG119"/>
  <c r="BE119"/>
  <c r="T119"/>
  <c r="R119"/>
  <c r="P119"/>
  <c r="BK119"/>
  <c r="J119"/>
  <c r="BF119"/>
  <c r="BI114"/>
  <c r="BH114"/>
  <c r="BG114"/>
  <c r="BE114"/>
  <c r="T114"/>
  <c r="R114"/>
  <c r="P114"/>
  <c r="BK114"/>
  <c r="J114"/>
  <c r="BF114"/>
  <c r="BI109"/>
  <c r="BH109"/>
  <c r="BG109"/>
  <c r="BE109"/>
  <c r="T109"/>
  <c r="R109"/>
  <c r="P109"/>
  <c r="BK109"/>
  <c r="J109"/>
  <c r="BF109"/>
  <c r="BI104"/>
  <c r="BH104"/>
  <c r="BG104"/>
  <c r="BE104"/>
  <c r="T104"/>
  <c r="R104"/>
  <c r="P104"/>
  <c r="BK104"/>
  <c r="J104"/>
  <c r="BF104"/>
  <c r="BI99"/>
  <c r="BH99"/>
  <c r="BG99"/>
  <c r="BE99"/>
  <c r="T99"/>
  <c r="R99"/>
  <c r="P99"/>
  <c r="BK99"/>
  <c r="J99"/>
  <c r="BF99"/>
  <c r="BI94"/>
  <c r="F35"/>
  <c i="1" r="BD55"/>
  <c i="2" r="BH94"/>
  <c r="F34"/>
  <c i="1" r="BC55"/>
  <c i="2" r="BG94"/>
  <c r="F33"/>
  <c i="1" r="BB55"/>
  <c i="2" r="BE94"/>
  <c r="J31"/>
  <c i="1" r="AV55"/>
  <c i="2" r="F31"/>
  <c i="1" r="AZ55"/>
  <c i="2" r="T94"/>
  <c r="T93"/>
  <c r="T92"/>
  <c r="T91"/>
  <c r="R94"/>
  <c r="R93"/>
  <c r="R92"/>
  <c r="R91"/>
  <c r="P94"/>
  <c r="P93"/>
  <c r="P92"/>
  <c r="P91"/>
  <c i="1" r="AU55"/>
  <c i="2" r="BK94"/>
  <c r="BK93"/>
  <c r="J93"/>
  <c r="BK92"/>
  <c r="J92"/>
  <c r="BK91"/>
  <c r="J91"/>
  <c r="J55"/>
  <c r="J28"/>
  <c i="1" r="AG55"/>
  <c i="2" r="J94"/>
  <c r="BF94"/>
  <c r="J32"/>
  <c i="1" r="AW55"/>
  <c i="2" r="F32"/>
  <c i="1" r="BA55"/>
  <c i="2" r="J57"/>
  <c r="J56"/>
  <c r="J88"/>
  <c r="J87"/>
  <c r="F87"/>
  <c r="F85"/>
  <c r="E83"/>
  <c r="J51"/>
  <c r="J50"/>
  <c r="F50"/>
  <c r="F48"/>
  <c r="E46"/>
  <c r="J37"/>
  <c r="J16"/>
  <c r="E16"/>
  <c r="F88"/>
  <c r="F51"/>
  <c r="J15"/>
  <c r="J10"/>
  <c r="J85"/>
  <c r="J48"/>
  <c i="1" r="BD54"/>
  <c r="W33"/>
  <c r="BC54"/>
  <c r="W32"/>
  <c r="BB54"/>
  <c r="W31"/>
  <c r="BA54"/>
  <c r="W30"/>
  <c r="AZ54"/>
  <c r="W29"/>
  <c r="AY54"/>
  <c r="AX54"/>
  <c r="AW54"/>
  <c r="AK30"/>
  <c r="AV54"/>
  <c r="AK29"/>
  <c r="AU54"/>
  <c r="AT54"/>
  <c r="AS54"/>
  <c r="AG54"/>
  <c r="AK2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<sst xmlns="http://schemas.openxmlformats.org/spreadsheetml/2006/main">
  <si>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</si>
  <si>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</si>
  <si>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</si>
  <si>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</si>
  <si>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</si>
  <si>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{ba7a5356-565e-4ede-bd17-427e6c0c5dcc}</t>
  </si>
  <si>
    <t>0,01</t>
  </si>
  <si>
    <t>21</t>
  </si>
  <si>
    <t>15</t>
  </si>
  <si>
    <t>REKAPITULACE STAVBY</t>
  </si>
  <si>
    <t xml:space="preserve">v ---  níže se nacházejí doplnkové a pomocné údaje k sestavám  --- v</t>
  </si>
  <si>
    <t>Návod na vyplnění</t>
  </si>
  <si>
    <t>0,001</t>
  </si>
  <si>
    <t>Kód:</t>
  </si>
  <si>
    <t>kol2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</si>
  <si>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</si>
  <si>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</si>
  <si>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Kanalizační přípojka pro BD č.p. 711 a 712</t>
  </si>
  <si>
    <t>KSO:</t>
  </si>
  <si>
    <t>827 29 12</t>
  </si>
  <si>
    <t>CC-CZ:</t>
  </si>
  <si>
    <t/>
  </si>
  <si>
    <t>Místo:</t>
  </si>
  <si>
    <t>Bohumín</t>
  </si>
  <si>
    <t>Datum:</t>
  </si>
  <si>
    <t>10. 1. 2019</t>
  </si>
  <si>
    <t>Zadavatel:</t>
  </si>
  <si>
    <t>IČ:</t>
  </si>
  <si>
    <t>Město Bohumín, Masarykova 158, 735 81, Bohumín</t>
  </si>
  <si>
    <t>DIČ:</t>
  </si>
  <si>
    <t>Uchazeč:</t>
  </si>
  <si>
    <t>Vyplň údaj</t>
  </si>
  <si>
    <t>Projektant:</t>
  </si>
  <si>
    <t>Ing. Jiří Kolář_TZB PROJEKT, Anenská 121, Bohumín</t>
  </si>
  <si>
    <t>True</t>
  </si>
  <si>
    <t>Zpracovatel:</t>
  </si>
  <si>
    <t>Beránek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</si>
  <si>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</si>
  <si>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</si>
  <si>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</si>
  <si>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</si>
  <si>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</si>
  <si>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</si>
  <si>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</si>
  <si>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</si>
  <si>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</si>
  <si>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</si>
  <si>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</si>
  <si>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</si>
  <si>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</si>
  <si>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</si>
  <si>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</si>
  <si>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</si>
  <si>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</si>
  <si>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</si>
  <si>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</si>
  <si>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</si>
  <si>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</si>
  <si>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</si>
  <si>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</si>
  <si>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</si>
  <si>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</si>
  <si>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</si>
  <si>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</si>
  <si>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</si>
  <si>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</si>
  <si>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</si>
  <si>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</si>
  <si>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</si>
  <si>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</si>
  <si>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</si>
  <si>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</si>
  <si>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</si>
  <si>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</si>
  <si>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</si>
  <si>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</si>
  <si>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</si>
  <si>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</si>
  <si>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</si>
  <si>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</si>
  <si>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f1</t>
  </si>
  <si>
    <t>rýha 600</t>
  </si>
  <si>
    <t>90</t>
  </si>
  <si>
    <t>2</t>
  </si>
  <si>
    <t>f10</t>
  </si>
  <si>
    <t>poplatek za skládku</t>
  </si>
  <si>
    <t>28</t>
  </si>
  <si>
    <t>KRYCÍ LIST SOUPISU PRACÍ</t>
  </si>
  <si>
    <t>f3</t>
  </si>
  <si>
    <t>lože</t>
  </si>
  <si>
    <t>7</t>
  </si>
  <si>
    <t>f4</t>
  </si>
  <si>
    <t>sondy</t>
  </si>
  <si>
    <t>16</t>
  </si>
  <si>
    <t>f5</t>
  </si>
  <si>
    <t>obsyp</t>
  </si>
  <si>
    <t>25</t>
  </si>
  <si>
    <t>f6</t>
  </si>
  <si>
    <t>řezání</t>
  </si>
  <si>
    <t>13,333</t>
  </si>
  <si>
    <t>f8</t>
  </si>
  <si>
    <t>ohumusování</t>
  </si>
  <si>
    <t>100</t>
  </si>
  <si>
    <t>f9</t>
  </si>
  <si>
    <t>zásyp</t>
  </si>
  <si>
    <t>62</t>
  </si>
  <si>
    <t>f11</t>
  </si>
  <si>
    <t>násyp</t>
  </si>
  <si>
    <t>4</t>
  </si>
  <si>
    <t>f12</t>
  </si>
  <si>
    <t>plocha izolace</t>
  </si>
  <si>
    <t>14</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</si>
  <si>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</si>
  <si>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</si>
  <si>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</si>
  <si>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</si>
  <si>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</si>
  <si>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</si>
  <si>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</si>
  <si>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</si>
  <si>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</si>
  <si>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</si>
  <si>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</si>
  <si>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</si>
  <si>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</si>
  <si>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</si>
  <si>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</si>
  <si>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</si>
  <si>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</si>
  <si>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</si>
  <si>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</si>
  <si>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</si>
  <si>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</si>
  <si>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</si>
  <si>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</si>
  <si>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</si>
  <si>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</si>
  <si>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</si>
  <si>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</si>
  <si>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</si>
  <si>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</si>
  <si>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</si>
  <si>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</si>
  <si>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</si>
  <si>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</si>
  <si>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</si>
  <si>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</si>
  <si>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</si>
  <si>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</si>
  <si>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</si>
  <si>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</si>
  <si>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</si>
  <si>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</si>
  <si>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</si>
  <si>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m2</t>
  </si>
  <si>
    <t>CS ÚRS 2019 01</t>
  </si>
  <si>
    <t>-1069976900</t>
  </si>
  <si>
    <t>PSC</t>
  </si>
  <si>
    <t xml:space="preserve">Poznámka k souboru cen:_x000d_
1. Ceny jsou určeny pouze pro rozebrání dlažeb včetně odstranění lože po překopech inženýrských sítí z důvodu oprav havárií a přeložek._x000d_
2. Ceny nelze použít pro rozebrání dlažeb při zřízení nových inženýrských sítí._x000d_
3. Ceny nelze použít pro rozebrání dlažeb uložených do betonového lože nebo do cementové malty, které se oceňují cenami 113 10-7030 až -7034, -7430 až -7434 a -7530 až -7534 Odstranění podkladů nebo krytů po překopech z betonu prostého._x000d_
4. V cenách nejsou započteny náklady na popř. nutné očištění:_x000d_
a) dlažebních nebo mozaikových kostek, které se oceňuje cenami souboru cen 979 07-11 Očištění vybouraných dlažebních kostek části C 01 tohoto katalogu,_x000d_
b) betonových, kameninových nebo kamenných desek nebo dlaždic, které se oceňuje cenami souboru cen 979 0 . - . . Očištění vybouraných obrubníků, krajníků, desek nebo dílců části C 01 tohoto katalogu._x000d_
5. Přemístění vybourané dlažby včetně materiálu z lože a spár na vzdálenost přes 3 m se oceňuje cenami souborů cen 997 22-1 Vodorovná doprava suti a vybouraných hmot._x000d_
</t>
  </si>
  <si>
    <t>VV</t>
  </si>
  <si>
    <t>"viz výpis materiálu</t>
  </si>
  <si>
    <t>5,00</t>
  </si>
  <si>
    <t>Součet</t>
  </si>
  <si>
    <t>113106292</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</si>
  <si>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 kameniva nebo živice se spárami zalitými cementovou maltou</t>
  </si>
  <si>
    <t>-661021798</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</si>
  <si>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</si>
  <si>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"viz specifikace</t>
  </si>
  <si>
    <t>20,00</t>
  </si>
  <si>
    <t>3</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</si>
  <si>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</si>
  <si>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</si>
  <si>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1230355125</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</si>
  <si>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 jsou určeny pouze pro případy havárií a přeložek._x000d_
3. Ceny nelze použít v rámci výstavby nových inženýrských sítí._x000d_
4. Ceny_x000d_
a) –7011 až –7013, -7411 až -7413 a -7511 až -7513 lze použít i pro odstranění podkladů nebo krytů ze štěrkopísku, škváry, strusky nebo z mechanicky zpevněných zemin,_x000d_
b) –7021 až 7025, -7421 až -7425 a -7521 až -7525 lze použít i pro odstranění podkladů nebo krytů ze zemin stabilizovaných vápnem,_x000d_
c) –7030 až -7034, -7430 až -7434 a -7530 až -7534 lze použít i pro odstranění dlažeb uložených do betonového lože a dlažeb z mozaiky uložených do cementové malty nebo podkladu ze zemin stabilizovaných cementem._x000d_
5. Ceny lze použít i pro odstranění podkladů nebo krytů opatřených živičnými postřiky nebo nátěry._x000d_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zanedbává._x000d_
7. Přemístění vybouraného materiálu na vzdálenost přes 3 m se oceňuje cenami souborů cen 997 22-1 Vodorovná doprava suti._x000d_
8. Cenypro odstranění živičných podkladů nebo krytů -704 ., -744 . a -754 . nelze použít pro odstranění podkladu nebo krytu frézováním._x000d_
</t>
  </si>
  <si>
    <t>"viz situace</t>
  </si>
  <si>
    <t>4,00</t>
  </si>
  <si>
    <t>113107043</t>
  </si>
  <si>
    <t>Odstranění podkladů nebo krytů při překopech inženýrských sítí s přemístěním hmot na skládku ve vzdálenosti do 3 m nebo s naložením na dopravní prostředek ručně živičných, o tl. vrstvy přes 100 do 150 mm</t>
  </si>
  <si>
    <t>875777252</t>
  </si>
  <si>
    <t>5</t>
  </si>
  <si>
    <t>113107522</t>
  </si>
  <si>
    <t>Odstranění podkladů nebo krytů při překopech inženýrských sítí s přemístěním hmot na skládku ve vzdálenosti do 3 m nebo s naložením na dopravní prostředek strojně plochy jednotlivě přes 15 m2 z kameniva hrubého drceného, o tl. vrstvy přes 100 do 200 mm</t>
  </si>
  <si>
    <t>-2123439708</t>
  </si>
  <si>
    <t>6</t>
  </si>
  <si>
    <t>119001402</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</si>
  <si>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přes 200 do 500 mm</t>
  </si>
  <si>
    <t>m</t>
  </si>
  <si>
    <t>-1862398984</t>
  </si>
  <si>
    <t xml:space="preserve">Poznámka k souboru cen:_x000d_
1. Ceny nelze použít pro dočasné zajištění potrubí v provozu pod tlakem přes 1 MPa a potrubí nebo jiných vedení v provozu u nichž investor zakazuje použít při vykopávce kovové nástroje nebo nářadí._x000d_
2. Ztížení vykopávky v blízkosti vedení, potrubí a stok ve výkopišti nebo podél jeho stěn se oceňuje cenami souboru cen 120 00- . . a 130 00- . . Příplatky za ztížení vykopávky._x000d_
</t>
  </si>
  <si>
    <t>"viz podélný profil</t>
  </si>
  <si>
    <t>0,60*3</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</si>
  <si>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</si>
  <si>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</si>
  <si>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-729662296</t>
  </si>
  <si>
    <t>0,60*7</t>
  </si>
  <si>
    <t>8</t>
  </si>
  <si>
    <t>130001101</t>
  </si>
  <si>
    <t>Příplatek k cenám hloubených vykopávek za ztížení vykopávky v blízkosti podzemního vedení nebo výbušnin pro jakoukoliv třídu horniny</t>
  </si>
  <si>
    <t>m3</t>
  </si>
  <si>
    <t>-927917170</t>
  </si>
  <si>
    <t xml:space="preserve">Poznámka k souboru cen:_x000d_
1. Cena je určena:_x000d_
a) i pro soubor cen 123 . 0-21 Vykopávky zářezů se šikmými stěnami pro podzemní vedení části A 02,_x000d_
b) pro podzemní vedení procházející hloubenou vykopávkou nebo uložené ve stěně výkopu při jakékoliv hloubce vedení pod původním terénem nebo jeho výšce nade dnem výkopu a jakémkoliv směru vedení ke stranám výkopu;_x000d_
c) pro výbušniny nezaložené dodavatelem._x000d_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7._x000d_
3. Cenu nelze použít pro ztížení vykopávky v blízkosti podzemních vedení nebo výbušnin, u nichž je projektem zakázáno použít při vykopávce kovové nástroje nebo nářadí._x000d_
4. Množství ztížení vykopávky v blízkosti_x000d_
a) podzemního vedení, jehož půdorysná a výšková poloha_x000d_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obalem;_x000d_
- není v projektu uvedena, avšak která podle projektu nebo sdělení investora jsou pravděpodobně ve výkopišti uložena, se rovná objemu výkopu, který je projektantem nebo investorem označen._x000d_
b) výbušniny, určí vždy projektant nebo investor, ať je v projektu uvedeno či neuvedeno._x000d_
5. Je-li vedení uloženo ve výkopišti tak, že se vykopávka v celém výše popsaném objemu nevykopává, např. blízko stěn nebo dna výkopu, oceňuje se ztížení vykopávky jen pro tu část objemu, v níž se ztížená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t>
  </si>
  <si>
    <t>"křížení potrubí</t>
  </si>
  <si>
    <t>2,00*10</t>
  </si>
  <si>
    <t>9</t>
  </si>
  <si>
    <t>132201102</t>
  </si>
  <si>
    <t>Hloubení zapažených i nezapažených rýh šířky do 600 mm s urovnáním dna do předepsaného profilu a spádu v hornině tř. 3 přes 100 m3</t>
  </si>
  <si>
    <t>1459280147</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</si>
  <si>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</si>
  <si>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90,00</t>
  </si>
  <si>
    <t>10</t>
  </si>
  <si>
    <t>132201109</t>
  </si>
  <si>
    <t>Hloubení zapažených i nezapažených rýh šířky do 600 mm s urovnáním dna do předepsaného profilu a spádu v hornině tř. 3 Příplatek k cenám za lepivost horniny tř. 3</t>
  </si>
  <si>
    <t>769901066</t>
  </si>
  <si>
    <t>f1/100*50</t>
  </si>
  <si>
    <t>11</t>
  </si>
  <si>
    <t>132201201</t>
  </si>
  <si>
    <t>Hloubení zapažených i nezapažených rýh šířky přes 600 do 2 000 mm s urovnáním dna do předepsaného profilu a spádu v hornině tř. 3 do 100 m3</t>
  </si>
  <si>
    <t>715268430</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</si>
  <si>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</si>
  <si>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"sondy</t>
  </si>
  <si>
    <t>0,80*1,00*2,00*10</t>
  </si>
  <si>
    <t>12</t>
  </si>
  <si>
    <t>132201209</t>
  </si>
  <si>
    <t>Hloubení zapažených i nezapažených rýh šířky přes 600 do 2 000 mm s urovnáním dna do předepsaného profilu a spádu v hornině tř. 3 Příplatek k cenám za lepivost horniny tř. 3</t>
  </si>
  <si>
    <t>-1835450484</t>
  </si>
  <si>
    <t>f4/100*50</t>
  </si>
  <si>
    <t>13</t>
  </si>
  <si>
    <t>161101101</t>
  </si>
  <si>
    <t>Svislé přemístění výkopku bez naložení do dopravní nádoby avšak s vyprázdněním dopravní nádoby na hromadu nebo do dopravního prostředku z horniny tř. 1 až 4, při hloubce výkopu přes 1 do 2,5 m</t>
  </si>
  <si>
    <t>-25663465</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</si>
  <si>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výkopišti._x000d_
2. Ceny pro hloubku přes 1 do 2,5 m, přes 2,5 m do 4 m atd. jsou určeny pro svislé přemístění výkopku od 0 do 2,5 m, od 0 do 4 m atd._x000d_
3. Množství materiálu i stavební suti z rozbouraných konstrukcí pro přemístění se rovná objemu konstrukcí před rozbouráním._x000d_
</t>
  </si>
  <si>
    <t>f1+f4</t>
  </si>
  <si>
    <t>162701103</t>
  </si>
  <si>
    <t>Vodorovné přemístění výkopku nebo sypaniny po suchu na obvyklém dopravním prostředku, bez naložení výkopku, avšak se složením bez rozhrnutí z horniny tř. 1 až 4 na vzdálenost přes 7 000 do 8 000 m</t>
  </si>
  <si>
    <t>1499017356</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</si>
  <si>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</si>
  <si>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f1 -f9</t>
  </si>
  <si>
    <t>171201101</t>
  </si>
  <si>
    <t>Uložení sypaniny do násypů s rozprostřením sypaniny ve vrstvách a s hrubým urovnáním nezhutněných z jakýchkoliv hornin</t>
  </si>
  <si>
    <t>-1327361477</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</si>
  <si>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</si>
  <si>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"na septik - specifikace materiálu</t>
  </si>
  <si>
    <t>171201211</t>
  </si>
  <si>
    <t>Poplatek za uložení stavebního odpadu na skládce (skládkovné) zeminy a kameniva zatříděného do Katalogu odpadů pod kódem 170 504</t>
  </si>
  <si>
    <t>t</t>
  </si>
  <si>
    <t>-807762231</t>
  </si>
  <si>
    <t xml:space="preserve">Poznámka k souboru cen:_x000d_
1. Ceny uvedené v souboru cen lze po dohodě upravit podle místních podmínek._x000d_
</t>
  </si>
  <si>
    <t>f10*1,80</t>
  </si>
  <si>
    <t>17</t>
  </si>
  <si>
    <t>174101101</t>
  </si>
  <si>
    <t>Zásyp sypaninou z jakékoliv horniny s uložením výkopku ve vrstvách se zhutněním jam, šachet, rýh nebo kolem objektů v těchto vykopávkách</t>
  </si>
  <si>
    <t>-1166608550</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</si>
  <si>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</si>
  <si>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18</t>
  </si>
  <si>
    <t>917977076</t>
  </si>
  <si>
    <t>f1-f3-f5 +f11</t>
  </si>
  <si>
    <t>19</t>
  </si>
  <si>
    <t>175151101</t>
  </si>
  <si>
    <t>Obsypání potrubí strojně sypaninou z vhodných hornin tř. 1 až 4 nebo materiálem připraveným podél výkopu ve vzdálenosti do 3 m od jeho kraje, pro jakoukoliv hloubku výkopu a míru zhutnění bez prohození sypaniny</t>
  </si>
  <si>
    <t>1879878914</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</si>
  <si>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</si>
  <si>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25,00</t>
  </si>
  <si>
    <t>20</t>
  </si>
  <si>
    <t>M</t>
  </si>
  <si>
    <t>58331351</t>
  </si>
  <si>
    <t>kamenivo těžené drobné frakce 0/4</t>
  </si>
  <si>
    <t>-564723240</t>
  </si>
  <si>
    <t>25*2 'Přepočtené koeficientem množství</t>
  </si>
  <si>
    <t>181301101</t>
  </si>
  <si>
    <t>Rozprostření a urovnání ornice v rovině nebo ve svahu sklonu do 1:5 při souvislé ploše do 500 m2, tl. vrstvy do 100 mm</t>
  </si>
  <si>
    <t>271339914</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</si>
  <si>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</si>
  <si>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100,00</t>
  </si>
  <si>
    <t>22</t>
  </si>
  <si>
    <t>10364100</t>
  </si>
  <si>
    <t>zemina pro terénní úpravy - tříděná</t>
  </si>
  <si>
    <t>-745675618</t>
  </si>
  <si>
    <t>f8*0,10*1,80</t>
  </si>
  <si>
    <t>23</t>
  </si>
  <si>
    <t>181411131</t>
  </si>
  <si>
    <t>Založení trávníku na půdě předem připravené plochy do 1000 m2 výsevem včetně utažení parkového v rovině nebo na svahu do 1:5</t>
  </si>
  <si>
    <t>1233375807</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</si>
  <si>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</si>
  <si>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24</t>
  </si>
  <si>
    <t>00572410</t>
  </si>
  <si>
    <t>osivo směs travní parková</t>
  </si>
  <si>
    <t>kg</t>
  </si>
  <si>
    <t>2085954440</t>
  </si>
  <si>
    <t>100*0,015 'Přepočtené koeficientem množství</t>
  </si>
  <si>
    <t>183403153</t>
  </si>
  <si>
    <t>Obdělání půdy hrabáním v rovině nebo na svahu do 1:5</t>
  </si>
  <si>
    <t>-791061021</t>
  </si>
  <si>
    <t xml:space="preserve">Poznámka k souboru cen:_x000d_
1. Každé opakované obdělání půdy se oceňuje samostatně._x000d_
2. Ceny -3114 a -3115 lze použít i pro obdělání půdy aktivními branami._x000d_
</t>
  </si>
  <si>
    <t>26</t>
  </si>
  <si>
    <t>183403371</t>
  </si>
  <si>
    <t>Obdělání půdy dusáním na svahu přes 1:2 do 1:1</t>
  </si>
  <si>
    <t>-154864989</t>
  </si>
  <si>
    <t>Vodorovné konstrukce</t>
  </si>
  <si>
    <t>27</t>
  </si>
  <si>
    <t>451572111</t>
  </si>
  <si>
    <t>Lože pod potrubí, stoky a drobné objekty v otevřeném výkopu z kameniva drobného těženého 0 až 4 mm</t>
  </si>
  <si>
    <t>351595359</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</si>
  <si>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</si>
  <si>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7,00</t>
  </si>
  <si>
    <t>Komunikace pozemní</t>
  </si>
  <si>
    <t>566901131</t>
  </si>
  <si>
    <t>Vyspravení podkladu po překopech inženýrských sítí plochy do 15 m2 s rozprostřením a zhutněním štěrkodrtí tl. 100 mm</t>
  </si>
  <si>
    <t>1158540099</t>
  </si>
  <si>
    <t xml:space="preserve">Poznámka k souboru cen:_x000d_
1. Ceny jsou určeny pro vyspravení podkladů po překopech pro inženýrské sítětrvalé i dočasné (předepíše-li je projekt)._x000d_
2. Ceny jsou určeny pouze pro případy havárií, přeložek nebo běžných oprav inženýrských sítí._x000d_
3. Ceny nelze použít v rámci výstavby nových inženýrských sítí._x000d_
4. V cenách nejsou započteny náklady na příp. nutný spojovací postřik, který se oceňuje cenami souboru cen 573 2.-11 Postřik živičný spojovací části A01 tohoto katalogu._x000d_
</t>
  </si>
  <si>
    <t>29</t>
  </si>
  <si>
    <t>566901133</t>
  </si>
  <si>
    <t>Vyspravení podkladu po překopech inženýrských sítí plochy do 15 m2 s rozprostřením a zhutněním štěrkodrtí tl. 200 mm</t>
  </si>
  <si>
    <t>-1024674491</t>
  </si>
  <si>
    <t>30</t>
  </si>
  <si>
    <t>566901161</t>
  </si>
  <si>
    <t>Vyspravení podkladu po překopech inženýrských sítí plochy do 15 m2 s rozprostřením a zhutněním obalovaným kamenivem ACP (OK) tl. 100 mm</t>
  </si>
  <si>
    <t>-1607376079</t>
  </si>
  <si>
    <t>31</t>
  </si>
  <si>
    <t>572340112</t>
  </si>
  <si>
    <t>Vyspravení krytu komunikací po překopech inženýrských sítí plochy do 15 m2 asfaltovým betonem ACO (AB), po zhutnění tl. přes 50 do 70 mm</t>
  </si>
  <si>
    <t>793746987</t>
  </si>
  <si>
    <t xml:space="preserve">Poznámka k souboru cen:_x000d_
1. Ceny jsou určeny pro vyspravení krytů po překopech pro inženýrské sítě trvalé i dočasné (předepíše-li to projekt)._x000d_
2. Ceny jsou určeny pouze pro případy havárií, přeložek nebo běžných oprav inženýrských sítí._x000d_
3. Ceny nelze použít v rámci výstavby nových inženýrských sítí._x000d_
4. V cenách nejsou započteny náklady na:_x000d_
a) postřik živičný spojovací, který se oceňuje cenami souboru cen 573 2.-11 Postřik živičný spojovací části A 01 tohoto katalogu,_x000d_
b) zdrsňovací posyp, který se oceňuje cenami 578 90-112 Zdrsňovací posyp litého asfaltu z kameniva drobného drceného obaleného asfaltem při překopech inženýrských sítí, 572 40-41 Posyp živičného podkladu nebo krytu části C 01 tohoto katalogu._x000d_
</t>
  </si>
  <si>
    <t>32</t>
  </si>
  <si>
    <t>584121109</t>
  </si>
  <si>
    <t>Osazení silničních dílců ze železového betonu s podkladem z kameniva těženého do tl. 40 mm jakéhokoliv druhu a velikosti, na plochu jednotlivě přes 15 do 50 m2</t>
  </si>
  <si>
    <t>-2141714452</t>
  </si>
  <si>
    <t xml:space="preserve">Poznámka k souboru cen:_x000d_
1. V ceně nejsou započteny náklady na:_x000d_
a) dodání dílců, které se oceňuje ve specifikaci,_x000d_
b) výplň spár, které se oceňují cenami souboru cen 599 . 4-11 Vyplnění spár mezi silničními dílci jakékoliv tloušťky._x000d_
2. Počet měrných jednotek se určuje v m2 půdorysné plochy krytu z dílců včetně spár._x000d_
</t>
  </si>
  <si>
    <t>33</t>
  </si>
  <si>
    <t>59381002</t>
  </si>
  <si>
    <t>panel silniční 3,00x1,20x0,215m</t>
  </si>
  <si>
    <t>kus</t>
  </si>
  <si>
    <t>255430103</t>
  </si>
  <si>
    <t>34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</si>
  <si>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</si>
  <si>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</si>
  <si>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1276861784</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</si>
  <si>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</si>
  <si>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35</t>
  </si>
  <si>
    <t>59245212</t>
  </si>
  <si>
    <t>dlažba zámková profilová základní 196x161x60mm přírodní</t>
  </si>
  <si>
    <t>228706156</t>
  </si>
  <si>
    <t>36</t>
  </si>
  <si>
    <t>599141111</t>
  </si>
  <si>
    <t>Vyplnění spár mezi silničními dílci jakékoliv tloušťky živičnou zálivkou</t>
  </si>
  <si>
    <t>-98327232</t>
  </si>
  <si>
    <t xml:space="preserve">Poznámka k souboru cen:_x000d_
1. Ceny lze použít i pro vyplnění spár podkladu z betonu prostého, který se oceňuje cenami souboru cen 567 1 . - . . Podklad z prostého betonu._x000d_
2. V ceně 14-1111 jsou započteny i náklady na vyčištění spár._x000d_
</t>
  </si>
  <si>
    <t>(3,00+1,20)*2*6</t>
  </si>
  <si>
    <t>Úpravy povrchů, podlahy a osazování výplní</t>
  </si>
  <si>
    <t>37</t>
  </si>
  <si>
    <t>631312141</t>
  </si>
  <si>
    <t>Doplnění dosavadních mazanin prostým betonem s dodáním hmot, bez potěru, plochy jednotlivě rýh v dosavadních mazaninách</t>
  </si>
  <si>
    <t>2139313491</t>
  </si>
  <si>
    <t>Trubní vedení</t>
  </si>
  <si>
    <t>38</t>
  </si>
  <si>
    <t>810351811</t>
  </si>
  <si>
    <t>Bourání stávajícího potrubí z betonu v otevřeném výkopu DN do 200</t>
  </si>
  <si>
    <t>860553413</t>
  </si>
  <si>
    <t xml:space="preserve">Poznámka k souboru cen:_x000d_
1. Ceny jsou určeny pro bourání vodovodního a kanalizačního potrubí._x000d_
2. V cenách jsou započteny náklady na bourání potrubí včetně tvarovek._x000d_
</t>
  </si>
  <si>
    <t>50,00</t>
  </si>
  <si>
    <t>39</t>
  </si>
  <si>
    <t>871315221</t>
  </si>
  <si>
    <t>Kanalizační potrubí z tvrdého PVC v otevřeném výkopu ve sklonu do 20 %, hladkého plnostěnného jednovrstvého, tuhost třídy SN 8 DN 160</t>
  </si>
  <si>
    <t>-1751814431</t>
  </si>
  <si>
    <t xml:space="preserve">Poznámka k souboru cen:_x000d_
1. V cenách jsou započteny i náklady na dodání trub včetně gumového těsnění._x000d_
2. Použití trub dle tuhostí:_x000d_
a) třída SN 4: kanalizační sítě, přípojky, odvodňování pozemků s výškou krytí až 4 m_x000d_
b) třída SN 8: kanalizační sítě v nestandartních podmínkách uložení, vysoké teplotní a mechanické zatížení s výškou krytí do 8 m_x000d_
c) SN 10: kanalizační sítě, přípojky, odvodňování pozemků s výškou krytí &amp;gt; 8 m_x000d_
d) třída SN 12: kanalizační sítě s vysokým statickým zatížením a dynamickými rázy, při rychlosti média až 15 m/s a výškou krytí 0,7-10 m_x000d_
e) třída SN 16: kanalizační sítě s vysokým statickým zatížením a dynamickými rázy avýškou krytí 0,5-12 m._x000d_
</t>
  </si>
  <si>
    <t>83,00</t>
  </si>
  <si>
    <t>40</t>
  </si>
  <si>
    <t>871355221</t>
  </si>
  <si>
    <t>Kanalizační potrubí z tvrdého PVC v otevřeném výkopu ve sklonu do 20 %, hladkého plnostěnného jednovrstvého, tuhost třídy SN 8 DN 200</t>
  </si>
  <si>
    <t>1907611818</t>
  </si>
  <si>
    <t>31,00</t>
  </si>
  <si>
    <t>41</t>
  </si>
  <si>
    <t>877315211</t>
  </si>
  <si>
    <t>Montáž tvarovek na kanalizačním potrubí z trub z plastu z tvrdého PVC nebo z polypropylenu v otevřeném výkopu jednoosých DN 160</t>
  </si>
  <si>
    <t>-562753351</t>
  </si>
  <si>
    <t xml:space="preserve">Poznámka k souboru cen:_x000d_
1. V cenách nejsou započteny náklady na dodání tvarovek. Tvarovky se oceňují ve ve specifikaci._x000d_
</t>
  </si>
  <si>
    <t>42</t>
  </si>
  <si>
    <t>28611361</t>
  </si>
  <si>
    <t>koleno kanalizační PVC KG 160x45°</t>
  </si>
  <si>
    <t>-1204594451</t>
  </si>
  <si>
    <t>22*1,03 'Přepočtené koeficientem množství</t>
  </si>
  <si>
    <t>43</t>
  </si>
  <si>
    <t>877355211</t>
  </si>
  <si>
    <t>Montáž tvarovek na kanalizačním potrubí z trub z plastu z tvrdého PVC nebo z polypropylenu v otevřeném výkopu jednoosých DN 200</t>
  </si>
  <si>
    <t>-96412139</t>
  </si>
  <si>
    <t>44</t>
  </si>
  <si>
    <t>28611366</t>
  </si>
  <si>
    <t>koleno kanalizace PVC KG 200x45°</t>
  </si>
  <si>
    <t>-464195596</t>
  </si>
  <si>
    <t>5*1,03 'Přepočtené koeficientem množství</t>
  </si>
  <si>
    <t>45</t>
  </si>
  <si>
    <t>877355221</t>
  </si>
  <si>
    <t>Montáž tvarovek na kanalizačním potrubí z trub z plastu z tvrdého PVC nebo z polypropylenu v otevřeném výkopu dvouosých DN 200</t>
  </si>
  <si>
    <t>2057759410</t>
  </si>
  <si>
    <t>46</t>
  </si>
  <si>
    <t>28611918</t>
  </si>
  <si>
    <t>odbočka kanalizační s hrdlem PVC 200/160/45°</t>
  </si>
  <si>
    <t>-2145539393</t>
  </si>
  <si>
    <t>1*1,03 'Přepočtené koeficientem množství</t>
  </si>
  <si>
    <t>47</t>
  </si>
  <si>
    <t>894812314</t>
  </si>
  <si>
    <t>Revizní a čistící šachta z polypropylenu PP pro hladké trouby DN 600 šachtové dno (DN šachty / DN trubního vedení) DN 600/160 sběrné tvaru X</t>
  </si>
  <si>
    <t>-1780365625</t>
  </si>
  <si>
    <t xml:space="preserve">Poznámka k souboru cen:_x000d_
1. V příslušných cenách jsou započteny i náklady na:_x000d_
a) vyrovnávací násypnou vrstvu ze štěrkopísku tl. 100 mm,_x000d_
b) dodání a montáž šachtového dna, trouby šachty, teleskopu a poklopu, příslušného dílu šachty,_x000d_
c) napojení stávajícího kanalizačního potrubí._x000d_
2. V cenách nejsou započteny náklady na:_x000d_
a) fixování šachty obsypem, který se oceňuje cenami souboru 174 . 0-11 Zásyp sypaninou z jakékoliv horniny, katalogu 800-1 Zemní práce části A 01._x000d_
</t>
  </si>
  <si>
    <t>48</t>
  </si>
  <si>
    <t>894812315</t>
  </si>
  <si>
    <t>Revizní a čistící šachta z polypropylenu PP pro hladké trouby DN 600 šachtové dno (DN šachty / DN trubního vedení) DN 600/200 průtočné</t>
  </si>
  <si>
    <t>1392080840</t>
  </si>
  <si>
    <t>49</t>
  </si>
  <si>
    <t>894812331</t>
  </si>
  <si>
    <t>Revizní a čistící šachta z polypropylenu PP pro hladké trouby DN 600 roura šachtová korugovaná, světlé hloubky 1 000 mm</t>
  </si>
  <si>
    <t>-932424032</t>
  </si>
  <si>
    <t>50</t>
  </si>
  <si>
    <t>894812332</t>
  </si>
  <si>
    <t>Revizní a čistící šachta z polypropylenu PP pro hladké trouby DN 600 roura šachtová korugovaná, světlé hloubky 2 000 mm</t>
  </si>
  <si>
    <t>378880943</t>
  </si>
  <si>
    <t>51</t>
  </si>
  <si>
    <t>894812339</t>
  </si>
  <si>
    <t>Revizní a čistící šachta z polypropylenu PP pro hladké trouby DN 600 Příplatek k cenám 2331 - 2334 za uříznutí šachtové roury</t>
  </si>
  <si>
    <t>715493745</t>
  </si>
  <si>
    <t>52</t>
  </si>
  <si>
    <t>894812377</t>
  </si>
  <si>
    <t>Revizní a čistící šachta z polypropylenu PP pro hladké trouby DN 600 poklop (mříž) litinový pro třídu zatížení D400 s teleskopickým adaptérem</t>
  </si>
  <si>
    <t>-1756700106</t>
  </si>
  <si>
    <t>53</t>
  </si>
  <si>
    <t>894812613</t>
  </si>
  <si>
    <t>Revizní a čistící šachta z polypropylenu PP vyříznutí a utěsnění otvoru ve stěně šachty DN 200</t>
  </si>
  <si>
    <t>793817527</t>
  </si>
  <si>
    <t>"napojení</t>
  </si>
  <si>
    <t>1+1</t>
  </si>
  <si>
    <t>Ostatní konstrukce a práce, bourání</t>
  </si>
  <si>
    <t>54</t>
  </si>
  <si>
    <t>910101000</t>
  </si>
  <si>
    <t>Provizorní dopravní značení ,vč.projednání</t>
  </si>
  <si>
    <t>kpl</t>
  </si>
  <si>
    <t>527722971</t>
  </si>
  <si>
    <t>55</t>
  </si>
  <si>
    <t>919732221</t>
  </si>
  <si>
    <t>Styčná pracovní spára při napojení nového živičného povrchu na stávající se zalitím za tepla modifikovanou asfaltovou hmotou s posypem vápenným hydrátem šířky do 15 mm, hloubky do 25 mm bez prořezání spáry</t>
  </si>
  <si>
    <t>-1879903691</t>
  </si>
  <si>
    <t xml:space="preserve">Poznámka k souboru cen:_x000d_
1. V cenách jsou započteny i náklady na vyčištění spár, na impregnaci a zalití spár včetně dodání hmot._x000d_
</t>
  </si>
  <si>
    <t>56</t>
  </si>
  <si>
    <t>919735113</t>
  </si>
  <si>
    <t>Řezání stávajícího živičného krytu nebo podkladu hloubky přes 100 do 150 mm</t>
  </si>
  <si>
    <t>1390602031</t>
  </si>
  <si>
    <t xml:space="preserve">Poznámka k souboru cen:_x000d_
1. V cenách jsou započteny i náklady na spotřebu vody._x000d_
</t>
  </si>
  <si>
    <t>4,00/0,60*2</t>
  </si>
  <si>
    <t>57</t>
  </si>
  <si>
    <t>919735124</t>
  </si>
  <si>
    <t>Řezání stávajícího betonového krytu nebo podkladu hloubky přes 150 do 200 mm</t>
  </si>
  <si>
    <t>-1565627715</t>
  </si>
  <si>
    <t>14,00*2</t>
  </si>
  <si>
    <t>92</t>
  </si>
  <si>
    <t>949101111</t>
  </si>
  <si>
    <t>Lešení pomocné pracovní pro objekty pozemních staveb pro zatížení do 150 kg/m2, o výšce lešeňové podlahy do 1,9 m</t>
  </si>
  <si>
    <t>380499720</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</si>
  <si>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</si>
  <si>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10,00</t>
  </si>
  <si>
    <t>58</t>
  </si>
  <si>
    <t>952905121</t>
  </si>
  <si>
    <t>Čištění objektů po zatopení nebo záplavách čerpání fekálií</t>
  </si>
  <si>
    <t>hod</t>
  </si>
  <si>
    <t>-341147285</t>
  </si>
  <si>
    <t xml:space="preserve">Poznámka k souboru cen:_x000d_
1. V ceně 952 90-5131 jsou započteny i náklady na naložení bahna na dopravní prostředek nebo složení na hromady._x000d_
2. Množství měrných jednotek se určuje:_x000d_
a) u vyklizení bahna v m3 vyklizeného bahna,_x000d_
b) u dokončujícího úklidu v m2 půdorysné plochy, na které se úklid provádí._x000d_
3. Odvoz odpadu se ocení položkami odvozu suti ceníku 801-3. Pokud není stanovena hmotnost odpadu, určí se individuálně._x000d_
</t>
  </si>
  <si>
    <t>"septik</t>
  </si>
  <si>
    <t>59</t>
  </si>
  <si>
    <t>965042141</t>
  </si>
  <si>
    <t>Bourání mazanin betonových nebo z litého asfaltu tl. do 100 mm, plochy přes 4 m2</t>
  </si>
  <si>
    <t>-152489249</t>
  </si>
  <si>
    <t>60</t>
  </si>
  <si>
    <t>979054451</t>
  </si>
  <si>
    <t>Očištění vybouraných prvků komunikací od spojovacího materiálu s odklizením a uložením očištěných hmot a spojovacího materiálu na skládku na vzdálenost do 10 m zámkových dlaždic s vyplněním spár kamenivem</t>
  </si>
  <si>
    <t>2040929083</t>
  </si>
  <si>
    <t xml:space="preserve">Poznámka k souboru cen:_x000d_
1. Ceny 05-4441 a 05-4442 jsou určeny jen pro očištění vybouraných dlaždic, desek nebo tvarovek uložených do lože ze sypkého materiálu bez pojiva._x000d_
2. Přemístění vybouraných obrubníků, krajníků, desek nebo dílců na vzdálenost přes 10 m se oceňuje cenami souboru cen 997 22-1 Vodorovná doprava vybouraných hmot._x000d_
</t>
  </si>
  <si>
    <t>997</t>
  </si>
  <si>
    <t>Přesun sutě</t>
  </si>
  <si>
    <t>61</t>
  </si>
  <si>
    <t>997013501</t>
  </si>
  <si>
    <t>Odvoz suti a vybouraných hmot na skládku nebo meziskládku se složením, na vzdálenost do 1 km</t>
  </si>
  <si>
    <t>-1579785575</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</si>
  <si>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</si>
  <si>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"viz specifikace - fekálie</t>
  </si>
  <si>
    <t>40,00*1,00</t>
  </si>
  <si>
    <t>997013509</t>
  </si>
  <si>
    <t>Odvoz suti a vybouraných hmot na skládku nebo meziskládku se složením, na vzdálenost Příplatek k ceně za každý další i započatý 1 km přes 1 km</t>
  </si>
  <si>
    <t>1502757104</t>
  </si>
  <si>
    <t>40,00*1,00*7</t>
  </si>
  <si>
    <t>63</t>
  </si>
  <si>
    <t>997221551</t>
  </si>
  <si>
    <t>Vodorovná doprava suti bez naložení, ale se složením a s hrubým urovnáním ze sypkých materiálů, na vzdálenost do 1 km</t>
  </si>
  <si>
    <t>-960392099</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</si>
  <si>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</si>
  <si>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64</t>
  </si>
  <si>
    <t>997221559</t>
  </si>
  <si>
    <t>Vodorovná doprava suti bez naložení, ale se složením a s hrubým urovnáním Příplatek k ceně za každý další i započatý 1 km přes 1 km</t>
  </si>
  <si>
    <t>317138648</t>
  </si>
  <si>
    <t>3,321*7</t>
  </si>
  <si>
    <t>65</t>
  </si>
  <si>
    <t>997221561</t>
  </si>
  <si>
    <t>Vodorovná doprava suti bez naložení, ale se složením a s hrubým urovnáním z kusových materiálů, na vzdálenost do 1 km</t>
  </si>
  <si>
    <t>1994575454</t>
  </si>
  <si>
    <t>66</t>
  </si>
  <si>
    <t>997221569</t>
  </si>
  <si>
    <t>-1437071555</t>
  </si>
  <si>
    <t>20,064*7</t>
  </si>
  <si>
    <t>67</t>
  </si>
  <si>
    <t>997221815</t>
  </si>
  <si>
    <t>Poplatek za uložení stavebního odpadu na skládce (skládkovné) z prostého betonu zatříděného do Katalogu odpadů pod kódem 170 101</t>
  </si>
  <si>
    <t>2118634876</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</si>
  <si>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</si>
  <si>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68</t>
  </si>
  <si>
    <t>997221845</t>
  </si>
  <si>
    <t>Poplatek za uložení stavebního odpadu na skládce (skládkovné) asfaltového bez obsahu dehtu zatříděného do Katalogu odpadů pod kódem 170 302</t>
  </si>
  <si>
    <t>-2022351700</t>
  </si>
  <si>
    <t>69</t>
  </si>
  <si>
    <t>997221855</t>
  </si>
  <si>
    <t>1714139769</t>
  </si>
  <si>
    <t>998</t>
  </si>
  <si>
    <t>Přesun hmot</t>
  </si>
  <si>
    <t>70</t>
  </si>
  <si>
    <t>998276101</t>
  </si>
  <si>
    <t>Přesun hmot pro trubní vedení hloubené z trub z plastických hmot nebo sklolaminátových pro vodovody nebo kanalizace v otevřeném výkopu dopravní vzdálenost do 15 m</t>
  </si>
  <si>
    <t>220456671</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</si>
  <si>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práce._x000d_
</t>
  </si>
  <si>
    <t>71</t>
  </si>
  <si>
    <t>998276124</t>
  </si>
  <si>
    <t>Přesun hmot pro trubní vedení hloubené z trub z plastických hmot nebo sklolaminátových Příplatek k cenám za zvětšený přesun přes vymezenou největší dopravní vzdálenost do 500 m</t>
  </si>
  <si>
    <t>-1393589282</t>
  </si>
  <si>
    <t>PSV</t>
  </si>
  <si>
    <t>Práce a dodávky PSV</t>
  </si>
  <si>
    <t>711</t>
  </si>
  <si>
    <t>Izolace proti vodě, vlhkosti a plynům</t>
  </si>
  <si>
    <t>72</t>
  </si>
  <si>
    <t>711111001</t>
  </si>
  <si>
    <t>Provedení izolace proti zemní vlhkosti natěradly a tmely za studena na ploše vodorovné V nátěrem penetračním</t>
  </si>
  <si>
    <t>-850801191</t>
  </si>
  <si>
    <t xml:space="preserve">Poznámka k souboru cen:_x000d_
1. Izolace plochy jednotlivě do 10 m2 se oceňují skladebně cenou příslušné izolace a cenou 711 19-9095 Příplatek za plochu do 10 m2._x000d_
</t>
  </si>
  <si>
    <t>14*1,00</t>
  </si>
  <si>
    <t>73</t>
  </si>
  <si>
    <t>11163150</t>
  </si>
  <si>
    <t>lak penetrační asfaltový</t>
  </si>
  <si>
    <t>1188657986</t>
  </si>
  <si>
    <t>14*0,0003 'Přepočtené koeficientem množství</t>
  </si>
  <si>
    <t>74</t>
  </si>
  <si>
    <t>711141559</t>
  </si>
  <si>
    <t>Provedení izolace proti zemní vlhkosti pásy přitavením NAIP na ploše vodorovné V</t>
  </si>
  <si>
    <t>1521631518</t>
  </si>
  <si>
    <t xml:space="preserve">Poznámka k souboru cen:_x000d_
1. Izolace plochy jednotlivě do 10 m2 se oceňují skladebně cenou příslušné izolace a cenou 711 19-9097 Příplatek za plochu do 10 m2._x000d_
</t>
  </si>
  <si>
    <t>f12*2</t>
  </si>
  <si>
    <t>75</t>
  </si>
  <si>
    <t>62832134</t>
  </si>
  <si>
    <t>pás asfaltový natavitelný oxidovaný tl. 4,0mm typu V60 S40 s vložkou ze skleněné rohože, s jemnozrnným minerálním posypem</t>
  </si>
  <si>
    <t>-1536802745</t>
  </si>
  <si>
    <t>28*1,15 'Přepočtené koeficientem množství</t>
  </si>
  <si>
    <t>76</t>
  </si>
  <si>
    <t>998711101</t>
  </si>
  <si>
    <t>Přesun hmot pro izolace proti vodě, vlhkosti a plynům stanovený z hmotnosti přesunovaného materiálu vodorovná dopravní vzdálenost do 50 m v objektech výšky do 6 m</t>
  </si>
  <si>
    <t>2061139155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</si>
  <si>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</si>
  <si>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721</t>
  </si>
  <si>
    <t>Zdravotechnika - vnitřní kanalizace</t>
  </si>
  <si>
    <t>77</t>
  </si>
  <si>
    <t>721174005</t>
  </si>
  <si>
    <t>Potrubí z plastových trub polypropylenové svodné (ležaté) DN 110</t>
  </si>
  <si>
    <t>-1186750543</t>
  </si>
  <si>
    <t xml:space="preserve">Poznámka k souboru cen:_x000d_
1. Cenami -3315 až -3317 se oceňuje svislé potrubí od střešního vtoku po čisticí kus._x000d_
2. Ochrany odpadního a připojovacího potrubí z plastových trub se oceňují cenami souboru cen 722 18- . . Ochrana potrubí, části A 02._x000d_
</t>
  </si>
  <si>
    <t>28,00</t>
  </si>
  <si>
    <t>78</t>
  </si>
  <si>
    <t>721241103</t>
  </si>
  <si>
    <t>Lapače střešních splavenin litinové DN 150</t>
  </si>
  <si>
    <t>-871563349</t>
  </si>
  <si>
    <t>79</t>
  </si>
  <si>
    <t>721242805</t>
  </si>
  <si>
    <t>Demontáž lapačů střešních splavenin DN 150</t>
  </si>
  <si>
    <t>1749366606</t>
  </si>
  <si>
    <t>80</t>
  </si>
  <si>
    <t>721290111</t>
  </si>
  <si>
    <t>Zkouška těsnosti kanalizace v objektech vodou do DN 125</t>
  </si>
  <si>
    <t>-1299675227</t>
  </si>
  <si>
    <t xml:space="preserve">Poznámka k souboru cen:_x000d_
1. V ceně -0123 není započteno dodání média; jeho dodávka se oceňuje ve specifikaci._x000d_
</t>
  </si>
  <si>
    <t>81</t>
  </si>
  <si>
    <t>721290112</t>
  </si>
  <si>
    <t>Zkouška těsnosti kanalizace v objektech vodou DN 150 nebo DN 200</t>
  </si>
  <si>
    <t>2086679370</t>
  </si>
  <si>
    <t>83,00+31,00</t>
  </si>
  <si>
    <t>82</t>
  </si>
  <si>
    <t>998721101</t>
  </si>
  <si>
    <t>Přesun hmot pro vnitřní kanalizace stanovený z hmotnosti přesunovaného materiálu vodorovná dopravní vzdálenost do 50 m v objektech výšky do 6 m</t>
  </si>
  <si>
    <t>-1846138551</t>
  </si>
  <si>
    <t>HZS</t>
  </si>
  <si>
    <t>Hodinové zúčtovací sazby</t>
  </si>
  <si>
    <t>83</t>
  </si>
  <si>
    <t>HZS2211</t>
  </si>
  <si>
    <t>Hodinové zúčtovací sazby profesí PSV provádění stavebních instalací instalatér</t>
  </si>
  <si>
    <t>512</t>
  </si>
  <si>
    <t>-1037561239</t>
  </si>
  <si>
    <t>"zaslepení stávajícího potrubí</t>
  </si>
  <si>
    <t>VRN</t>
  </si>
  <si>
    <t>Vedlejší rozpočtové náklady</t>
  </si>
  <si>
    <t>VRN1</t>
  </si>
  <si>
    <t>Průzkumné, geodetické a projektové práce</t>
  </si>
  <si>
    <t>84</t>
  </si>
  <si>
    <t>011503000</t>
  </si>
  <si>
    <t>Stavební průzkum bez rozlišení</t>
  </si>
  <si>
    <t>1024</t>
  </si>
  <si>
    <t>1853362902</t>
  </si>
  <si>
    <t>"vytýčení stávajících inž.sítí</t>
  </si>
  <si>
    <t>85</t>
  </si>
  <si>
    <t>012103000</t>
  </si>
  <si>
    <t>Geodetické práce před výstavbou</t>
  </si>
  <si>
    <t>1143476319</t>
  </si>
  <si>
    <t>"vytýčení tras</t>
  </si>
  <si>
    <t>86</t>
  </si>
  <si>
    <t>012303000</t>
  </si>
  <si>
    <t>Geodetické práce po výstavbě</t>
  </si>
  <si>
    <t>1628730904</t>
  </si>
  <si>
    <t>"zaměření provedeného díla vypracování geometrického plánu</t>
  </si>
  <si>
    <t>87</t>
  </si>
  <si>
    <t>013254000</t>
  </si>
  <si>
    <t>Dokumentace skutečného provedení stavby</t>
  </si>
  <si>
    <t>-2047020786</t>
  </si>
  <si>
    <t>VRN3</t>
  </si>
  <si>
    <t>Zařízení staveniště</t>
  </si>
  <si>
    <t>88</t>
  </si>
  <si>
    <t>030001000</t>
  </si>
  <si>
    <t>soubor</t>
  </si>
  <si>
    <t>-521485958</t>
  </si>
  <si>
    <t>VRN4</t>
  </si>
  <si>
    <t>Inženýrská činnost</t>
  </si>
  <si>
    <t>89</t>
  </si>
  <si>
    <t>045203000</t>
  </si>
  <si>
    <t>Kompletační činnost</t>
  </si>
  <si>
    <t>536022942</t>
  </si>
  <si>
    <t>045303000</t>
  </si>
  <si>
    <t>Koordinační činnost</t>
  </si>
  <si>
    <t>465334283</t>
  </si>
  <si>
    <t>VRN7</t>
  </si>
  <si>
    <t>Provozní vlivy</t>
  </si>
  <si>
    <t>91</t>
  </si>
  <si>
    <t>071103000</t>
  </si>
  <si>
    <t>Provoz investora</t>
  </si>
  <si>
    <t>676661507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</si>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</sst>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8"/>
      <color rgb="FF969696"/>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0" fillId="0" borderId="0" applyNumberFormat="0" applyFill="0" applyBorder="0" applyAlignment="0" applyProtection="0"/>
  </cellStyleXfs>
  <cellXfs count="34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16" fillId="0" borderId="0" xfId="0" applyFont="1" applyAlignment="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4" fontId="17"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right" vertical="center"/>
    </xf>
    <xf numFmtId="4" fontId="16" fillId="0" borderId="0" xfId="0" applyNumberFormat="1"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3"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horizontal="left" vertical="center"/>
    </xf>
    <xf numFmtId="4" fontId="3"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4" xfId="0" applyFont="1" applyBorder="1" applyAlignment="1">
      <alignment vertical="center"/>
    </xf>
    <xf numFmtId="0" fontId="18"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1" fillId="0" borderId="15"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0" fillId="4" borderId="7" xfId="0" applyFont="1" applyFill="1" applyBorder="1" applyAlignment="1" applyProtection="1">
      <alignment horizontal="center" vertical="center"/>
    </xf>
    <xf numFmtId="0" fontId="20"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0" fillId="4" borderId="8" xfId="0" applyFont="1" applyFill="1" applyBorder="1" applyAlignment="1" applyProtection="1">
      <alignment horizontal="center" vertical="center"/>
    </xf>
    <xf numFmtId="0" fontId="20" fillId="4" borderId="8" xfId="0" applyFont="1" applyFill="1" applyBorder="1" applyAlignment="1" applyProtection="1">
      <alignment horizontal="right" vertical="center"/>
    </xf>
    <xf numFmtId="0" fontId="20" fillId="4" borderId="9" xfId="0" applyFont="1" applyFill="1" applyBorder="1" applyAlignment="1" applyProtection="1">
      <alignment horizontal="center" vertical="center"/>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3" fillId="0" borderId="4"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3" fillId="0" borderId="0" xfId="0" applyFont="1" applyAlignment="1">
      <alignment horizontal="left" vertical="center"/>
    </xf>
    <xf numFmtId="0" fontId="23" fillId="0" borderId="0" xfId="1" applyFont="1" applyAlignment="1">
      <alignment horizontal="center" vertical="center"/>
    </xf>
    <xf numFmtId="0" fontId="4" fillId="0" borderId="4" xfId="0" applyFont="1" applyBorder="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wrapText="1"/>
    </xf>
    <xf numFmtId="0" fontId="25" fillId="0" borderId="0" xfId="0" applyFont="1" applyAlignment="1" applyProtection="1">
      <alignment vertical="center"/>
    </xf>
    <xf numFmtId="4" fontId="25" fillId="0" borderId="0" xfId="0" applyNumberFormat="1" applyFont="1" applyAlignment="1" applyProtection="1">
      <alignment vertical="center"/>
    </xf>
    <xf numFmtId="0" fontId="2" fillId="0" borderId="0" xfId="0" applyFont="1" applyAlignment="1" applyProtection="1">
      <alignment horizontal="center" vertical="center"/>
    </xf>
    <xf numFmtId="0" fontId="4" fillId="0" borderId="4" xfId="0" applyFont="1" applyBorder="1" applyAlignment="1">
      <alignment vertical="center"/>
    </xf>
    <xf numFmtId="4"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166" fontId="26" fillId="0" borderId="21" xfId="0" applyNumberFormat="1" applyFont="1" applyBorder="1" applyAlignment="1" applyProtection="1">
      <alignment vertical="center"/>
    </xf>
    <xf numFmtId="4" fontId="26" fillId="0" borderId="22"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27" fillId="0" borderId="0" xfId="0" applyFont="1" applyAlignment="1">
      <alignment horizontal="left" vertical="center"/>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wrapText="1"/>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7" xfId="0" applyFont="1" applyFill="1" applyBorder="1" applyAlignment="1">
      <alignment horizontal="left" vertical="center"/>
    </xf>
    <xf numFmtId="0" fontId="0" fillId="4" borderId="8" xfId="0" applyFont="1" applyFill="1" applyBorder="1" applyAlignment="1">
      <alignment vertical="center"/>
    </xf>
    <xf numFmtId="0" fontId="3" fillId="4" borderId="8" xfId="0" applyFont="1" applyFill="1" applyBorder="1" applyAlignment="1">
      <alignment horizontal="right" vertical="center"/>
    </xf>
    <xf numFmtId="0" fontId="3"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3"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xf>
    <xf numFmtId="0" fontId="28" fillId="0" borderId="0" xfId="0" applyFont="1" applyAlignment="1" applyProtection="1">
      <alignment horizontal="left" vertical="center"/>
    </xf>
    <xf numFmtId="0" fontId="5" fillId="0" borderId="4" xfId="0" applyFont="1" applyBorder="1" applyAlignment="1" applyProtection="1">
      <alignment vertical="center"/>
    </xf>
    <xf numFmtId="0" fontId="5" fillId="0" borderId="0" xfId="0" applyFont="1" applyAlignment="1" applyProtection="1">
      <alignment vertical="center"/>
    </xf>
    <xf numFmtId="0" fontId="5" fillId="0" borderId="21" xfId="0" applyFont="1" applyBorder="1" applyAlignment="1" applyProtection="1">
      <alignment horizontal="left" vertical="center"/>
    </xf>
    <xf numFmtId="0" fontId="5" fillId="0" borderId="21" xfId="0" applyFont="1" applyBorder="1" applyAlignment="1" applyProtection="1">
      <alignment vertical="center"/>
    </xf>
    <xf numFmtId="0" fontId="5" fillId="0" borderId="21" xfId="0" applyFont="1" applyBorder="1" applyAlignment="1" applyProtection="1">
      <alignment vertical="center"/>
      <protection locked="0"/>
    </xf>
    <xf numFmtId="4" fontId="5" fillId="0" borderId="21" xfId="0" applyNumberFormat="1" applyFont="1" applyBorder="1" applyAlignment="1" applyProtection="1">
      <alignment vertical="center"/>
    </xf>
    <xf numFmtId="0" fontId="5" fillId="0" borderId="4" xfId="0" applyFont="1" applyBorder="1" applyAlignment="1">
      <alignmen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0" fillId="0" borderId="4" xfId="0" applyFont="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2" fillId="0" borderId="0" xfId="0" applyNumberFormat="1" applyFont="1" applyAlignment="1" applyProtection="1"/>
    <xf numFmtId="166" fontId="29" fillId="0" borderId="13" xfId="0" applyNumberFormat="1" applyFont="1" applyBorder="1" applyAlignment="1" applyProtection="1"/>
    <xf numFmtId="166" fontId="29" fillId="0" borderId="14" xfId="0" applyNumberFormat="1" applyFont="1" applyBorder="1" applyAlignment="1" applyProtection="1"/>
    <xf numFmtId="4" fontId="18" fillId="0" borderId="0" xfId="0" applyNumberFormat="1" applyFont="1" applyAlignment="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4" xfId="0" applyFont="1" applyBorder="1" applyAlignment="1"/>
    <xf numFmtId="0" fontId="7" fillId="0" borderId="15"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6"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3" xfId="0" applyFont="1" applyBorder="1" applyAlignment="1" applyProtection="1">
      <alignment horizontal="center" vertical="center"/>
    </xf>
    <xf numFmtId="49" fontId="0" fillId="0" borderId="23" xfId="0" applyNumberFormat="1"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3" xfId="0" applyFont="1" applyBorder="1" applyAlignment="1" applyProtection="1">
      <alignment horizontal="center" vertical="center" wrapText="1"/>
    </xf>
    <xf numFmtId="167" fontId="0" fillId="0" borderId="23" xfId="0" applyNumberFormat="1" applyFont="1" applyBorder="1" applyAlignment="1" applyProtection="1">
      <alignment vertical="center"/>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1" fillId="2" borderId="15"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6" xfId="0" applyNumberFormat="1" applyFont="1" applyBorder="1" applyAlignment="1" applyProtection="1">
      <alignment vertical="center"/>
    </xf>
    <xf numFmtId="4" fontId="0" fillId="0" borderId="0" xfId="0" applyNumberFormat="1" applyFont="1" applyAlignment="1">
      <alignment vertical="center"/>
    </xf>
    <xf numFmtId="0" fontId="30" fillId="0" borderId="0" xfId="0" applyFont="1" applyAlignment="1" applyProtection="1">
      <alignment horizontal="left" vertical="center"/>
    </xf>
    <xf numFmtId="0" fontId="31" fillId="0" borderId="0" xfId="0" applyFont="1" applyAlignment="1" applyProtection="1">
      <alignment vertical="center" wrapText="1"/>
    </xf>
    <xf numFmtId="0" fontId="0" fillId="0" borderId="15"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2" fillId="0" borderId="23" xfId="0" applyFont="1" applyBorder="1" applyAlignment="1" applyProtection="1">
      <alignment horizontal="center" vertical="center"/>
    </xf>
    <xf numFmtId="49" fontId="32" fillId="0" borderId="23" xfId="0" applyNumberFormat="1" applyFont="1" applyBorder="1" applyAlignment="1" applyProtection="1">
      <alignment horizontal="left" vertical="center" wrapText="1"/>
    </xf>
    <xf numFmtId="0" fontId="32" fillId="0" borderId="23" xfId="0" applyFont="1" applyBorder="1" applyAlignment="1" applyProtection="1">
      <alignment horizontal="left" vertical="center" wrapText="1"/>
    </xf>
    <xf numFmtId="0" fontId="32" fillId="0" borderId="23" xfId="0" applyFont="1" applyBorder="1" applyAlignment="1" applyProtection="1">
      <alignment horizontal="center" vertical="center" wrapText="1"/>
    </xf>
    <xf numFmtId="167" fontId="32" fillId="0" borderId="23" xfId="0" applyNumberFormat="1" applyFont="1" applyBorder="1" applyAlignment="1" applyProtection="1">
      <alignment vertical="center"/>
    </xf>
    <xf numFmtId="4" fontId="32" fillId="2" borderId="23" xfId="0" applyNumberFormat="1" applyFont="1" applyFill="1" applyBorder="1" applyAlignment="1" applyProtection="1">
      <alignment vertical="center"/>
      <protection locked="0"/>
    </xf>
    <xf numFmtId="4" fontId="32" fillId="0" borderId="23" xfId="0" applyNumberFormat="1" applyFont="1" applyBorder="1" applyAlignment="1" applyProtection="1">
      <alignment vertical="center"/>
    </xf>
    <xf numFmtId="0" fontId="32" fillId="0" borderId="4" xfId="0" applyFont="1" applyBorder="1" applyAlignment="1">
      <alignment vertical="center"/>
    </xf>
    <xf numFmtId="0" fontId="32" fillId="2" borderId="15"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xf>
    <xf numFmtId="0" fontId="1" fillId="2" borderId="20"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1" fillId="0" borderId="21" xfId="0" applyNumberFormat="1" applyFont="1" applyBorder="1" applyAlignment="1" applyProtection="1">
      <alignment vertical="center"/>
    </xf>
    <xf numFmtId="166" fontId="1" fillId="0" borderId="22" xfId="0" applyNumberFormat="1" applyFont="1" applyBorder="1" applyAlignment="1" applyProtection="1">
      <alignment vertical="center"/>
    </xf>
    <xf numFmtId="0" fontId="0" fillId="0" borderId="0" xfId="0" applyAlignment="1">
      <alignment vertical="top"/>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vertical="center" wrapText="1"/>
    </xf>
    <xf numFmtId="0" fontId="33" fillId="0" borderId="27"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7" xfId="0" applyFont="1" applyBorder="1" applyAlignment="1">
      <alignment vertical="center" wrapText="1"/>
    </xf>
    <xf numFmtId="0" fontId="35" fillId="0" borderId="29" xfId="0" applyFont="1" applyBorder="1" applyAlignment="1">
      <alignment horizontal="left" wrapText="1"/>
    </xf>
    <xf numFmtId="0" fontId="33" fillId="0" borderId="28" xfId="0" applyFont="1" applyBorder="1" applyAlignment="1">
      <alignment vertical="center" wrapText="1"/>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0" borderId="27" xfId="0" applyFont="1" applyBorder="1" applyAlignment="1">
      <alignment vertical="center" wrapText="1"/>
    </xf>
    <xf numFmtId="0" fontId="36" fillId="0" borderId="1" xfId="0" applyFont="1" applyBorder="1" applyAlignment="1">
      <alignment vertical="center" wrapText="1"/>
    </xf>
    <xf numFmtId="0" fontId="36" fillId="0" borderId="1" xfId="0" applyFont="1" applyBorder="1" applyAlignment="1">
      <alignment horizontal="left" vertical="center"/>
    </xf>
    <xf numFmtId="0" fontId="36" fillId="0" borderId="1" xfId="0" applyFont="1" applyBorder="1" applyAlignment="1">
      <alignment vertical="center"/>
    </xf>
    <xf numFmtId="49" fontId="36" fillId="0" borderId="1" xfId="0" applyNumberFormat="1" applyFont="1" applyBorder="1" applyAlignment="1">
      <alignment horizontal="left" vertical="center" wrapText="1"/>
    </xf>
    <xf numFmtId="49" fontId="36" fillId="0" borderId="1" xfId="0" applyNumberFormat="1" applyFont="1" applyBorder="1" applyAlignment="1">
      <alignment vertical="center" wrapText="1"/>
    </xf>
    <xf numFmtId="0" fontId="33" fillId="0" borderId="30" xfId="0" applyFont="1" applyBorder="1" applyAlignment="1">
      <alignment vertical="center" wrapText="1"/>
    </xf>
    <xf numFmtId="0" fontId="37" fillId="0" borderId="29" xfId="0" applyFont="1" applyBorder="1" applyAlignment="1">
      <alignment vertical="center" wrapText="1"/>
    </xf>
    <xf numFmtId="0" fontId="33" fillId="0" borderId="31" xfId="0" applyFont="1" applyBorder="1" applyAlignment="1">
      <alignment vertical="center" wrapText="1"/>
    </xf>
    <xf numFmtId="0" fontId="33" fillId="0" borderId="1" xfId="0" applyFont="1" applyBorder="1" applyAlignment="1">
      <alignment vertical="top"/>
    </xf>
    <xf numFmtId="0" fontId="33" fillId="0" borderId="0" xfId="0" applyFont="1" applyAlignment="1">
      <alignment vertical="top"/>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4" fillId="0" borderId="1" xfId="0" applyFont="1" applyBorder="1" applyAlignment="1">
      <alignment horizontal="center" vertical="center"/>
    </xf>
    <xf numFmtId="0" fontId="33" fillId="0" borderId="28" xfId="0" applyFont="1" applyBorder="1" applyAlignment="1">
      <alignment horizontal="left" vertical="center"/>
    </xf>
    <xf numFmtId="0" fontId="35" fillId="0" borderId="1" xfId="0" applyFont="1" applyBorder="1" applyAlignment="1">
      <alignment horizontal="left" vertical="center"/>
    </xf>
    <xf numFmtId="0" fontId="38" fillId="0" borderId="0" xfId="0" applyFont="1" applyAlignment="1">
      <alignment horizontal="left" vertical="center"/>
    </xf>
    <xf numFmtId="0" fontId="35" fillId="0" borderId="29" xfId="0" applyFont="1" applyBorder="1" applyAlignment="1">
      <alignment horizontal="left" vertical="center"/>
    </xf>
    <xf numFmtId="0" fontId="35" fillId="0" borderId="29" xfId="0" applyFont="1" applyBorder="1" applyAlignment="1">
      <alignment horizontal="center" vertical="center"/>
    </xf>
    <xf numFmtId="0" fontId="38" fillId="0" borderId="29" xfId="0" applyFont="1" applyBorder="1" applyAlignment="1">
      <alignment horizontal="left" vertical="center"/>
    </xf>
    <xf numFmtId="0" fontId="39" fillId="0" borderId="1" xfId="0" applyFont="1" applyBorder="1" applyAlignment="1">
      <alignment horizontal="left" vertical="center"/>
    </xf>
    <xf numFmtId="0" fontId="36" fillId="0" borderId="0" xfId="0" applyFont="1" applyAlignment="1">
      <alignment horizontal="left" vertical="center"/>
    </xf>
    <xf numFmtId="0" fontId="36" fillId="0" borderId="1" xfId="0" applyFont="1" applyBorder="1" applyAlignment="1">
      <alignment horizontal="center" vertical="center"/>
    </xf>
    <xf numFmtId="0" fontId="36" fillId="0" borderId="27" xfId="0" applyFont="1" applyBorder="1" applyAlignment="1">
      <alignment horizontal="left" vertical="center"/>
    </xf>
    <xf numFmtId="0" fontId="36" fillId="0" borderId="1" xfId="0" applyFont="1" applyFill="1" applyBorder="1" applyAlignment="1">
      <alignment horizontal="left" vertical="center"/>
    </xf>
    <xf numFmtId="0" fontId="36" fillId="0" borderId="1" xfId="0" applyFont="1" applyFill="1" applyBorder="1" applyAlignment="1">
      <alignment horizontal="center" vertical="center"/>
    </xf>
    <xf numFmtId="0" fontId="33" fillId="0" borderId="30" xfId="0" applyFont="1" applyBorder="1" applyAlignment="1">
      <alignment horizontal="left" vertical="center"/>
    </xf>
    <xf numFmtId="0" fontId="37" fillId="0" borderId="29" xfId="0" applyFont="1" applyBorder="1" applyAlignment="1">
      <alignment horizontal="left" vertical="center"/>
    </xf>
    <xf numFmtId="0" fontId="33" fillId="0" borderId="31" xfId="0" applyFont="1" applyBorder="1" applyAlignment="1">
      <alignment horizontal="left" vertical="center"/>
    </xf>
    <xf numFmtId="0" fontId="33" fillId="0" borderId="1" xfId="0" applyFont="1" applyBorder="1" applyAlignment="1">
      <alignment horizontal="left" vertical="center"/>
    </xf>
    <xf numFmtId="0" fontId="37" fillId="0" borderId="1" xfId="0" applyFont="1" applyBorder="1" applyAlignment="1">
      <alignment horizontal="left" vertical="center"/>
    </xf>
    <xf numFmtId="0" fontId="38" fillId="0" borderId="1" xfId="0" applyFont="1" applyBorder="1" applyAlignment="1">
      <alignment horizontal="left" vertical="center"/>
    </xf>
    <xf numFmtId="0" fontId="36" fillId="0" borderId="29" xfId="0" applyFont="1" applyBorder="1" applyAlignment="1">
      <alignment horizontal="left" vertical="center"/>
    </xf>
    <xf numFmtId="0" fontId="33" fillId="0" borderId="1" xfId="0" applyFont="1" applyBorder="1" applyAlignment="1">
      <alignment horizontal="left" vertical="center" wrapText="1"/>
    </xf>
    <xf numFmtId="0" fontId="36" fillId="0" borderId="1" xfId="0" applyFont="1" applyBorder="1" applyAlignment="1">
      <alignment horizontal="center"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8"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36" fillId="0" borderId="28" xfId="0" applyFont="1" applyBorder="1" applyAlignment="1">
      <alignment horizontal="left" vertical="center"/>
    </xf>
    <xf numFmtId="0" fontId="36" fillId="0" borderId="30" xfId="0" applyFont="1" applyBorder="1" applyAlignment="1">
      <alignment horizontal="left" vertical="center" wrapText="1"/>
    </xf>
    <xf numFmtId="0" fontId="36" fillId="0" borderId="29" xfId="0" applyFont="1" applyBorder="1" applyAlignment="1">
      <alignment horizontal="left" vertical="center" wrapText="1"/>
    </xf>
    <xf numFmtId="0" fontId="36" fillId="0" borderId="31" xfId="0" applyFont="1" applyBorder="1" applyAlignment="1">
      <alignment horizontal="left" vertical="center" wrapText="1"/>
    </xf>
    <xf numFmtId="0" fontId="36" fillId="0" borderId="1" xfId="0" applyFont="1" applyBorder="1" applyAlignment="1">
      <alignment horizontal="left" vertical="top"/>
    </xf>
    <xf numFmtId="0" fontId="36" fillId="0" borderId="1" xfId="0" applyFont="1" applyBorder="1" applyAlignment="1">
      <alignment horizontal="center" vertical="top"/>
    </xf>
    <xf numFmtId="0" fontId="36" fillId="0" borderId="30" xfId="0" applyFont="1" applyBorder="1" applyAlignment="1">
      <alignment horizontal="left" vertical="center"/>
    </xf>
    <xf numFmtId="0" fontId="36" fillId="0" borderId="31" xfId="0" applyFont="1" applyBorder="1" applyAlignment="1">
      <alignment horizontal="left" vertical="center"/>
    </xf>
    <xf numFmtId="0" fontId="38" fillId="0" borderId="0" xfId="0" applyFont="1" applyAlignment="1">
      <alignment vertical="center"/>
    </xf>
    <xf numFmtId="0" fontId="35" fillId="0" borderId="1" xfId="0" applyFont="1" applyBorder="1" applyAlignment="1">
      <alignment vertical="center"/>
    </xf>
    <xf numFmtId="0" fontId="38" fillId="0" borderId="29" xfId="0" applyFont="1" applyBorder="1" applyAlignment="1">
      <alignment vertical="center"/>
    </xf>
    <xf numFmtId="0" fontId="35" fillId="0" borderId="29" xfId="0" applyFont="1" applyBorder="1" applyAlignment="1">
      <alignment vertical="center"/>
    </xf>
    <xf numFmtId="0" fontId="0" fillId="0" borderId="1" xfId="0" applyBorder="1" applyAlignment="1">
      <alignment vertical="top"/>
    </xf>
    <xf numFmtId="49" fontId="36" fillId="0" borderId="1" xfId="0" applyNumberFormat="1" applyFont="1" applyBorder="1" applyAlignment="1">
      <alignment horizontal="left" vertical="center"/>
    </xf>
    <xf numFmtId="0" fontId="0" fillId="0" borderId="29" xfId="0" applyBorder="1" applyAlignment="1">
      <alignment vertical="top"/>
    </xf>
    <xf numFmtId="0" fontId="35" fillId="0" borderId="29" xfId="0" applyFont="1" applyBorder="1" applyAlignment="1">
      <alignment horizontal="left"/>
    </xf>
    <xf numFmtId="0" fontId="38" fillId="0" borderId="29" xfId="0" applyFont="1" applyBorder="1" applyAlignment="1"/>
    <xf numFmtId="0" fontId="33" fillId="0" borderId="27" xfId="0" applyFont="1" applyBorder="1" applyAlignment="1">
      <alignment vertical="top"/>
    </xf>
    <xf numFmtId="0" fontId="33" fillId="0" borderId="28" xfId="0" applyFont="1" applyBorder="1" applyAlignment="1">
      <alignment vertical="top"/>
    </xf>
    <xf numFmtId="0" fontId="33" fillId="0" borderId="1" xfId="0" applyFont="1" applyBorder="1" applyAlignment="1">
      <alignment horizontal="center" vertical="center"/>
    </xf>
    <xf numFmtId="0" fontId="33" fillId="0" borderId="1" xfId="0" applyFont="1" applyBorder="1" applyAlignment="1">
      <alignment horizontal="left" vertical="top"/>
    </xf>
    <xf numFmtId="0" fontId="33" fillId="0" borderId="30" xfId="0" applyFont="1" applyBorder="1" applyAlignment="1">
      <alignment vertical="top"/>
    </xf>
    <xf numFmtId="0" fontId="33" fillId="0" borderId="29" xfId="0" applyFont="1" applyBorder="1" applyAlignment="1">
      <alignment vertical="top"/>
    </xf>
    <xf numFmtId="0" fontId="33"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5" t="s">
        <v>0</v>
      </c>
      <c r="AZ1" s="15" t="s">
        <v>1</v>
      </c>
      <c r="BA1" s="15" t="s">
        <v>2</v>
      </c>
      <c r="BB1" s="15" t="s">
        <v>3</v>
      </c>
      <c r="BT1" s="15" t="s">
        <v>4</v>
      </c>
      <c r="BU1" s="15" t="s">
        <v>4</v>
      </c>
      <c r="BV1" s="15" t="s">
        <v>5</v>
      </c>
    </row>
    <row r="2" ht="36.96" customHeight="1">
      <c r="AR2"/>
      <c r="BS2" s="16" t="s">
        <v>6</v>
      </c>
      <c r="BT2" s="16" t="s">
        <v>7</v>
      </c>
    </row>
    <row r="3"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21</v>
      </c>
      <c r="AO10" s="21"/>
      <c r="AP10" s="21"/>
      <c r="AQ10" s="21"/>
      <c r="AR10" s="19"/>
      <c r="BE10" s="30"/>
      <c r="BS10" s="16" t="s">
        <v>6</v>
      </c>
    </row>
    <row r="11" ht="18.48"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21</v>
      </c>
      <c r="AO11" s="21"/>
      <c r="AP11" s="21"/>
      <c r="AQ11" s="21"/>
      <c r="AR11" s="19"/>
      <c r="BE11" s="30"/>
      <c r="BS11" s="16" t="s">
        <v>6</v>
      </c>
    </row>
    <row r="12"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31</v>
      </c>
      <c r="AO13" s="21"/>
      <c r="AP13" s="21"/>
      <c r="AQ13" s="21"/>
      <c r="AR13" s="19"/>
      <c r="BE13" s="30"/>
      <c r="BS13" s="16" t="s">
        <v>6</v>
      </c>
    </row>
    <row r="14">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6</v>
      </c>
    </row>
    <row r="15"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21</v>
      </c>
      <c r="AO16" s="21"/>
      <c r="AP16" s="21"/>
      <c r="AQ16" s="21"/>
      <c r="AR16" s="19"/>
      <c r="BE16" s="30"/>
      <c r="BS16" s="16" t="s">
        <v>4</v>
      </c>
    </row>
    <row r="17" ht="18.48"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21</v>
      </c>
      <c r="AO17" s="21"/>
      <c r="AP17" s="21"/>
      <c r="AQ17" s="21"/>
      <c r="AR17" s="19"/>
      <c r="BE17" s="30"/>
      <c r="BS17" s="16" t="s">
        <v>34</v>
      </c>
    </row>
    <row r="18"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21</v>
      </c>
      <c r="AO19" s="21"/>
      <c r="AP19" s="21"/>
      <c r="AQ19" s="21"/>
      <c r="AR19" s="19"/>
      <c r="BE19" s="30"/>
      <c r="BS19" s="16" t="s">
        <v>6</v>
      </c>
    </row>
    <row r="20" ht="18.48" customHeight="1">
      <c r="B20" s="20"/>
      <c r="C20" s="21"/>
      <c r="D20" s="21"/>
      <c r="E20" s="26" t="s">
        <v>36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21</v>
      </c>
      <c r="AO20" s="21"/>
      <c r="AP20" s="21"/>
      <c r="AQ20" s="21"/>
      <c r="AR20" s="19"/>
      <c r="BE20" s="30"/>
      <c r="BS20" s="16" t="s">
        <v>4</v>
      </c>
    </row>
    <row r="2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ht="12" customHeight="1">
      <c r="B22" s="20"/>
      <c r="C22" s="21"/>
      <c r="D22" s="31"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ht="45" customHeight="1">
      <c r="B23" s="20"/>
      <c r="C23" s="21"/>
      <c r="D23" s="21"/>
      <c r="E23" s="35" t="s">
        <v>38</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1" customFormat="1" ht="25.92" customHeight="1">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1" customFormat="1" ht="6.96"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1" customFormat="1">
      <c r="B28" s="37"/>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42"/>
      <c r="BE28" s="30"/>
    </row>
    <row r="29" s="2" customFormat="1" ht="14.4" customHeight="1">
      <c r="B29" s="44"/>
      <c r="C29" s="45"/>
      <c r="D29" s="31" t="s">
        <v>43</v>
      </c>
      <c r="E29" s="45"/>
      <c r="F29" s="31" t="s">
        <v>44</v>
      </c>
      <c r="G29" s="45"/>
      <c r="H29" s="45"/>
      <c r="I29" s="45"/>
      <c r="J29" s="45"/>
      <c r="K29" s="45"/>
      <c r="L29" s="46">
        <v>0.20999999999999999</v>
      </c>
      <c r="M29" s="45"/>
      <c r="N29" s="45"/>
      <c r="O29" s="45"/>
      <c r="P29" s="45"/>
      <c r="Q29" s="45"/>
      <c r="R29" s="45"/>
      <c r="S29" s="45"/>
      <c r="T29" s="45"/>
      <c r="U29" s="45"/>
      <c r="V29" s="45"/>
      <c r="W29" s="47">
        <f>ROUND(AZ54, 2)</f>
        <v>0</v>
      </c>
      <c r="X29" s="45"/>
      <c r="Y29" s="45"/>
      <c r="Z29" s="45"/>
      <c r="AA29" s="45"/>
      <c r="AB29" s="45"/>
      <c r="AC29" s="45"/>
      <c r="AD29" s="45"/>
      <c r="AE29" s="45"/>
      <c r="AF29" s="45"/>
      <c r="AG29" s="45"/>
      <c r="AH29" s="45"/>
      <c r="AI29" s="45"/>
      <c r="AJ29" s="45"/>
      <c r="AK29" s="47">
        <f>ROUND(AV54, 2)</f>
        <v>0</v>
      </c>
      <c r="AL29" s="45"/>
      <c r="AM29" s="45"/>
      <c r="AN29" s="45"/>
      <c r="AO29" s="45"/>
      <c r="AP29" s="45"/>
      <c r="AQ29" s="45"/>
      <c r="AR29" s="48"/>
      <c r="BE29" s="30"/>
    </row>
    <row r="30" s="2" customFormat="1" ht="14.4" customHeight="1">
      <c r="B30" s="44"/>
      <c r="C30" s="45"/>
      <c r="D30" s="45"/>
      <c r="E30" s="45"/>
      <c r="F30" s="31" t="s">
        <v>45</v>
      </c>
      <c r="G30" s="45"/>
      <c r="H30" s="45"/>
      <c r="I30" s="45"/>
      <c r="J30" s="45"/>
      <c r="K30" s="45"/>
      <c r="L30" s="46">
        <v>0.14999999999999999</v>
      </c>
      <c r="M30" s="45"/>
      <c r="N30" s="45"/>
      <c r="O30" s="45"/>
      <c r="P30" s="45"/>
      <c r="Q30" s="45"/>
      <c r="R30" s="45"/>
      <c r="S30" s="45"/>
      <c r="T30" s="45"/>
      <c r="U30" s="45"/>
      <c r="V30" s="45"/>
      <c r="W30" s="47">
        <f>ROUND(BA54, 2)</f>
        <v>0</v>
      </c>
      <c r="X30" s="45"/>
      <c r="Y30" s="45"/>
      <c r="Z30" s="45"/>
      <c r="AA30" s="45"/>
      <c r="AB30" s="45"/>
      <c r="AC30" s="45"/>
      <c r="AD30" s="45"/>
      <c r="AE30" s="45"/>
      <c r="AF30" s="45"/>
      <c r="AG30" s="45"/>
      <c r="AH30" s="45"/>
      <c r="AI30" s="45"/>
      <c r="AJ30" s="45"/>
      <c r="AK30" s="47">
        <f>ROUND(AW54, 2)</f>
        <v>0</v>
      </c>
      <c r="AL30" s="45"/>
      <c r="AM30" s="45"/>
      <c r="AN30" s="45"/>
      <c r="AO30" s="45"/>
      <c r="AP30" s="45"/>
      <c r="AQ30" s="45"/>
      <c r="AR30" s="48"/>
      <c r="BE30" s="30"/>
    </row>
    <row r="31" hidden="1" s="2" customFormat="1" ht="14.4" customHeight="1">
      <c r="B31" s="44"/>
      <c r="C31" s="45"/>
      <c r="D31" s="45"/>
      <c r="E31" s="45"/>
      <c r="F31" s="31" t="s">
        <v>46</v>
      </c>
      <c r="G31" s="45"/>
      <c r="H31" s="45"/>
      <c r="I31" s="45"/>
      <c r="J31" s="45"/>
      <c r="K31" s="45"/>
      <c r="L31" s="46">
        <v>0.20999999999999999</v>
      </c>
      <c r="M31" s="45"/>
      <c r="N31" s="45"/>
      <c r="O31" s="45"/>
      <c r="P31" s="45"/>
      <c r="Q31" s="45"/>
      <c r="R31" s="45"/>
      <c r="S31" s="45"/>
      <c r="T31" s="45"/>
      <c r="U31" s="45"/>
      <c r="V31" s="45"/>
      <c r="W31" s="47">
        <f>ROUND(BB54, 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hidden="1" s="2" customFormat="1" ht="14.4" customHeight="1">
      <c r="B32" s="44"/>
      <c r="C32" s="45"/>
      <c r="D32" s="45"/>
      <c r="E32" s="45"/>
      <c r="F32" s="31" t="s">
        <v>47</v>
      </c>
      <c r="G32" s="45"/>
      <c r="H32" s="45"/>
      <c r="I32" s="45"/>
      <c r="J32" s="45"/>
      <c r="K32" s="45"/>
      <c r="L32" s="46">
        <v>0.14999999999999999</v>
      </c>
      <c r="M32" s="45"/>
      <c r="N32" s="45"/>
      <c r="O32" s="45"/>
      <c r="P32" s="45"/>
      <c r="Q32" s="45"/>
      <c r="R32" s="45"/>
      <c r="S32" s="45"/>
      <c r="T32" s="45"/>
      <c r="U32" s="45"/>
      <c r="V32" s="45"/>
      <c r="W32" s="47">
        <f>ROUND(BC54, 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hidden="1" s="2" customFormat="1" ht="14.4" customHeight="1">
      <c r="B33" s="44"/>
      <c r="C33" s="45"/>
      <c r="D33" s="45"/>
      <c r="E33" s="45"/>
      <c r="F33" s="31" t="s">
        <v>48</v>
      </c>
      <c r="G33" s="45"/>
      <c r="H33" s="45"/>
      <c r="I33" s="45"/>
      <c r="J33" s="45"/>
      <c r="K33" s="45"/>
      <c r="L33" s="46">
        <v>0</v>
      </c>
      <c r="M33" s="45"/>
      <c r="N33" s="45"/>
      <c r="O33" s="45"/>
      <c r="P33" s="45"/>
      <c r="Q33" s="45"/>
      <c r="R33" s="45"/>
      <c r="S33" s="45"/>
      <c r="T33" s="45"/>
      <c r="U33" s="45"/>
      <c r="V33" s="45"/>
      <c r="W33" s="47">
        <f>ROUND(BD54, 2)</f>
        <v>0</v>
      </c>
      <c r="X33" s="45"/>
      <c r="Y33" s="45"/>
      <c r="Z33" s="45"/>
      <c r="AA33" s="45"/>
      <c r="AB33" s="45"/>
      <c r="AC33" s="45"/>
      <c r="AD33" s="45"/>
      <c r="AE33" s="45"/>
      <c r="AF33" s="45"/>
      <c r="AG33" s="45"/>
      <c r="AH33" s="45"/>
      <c r="AI33" s="45"/>
      <c r="AJ33" s="45"/>
      <c r="AK33" s="47">
        <v>0</v>
      </c>
      <c r="AL33" s="45"/>
      <c r="AM33" s="45"/>
      <c r="AN33" s="45"/>
      <c r="AO33" s="45"/>
      <c r="AP33" s="45"/>
      <c r="AQ33" s="45"/>
      <c r="AR33" s="48"/>
    </row>
    <row r="34" s="1" customFormat="1" ht="6.96"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1" customFormat="1" ht="25.92" customHeight="1">
      <c r="B35" s="37"/>
      <c r="C35" s="49"/>
      <c r="D35" s="50" t="s">
        <v>49</v>
      </c>
      <c r="E35" s="51"/>
      <c r="F35" s="51"/>
      <c r="G35" s="51"/>
      <c r="H35" s="51"/>
      <c r="I35" s="51"/>
      <c r="J35" s="51"/>
      <c r="K35" s="51"/>
      <c r="L35" s="51"/>
      <c r="M35" s="51"/>
      <c r="N35" s="51"/>
      <c r="O35" s="51"/>
      <c r="P35" s="51"/>
      <c r="Q35" s="51"/>
      <c r="R35" s="51"/>
      <c r="S35" s="51"/>
      <c r="T35" s="52" t="s">
        <v>50</v>
      </c>
      <c r="U35" s="51"/>
      <c r="V35" s="51"/>
      <c r="W35" s="51"/>
      <c r="X35" s="53" t="s">
        <v>51</v>
      </c>
      <c r="Y35" s="51"/>
      <c r="Z35" s="51"/>
      <c r="AA35" s="51"/>
      <c r="AB35" s="51"/>
      <c r="AC35" s="51"/>
      <c r="AD35" s="51"/>
      <c r="AE35" s="51"/>
      <c r="AF35" s="51"/>
      <c r="AG35" s="51"/>
      <c r="AH35" s="51"/>
      <c r="AI35" s="51"/>
      <c r="AJ35" s="51"/>
      <c r="AK35" s="54">
        <f>SUM(AK26:AK33)</f>
        <v>0</v>
      </c>
      <c r="AL35" s="51"/>
      <c r="AM35" s="51"/>
      <c r="AN35" s="51"/>
      <c r="AO35" s="55"/>
      <c r="AP35" s="49"/>
      <c r="AQ35" s="49"/>
      <c r="AR35" s="42"/>
    </row>
    <row r="36" s="1" customFormat="1" ht="6.96"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1" customFormat="1" ht="6.96"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1" customFormat="1" ht="6.96"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1" customFormat="1" ht="24.96" customHeight="1">
      <c r="B42" s="37"/>
      <c r="C42" s="22"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1" customFormat="1" ht="6.96"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1" customFormat="1" ht="12" customHeight="1">
      <c r="B44" s="37"/>
      <c r="C44" s="31" t="s">
        <v>13</v>
      </c>
      <c r="D44" s="38"/>
      <c r="E44" s="38"/>
      <c r="F44" s="38"/>
      <c r="G44" s="38"/>
      <c r="H44" s="38"/>
      <c r="I44" s="38"/>
      <c r="J44" s="38"/>
      <c r="K44" s="38"/>
      <c r="L44" s="38" t="str">
        <f>K5</f>
        <v>kol2</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3" customFormat="1" ht="36.96" customHeight="1">
      <c r="B45" s="60"/>
      <c r="C45" s="61" t="s">
        <v>16</v>
      </c>
      <c r="D45" s="62"/>
      <c r="E45" s="62"/>
      <c r="F45" s="62"/>
      <c r="G45" s="62"/>
      <c r="H45" s="62"/>
      <c r="I45" s="62"/>
      <c r="J45" s="62"/>
      <c r="K45" s="62"/>
      <c r="L45" s="63" t="str">
        <f>K6</f>
        <v>Kanalizační přípojka pro BD č.p. 711 a 712</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1" customFormat="1" ht="6.96"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1" customFormat="1" ht="12" customHeight="1">
      <c r="B47" s="37"/>
      <c r="C47" s="31" t="s">
        <v>22</v>
      </c>
      <c r="D47" s="38"/>
      <c r="E47" s="38"/>
      <c r="F47" s="38"/>
      <c r="G47" s="38"/>
      <c r="H47" s="38"/>
      <c r="I47" s="38"/>
      <c r="J47" s="38"/>
      <c r="K47" s="38"/>
      <c r="L47" s="65" t="str">
        <f>IF(K8="","",K8)</f>
        <v>Bohumín</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66" t="str">
        <f>IF(AN8= "","",AN8)</f>
        <v>10. 1. 2019</v>
      </c>
      <c r="AN47" s="66"/>
      <c r="AO47" s="38"/>
      <c r="AP47" s="38"/>
      <c r="AQ47" s="38"/>
      <c r="AR47" s="42"/>
    </row>
    <row r="48" s="1" customFormat="1" ht="6.96"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1" customFormat="1" ht="24.9" customHeight="1">
      <c r="B49" s="37"/>
      <c r="C49" s="31" t="s">
        <v>26</v>
      </c>
      <c r="D49" s="38"/>
      <c r="E49" s="38"/>
      <c r="F49" s="38"/>
      <c r="G49" s="38"/>
      <c r="H49" s="38"/>
      <c r="I49" s="38"/>
      <c r="J49" s="38"/>
      <c r="K49" s="38"/>
      <c r="L49" s="38" t="str">
        <f>IF(E11= "","",E11)</f>
        <v>Město Bohumín, Masarykova 158, 735 81, Bohumín</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67" t="str">
        <f>IF(E17="","",E17)</f>
        <v>Ing. Jiří Kolář_TZB PROJEKT, Anenská 121, Bohumín</v>
      </c>
      <c r="AN49" s="38"/>
      <c r="AO49" s="38"/>
      <c r="AP49" s="38"/>
      <c r="AQ49" s="38"/>
      <c r="AR49" s="42"/>
      <c r="AS49" s="68" t="s">
        <v>53</v>
      </c>
      <c r="AT49" s="69"/>
      <c r="AU49" s="70"/>
      <c r="AV49" s="70"/>
      <c r="AW49" s="70"/>
      <c r="AX49" s="70"/>
      <c r="AY49" s="70"/>
      <c r="AZ49" s="70"/>
      <c r="BA49" s="70"/>
      <c r="BB49" s="70"/>
      <c r="BC49" s="70"/>
      <c r="BD49" s="71"/>
    </row>
    <row r="50" s="1" customFormat="1" ht="13.65" customHeight="1">
      <c r="B50" s="37"/>
      <c r="C50" s="31" t="s">
        <v>30</v>
      </c>
      <c r="D50" s="38"/>
      <c r="E50" s="38"/>
      <c r="F50" s="38"/>
      <c r="G50" s="38"/>
      <c r="H50" s="38"/>
      <c r="I50" s="38"/>
      <c r="J50" s="38"/>
      <c r="K50" s="38"/>
      <c r="L50" s="38"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67" t="str">
        <f>IF(E20="","",E20)</f>
        <v>Beránek</v>
      </c>
      <c r="AN50" s="38"/>
      <c r="AO50" s="38"/>
      <c r="AP50" s="38"/>
      <c r="AQ50" s="38"/>
      <c r="AR50" s="42"/>
      <c r="AS50" s="72"/>
      <c r="AT50" s="73"/>
      <c r="AU50" s="74"/>
      <c r="AV50" s="74"/>
      <c r="AW50" s="74"/>
      <c r="AX50" s="74"/>
      <c r="AY50" s="74"/>
      <c r="AZ50" s="74"/>
      <c r="BA50" s="74"/>
      <c r="BB50" s="74"/>
      <c r="BC50" s="74"/>
      <c r="BD50" s="75"/>
    </row>
    <row r="51"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1" customFormat="1" ht="29.28" customHeight="1">
      <c r="B52" s="37"/>
      <c r="C52" s="80" t="s">
        <v>54</v>
      </c>
      <c r="D52" s="81"/>
      <c r="E52" s="81"/>
      <c r="F52" s="81"/>
      <c r="G52" s="81"/>
      <c r="H52" s="82"/>
      <c r="I52" s="83" t="s">
        <v>55</v>
      </c>
      <c r="J52" s="81"/>
      <c r="K52" s="81"/>
      <c r="L52" s="81"/>
      <c r="M52" s="81"/>
      <c r="N52" s="81"/>
      <c r="O52" s="81"/>
      <c r="P52" s="81"/>
      <c r="Q52" s="81"/>
      <c r="R52" s="81"/>
      <c r="S52" s="81"/>
      <c r="T52" s="81"/>
      <c r="U52" s="81"/>
      <c r="V52" s="81"/>
      <c r="W52" s="81"/>
      <c r="X52" s="81"/>
      <c r="Y52" s="81"/>
      <c r="Z52" s="81"/>
      <c r="AA52" s="81"/>
      <c r="AB52" s="81"/>
      <c r="AC52" s="81"/>
      <c r="AD52" s="81"/>
      <c r="AE52" s="81"/>
      <c r="AF52" s="81"/>
      <c r="AG52" s="84" t="s">
        <v>56</v>
      </c>
      <c r="AH52" s="81"/>
      <c r="AI52" s="81"/>
      <c r="AJ52" s="81"/>
      <c r="AK52" s="81"/>
      <c r="AL52" s="81"/>
      <c r="AM52" s="81"/>
      <c r="AN52" s="83" t="s">
        <v>57</v>
      </c>
      <c r="AO52" s="81"/>
      <c r="AP52" s="81"/>
      <c r="AQ52" s="85" t="s">
        <v>58</v>
      </c>
      <c r="AR52" s="42"/>
      <c r="AS52" s="86" t="s">
        <v>59</v>
      </c>
      <c r="AT52" s="87" t="s">
        <v>60</v>
      </c>
      <c r="AU52" s="87" t="s">
        <v>61</v>
      </c>
      <c r="AV52" s="87" t="s">
        <v>62</v>
      </c>
      <c r="AW52" s="87" t="s">
        <v>63</v>
      </c>
      <c r="AX52" s="87" t="s">
        <v>64</v>
      </c>
      <c r="AY52" s="87" t="s">
        <v>65</v>
      </c>
      <c r="AZ52" s="87" t="s">
        <v>66</v>
      </c>
      <c r="BA52" s="87" t="s">
        <v>67</v>
      </c>
      <c r="BB52" s="87" t="s">
        <v>68</v>
      </c>
      <c r="BC52" s="87" t="s">
        <v>69</v>
      </c>
      <c r="BD52" s="88" t="s">
        <v>70</v>
      </c>
    </row>
    <row r="53"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4" customFormat="1" ht="32.4" customHeight="1">
      <c r="B54" s="92"/>
      <c r="C54" s="93" t="s">
        <v>71</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ROUND(AG55,2)</f>
        <v>0</v>
      </c>
      <c r="AH54" s="95"/>
      <c r="AI54" s="95"/>
      <c r="AJ54" s="95"/>
      <c r="AK54" s="95"/>
      <c r="AL54" s="95"/>
      <c r="AM54" s="95"/>
      <c r="AN54" s="96">
        <f>SUM(AG54,AT54)</f>
        <v>0</v>
      </c>
      <c r="AO54" s="96"/>
      <c r="AP54" s="96"/>
      <c r="AQ54" s="97" t="s">
        <v>21</v>
      </c>
      <c r="AR54" s="98"/>
      <c r="AS54" s="99">
        <f>ROUND(AS55,2)</f>
        <v>0</v>
      </c>
      <c r="AT54" s="100">
        <f>ROUND(SUM(AV54:AW54),2)</f>
        <v>0</v>
      </c>
      <c r="AU54" s="101">
        <f>ROUND(AU55,5)</f>
        <v>0</v>
      </c>
      <c r="AV54" s="100">
        <f>ROUND(AZ54*L29,2)</f>
        <v>0</v>
      </c>
      <c r="AW54" s="100">
        <f>ROUND(BA54*L30,2)</f>
        <v>0</v>
      </c>
      <c r="AX54" s="100">
        <f>ROUND(BB54*L29,2)</f>
        <v>0</v>
      </c>
      <c r="AY54" s="100">
        <f>ROUND(BC54*L30,2)</f>
        <v>0</v>
      </c>
      <c r="AZ54" s="100">
        <f>ROUND(AZ55,2)</f>
        <v>0</v>
      </c>
      <c r="BA54" s="100">
        <f>ROUND(BA55,2)</f>
        <v>0</v>
      </c>
      <c r="BB54" s="100">
        <f>ROUND(BB55,2)</f>
        <v>0</v>
      </c>
      <c r="BC54" s="100">
        <f>ROUND(BC55,2)</f>
        <v>0</v>
      </c>
      <c r="BD54" s="102">
        <f>ROUND(BD55,2)</f>
        <v>0</v>
      </c>
      <c r="BS54" s="103" t="s">
        <v>72</v>
      </c>
      <c r="BT54" s="103" t="s">
        <v>73</v>
      </c>
      <c r="BV54" s="103" t="s">
        <v>74</v>
      </c>
      <c r="BW54" s="103" t="s">
        <v>5</v>
      </c>
      <c r="BX54" s="103" t="s">
        <v>75</v>
      </c>
      <c r="CL54" s="103" t="s">
        <v>19</v>
      </c>
    </row>
    <row r="55" s="5" customFormat="1" ht="27" customHeight="1">
      <c r="A55" s="104" t="s">
        <v>76</v>
      </c>
      <c r="B55" s="105"/>
      <c r="C55" s="106"/>
      <c r="D55" s="107" t="s">
        <v>14</v>
      </c>
      <c r="E55" s="107"/>
      <c r="F55" s="107"/>
      <c r="G55" s="107"/>
      <c r="H55" s="107"/>
      <c r="I55" s="108"/>
      <c r="J55" s="107" t="s">
        <v>17</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'kol2 - Kanalizační přípoj...'!J28</f>
        <v>0</v>
      </c>
      <c r="AH55" s="108"/>
      <c r="AI55" s="108"/>
      <c r="AJ55" s="108"/>
      <c r="AK55" s="108"/>
      <c r="AL55" s="108"/>
      <c r="AM55" s="108"/>
      <c r="AN55" s="109">
        <f>SUM(AG55,AT55)</f>
        <v>0</v>
      </c>
      <c r="AO55" s="108"/>
      <c r="AP55" s="108"/>
      <c r="AQ55" s="110" t="s">
        <v>77</v>
      </c>
      <c r="AR55" s="111"/>
      <c r="AS55" s="112">
        <v>0</v>
      </c>
      <c r="AT55" s="113">
        <f>ROUND(SUM(AV55:AW55),2)</f>
        <v>0</v>
      </c>
      <c r="AU55" s="114">
        <f>'kol2 - Kanalizační přípoj...'!P91</f>
        <v>0</v>
      </c>
      <c r="AV55" s="113">
        <f>'kol2 - Kanalizační přípoj...'!J31</f>
        <v>0</v>
      </c>
      <c r="AW55" s="113">
        <f>'kol2 - Kanalizační přípoj...'!J32</f>
        <v>0</v>
      </c>
      <c r="AX55" s="113">
        <f>'kol2 - Kanalizační přípoj...'!J33</f>
        <v>0</v>
      </c>
      <c r="AY55" s="113">
        <f>'kol2 - Kanalizační přípoj...'!J34</f>
        <v>0</v>
      </c>
      <c r="AZ55" s="113">
        <f>'kol2 - Kanalizační přípoj...'!F31</f>
        <v>0</v>
      </c>
      <c r="BA55" s="113">
        <f>'kol2 - Kanalizační přípoj...'!F32</f>
        <v>0</v>
      </c>
      <c r="BB55" s="113">
        <f>'kol2 - Kanalizační přípoj...'!F33</f>
        <v>0</v>
      </c>
      <c r="BC55" s="113">
        <f>'kol2 - Kanalizační přípoj...'!F34</f>
        <v>0</v>
      </c>
      <c r="BD55" s="115">
        <f>'kol2 - Kanalizační přípoj...'!F35</f>
        <v>0</v>
      </c>
      <c r="BT55" s="116" t="s">
        <v>78</v>
      </c>
      <c r="BU55" s="116" t="s">
        <v>79</v>
      </c>
      <c r="BV55" s="116" t="s">
        <v>74</v>
      </c>
      <c r="BW55" s="116" t="s">
        <v>5</v>
      </c>
      <c r="BX55" s="116" t="s">
        <v>75</v>
      </c>
      <c r="CL55" s="116" t="s">
        <v>19</v>
      </c>
    </row>
    <row r="56" s="1" customFormat="1" ht="30" customHeight="1">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row>
    <row r="57" s="1" customFormat="1" ht="6.96"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42"/>
    </row>
  </sheetData>
  <sheetProtection sheet="1" formatColumns="0" formatRows="0" objects="1" scenarios="1" spinCount="100000" saltValue="Yh/CE2HTQ+5ioLq1S45k3PUGCvzrfhz5bc2kMrUTQGwYR9q59M/2p+0fUW6YLA+ygMIBNuWXSD5ka8UEEsXbvw==" hashValue="LOXgpHr9NRoB/0PxmRIKqAj4jWyMGm5iTWujw+2sbbjfXJlauBG//IOHtF9BEybSOUeZFrcvFjsHNiuj4F3+jg==" algorithmName="SHA-512" password="CC35"/>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kol2 - Kanalizační přípoj...'!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1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5</v>
      </c>
      <c r="AZ2" s="118" t="s">
        <v>80</v>
      </c>
      <c r="BA2" s="118" t="s">
        <v>81</v>
      </c>
      <c r="BB2" s="118" t="s">
        <v>21</v>
      </c>
      <c r="BC2" s="118" t="s">
        <v>82</v>
      </c>
      <c r="BD2" s="118" t="s">
        <v>83</v>
      </c>
    </row>
    <row r="3" ht="6.96" customHeight="1">
      <c r="B3" s="119"/>
      <c r="C3" s="120"/>
      <c r="D3" s="120"/>
      <c r="E3" s="120"/>
      <c r="F3" s="120"/>
      <c r="G3" s="120"/>
      <c r="H3" s="120"/>
      <c r="I3" s="121"/>
      <c r="J3" s="120"/>
      <c r="K3" s="120"/>
      <c r="L3" s="19"/>
      <c r="AT3" s="16" t="s">
        <v>78</v>
      </c>
      <c r="AZ3" s="118" t="s">
        <v>84</v>
      </c>
      <c r="BA3" s="118" t="s">
        <v>85</v>
      </c>
      <c r="BB3" s="118" t="s">
        <v>21</v>
      </c>
      <c r="BC3" s="118" t="s">
        <v>86</v>
      </c>
      <c r="BD3" s="118" t="s">
        <v>83</v>
      </c>
    </row>
    <row r="4" ht="24.96" customHeight="1">
      <c r="B4" s="19"/>
      <c r="D4" s="122" t="s">
        <v>87</v>
      </c>
      <c r="L4" s="19"/>
      <c r="M4" s="23" t="s">
        <v>10</v>
      </c>
      <c r="AT4" s="16" t="s">
        <v>4</v>
      </c>
      <c r="AZ4" s="118" t="s">
        <v>88</v>
      </c>
      <c r="BA4" s="118" t="s">
        <v>89</v>
      </c>
      <c r="BB4" s="118" t="s">
        <v>21</v>
      </c>
      <c r="BC4" s="118" t="s">
        <v>90</v>
      </c>
      <c r="BD4" s="118" t="s">
        <v>83</v>
      </c>
    </row>
    <row r="5" ht="6.96" customHeight="1">
      <c r="B5" s="19"/>
      <c r="L5" s="19"/>
      <c r="AZ5" s="118" t="s">
        <v>91</v>
      </c>
      <c r="BA5" s="118" t="s">
        <v>92</v>
      </c>
      <c r="BB5" s="118" t="s">
        <v>21</v>
      </c>
      <c r="BC5" s="118" t="s">
        <v>93</v>
      </c>
      <c r="BD5" s="118" t="s">
        <v>83</v>
      </c>
    </row>
    <row r="6" s="1" customFormat="1" ht="12" customHeight="1">
      <c r="B6" s="42"/>
      <c r="D6" s="123" t="s">
        <v>16</v>
      </c>
      <c r="I6" s="124"/>
      <c r="L6" s="42"/>
      <c r="AZ6" s="118" t="s">
        <v>94</v>
      </c>
      <c r="BA6" s="118" t="s">
        <v>95</v>
      </c>
      <c r="BB6" s="118" t="s">
        <v>21</v>
      </c>
      <c r="BC6" s="118" t="s">
        <v>96</v>
      </c>
      <c r="BD6" s="118" t="s">
        <v>83</v>
      </c>
    </row>
    <row r="7" s="1" customFormat="1" ht="36.96" customHeight="1">
      <c r="B7" s="42"/>
      <c r="E7" s="125" t="s">
        <v>17</v>
      </c>
      <c r="F7" s="1"/>
      <c r="G7" s="1"/>
      <c r="H7" s="1"/>
      <c r="I7" s="124"/>
      <c r="L7" s="42"/>
      <c r="AZ7" s="118" t="s">
        <v>97</v>
      </c>
      <c r="BA7" s="118" t="s">
        <v>98</v>
      </c>
      <c r="BB7" s="118" t="s">
        <v>21</v>
      </c>
      <c r="BC7" s="118" t="s">
        <v>99</v>
      </c>
      <c r="BD7" s="118" t="s">
        <v>83</v>
      </c>
    </row>
    <row r="8" s="1" customFormat="1">
      <c r="B8" s="42"/>
      <c r="I8" s="124"/>
      <c r="L8" s="42"/>
      <c r="AZ8" s="118" t="s">
        <v>100</v>
      </c>
      <c r="BA8" s="118" t="s">
        <v>101</v>
      </c>
      <c r="BB8" s="118" t="s">
        <v>21</v>
      </c>
      <c r="BC8" s="118" t="s">
        <v>102</v>
      </c>
      <c r="BD8" s="118" t="s">
        <v>83</v>
      </c>
    </row>
    <row r="9" s="1" customFormat="1" ht="12" customHeight="1">
      <c r="B9" s="42"/>
      <c r="D9" s="123" t="s">
        <v>18</v>
      </c>
      <c r="F9" s="16" t="s">
        <v>19</v>
      </c>
      <c r="I9" s="126" t="s">
        <v>20</v>
      </c>
      <c r="J9" s="16" t="s">
        <v>21</v>
      </c>
      <c r="L9" s="42"/>
      <c r="AZ9" s="118" t="s">
        <v>103</v>
      </c>
      <c r="BA9" s="118" t="s">
        <v>104</v>
      </c>
      <c r="BB9" s="118" t="s">
        <v>21</v>
      </c>
      <c r="BC9" s="118" t="s">
        <v>105</v>
      </c>
      <c r="BD9" s="118" t="s">
        <v>83</v>
      </c>
    </row>
    <row r="10" s="1" customFormat="1" ht="12" customHeight="1">
      <c r="B10" s="42"/>
      <c r="D10" s="123" t="s">
        <v>22</v>
      </c>
      <c r="F10" s="16" t="s">
        <v>23</v>
      </c>
      <c r="I10" s="126" t="s">
        <v>24</v>
      </c>
      <c r="J10" s="127" t="str">
        <f>'Rekapitulace stavby'!AN8</f>
        <v>10. 1. 2019</v>
      </c>
      <c r="L10" s="42"/>
      <c r="AZ10" s="118" t="s">
        <v>106</v>
      </c>
      <c r="BA10" s="118" t="s">
        <v>107</v>
      </c>
      <c r="BB10" s="118" t="s">
        <v>21</v>
      </c>
      <c r="BC10" s="118" t="s">
        <v>108</v>
      </c>
      <c r="BD10" s="118" t="s">
        <v>83</v>
      </c>
    </row>
    <row r="11" s="1" customFormat="1" ht="10.8" customHeight="1">
      <c r="B11" s="42"/>
      <c r="I11" s="124"/>
      <c r="L11" s="42"/>
      <c r="AZ11" s="118" t="s">
        <v>109</v>
      </c>
      <c r="BA11" s="118" t="s">
        <v>110</v>
      </c>
      <c r="BB11" s="118" t="s">
        <v>21</v>
      </c>
      <c r="BC11" s="118" t="s">
        <v>111</v>
      </c>
      <c r="BD11" s="118" t="s">
        <v>83</v>
      </c>
    </row>
    <row r="12" s="1" customFormat="1" ht="12" customHeight="1">
      <c r="B12" s="42"/>
      <c r="D12" s="123" t="s">
        <v>26</v>
      </c>
      <c r="I12" s="126" t="s">
        <v>27</v>
      </c>
      <c r="J12" s="16" t="s">
        <v>21</v>
      </c>
      <c r="L12" s="42"/>
    </row>
    <row r="13" s="1" customFormat="1" ht="18" customHeight="1">
      <c r="B13" s="42"/>
      <c r="E13" s="16" t="s">
        <v>28</v>
      </c>
      <c r="I13" s="126" t="s">
        <v>29</v>
      </c>
      <c r="J13" s="16" t="s">
        <v>21</v>
      </c>
      <c r="L13" s="42"/>
    </row>
    <row r="14" s="1" customFormat="1" ht="6.96" customHeight="1">
      <c r="B14" s="42"/>
      <c r="I14" s="124"/>
      <c r="L14" s="42"/>
    </row>
    <row r="15" s="1" customFormat="1" ht="12" customHeight="1">
      <c r="B15" s="42"/>
      <c r="D15" s="123" t="s">
        <v>30</v>
      </c>
      <c r="I15" s="126" t="s">
        <v>27</v>
      </c>
      <c r="J15" s="32" t="str">
        <f>'Rekapitulace stavby'!AN13</f>
        <v>Vyplň údaj</v>
      </c>
      <c r="L15" s="42"/>
    </row>
    <row r="16" s="1" customFormat="1" ht="18" customHeight="1">
      <c r="B16" s="42"/>
      <c r="E16" s="32" t="str">
        <f>'Rekapitulace stavby'!E14</f>
        <v>Vyplň údaj</v>
      </c>
      <c r="F16" s="16"/>
      <c r="G16" s="16"/>
      <c r="H16" s="16"/>
      <c r="I16" s="126" t="s">
        <v>29</v>
      </c>
      <c r="J16" s="32" t="str">
        <f>'Rekapitulace stavby'!AN14</f>
        <v>Vyplň údaj</v>
      </c>
      <c r="L16" s="42"/>
    </row>
    <row r="17" s="1" customFormat="1" ht="6.96" customHeight="1">
      <c r="B17" s="42"/>
      <c r="I17" s="124"/>
      <c r="L17" s="42"/>
    </row>
    <row r="18" s="1" customFormat="1" ht="12" customHeight="1">
      <c r="B18" s="42"/>
      <c r="D18" s="123" t="s">
        <v>32</v>
      </c>
      <c r="I18" s="126" t="s">
        <v>27</v>
      </c>
      <c r="J18" s="16" t="s">
        <v>21</v>
      </c>
      <c r="L18" s="42"/>
    </row>
    <row r="19" s="1" customFormat="1" ht="18" customHeight="1">
      <c r="B19" s="42"/>
      <c r="E19" s="16" t="s">
        <v>33</v>
      </c>
      <c r="I19" s="126" t="s">
        <v>29</v>
      </c>
      <c r="J19" s="16" t="s">
        <v>21</v>
      </c>
      <c r="L19" s="42"/>
    </row>
    <row r="20" s="1" customFormat="1" ht="6.96" customHeight="1">
      <c r="B20" s="42"/>
      <c r="I20" s="124"/>
      <c r="L20" s="42"/>
    </row>
    <row r="21" s="1" customFormat="1" ht="12" customHeight="1">
      <c r="B21" s="42"/>
      <c r="D21" s="123" t="s">
        <v>35</v>
      </c>
      <c r="I21" s="126" t="s">
        <v>27</v>
      </c>
      <c r="J21" s="16" t="s">
        <v>21</v>
      </c>
      <c r="L21" s="42"/>
    </row>
    <row r="22" s="1" customFormat="1" ht="18" customHeight="1">
      <c r="B22" s="42"/>
      <c r="E22" s="16" t="s">
        <v>36</v>
      </c>
      <c r="I22" s="126" t="s">
        <v>29</v>
      </c>
      <c r="J22" s="16" t="s">
        <v>21</v>
      </c>
      <c r="L22" s="42"/>
    </row>
    <row r="23" s="1" customFormat="1" ht="6.96" customHeight="1">
      <c r="B23" s="42"/>
      <c r="I23" s="124"/>
      <c r="L23" s="42"/>
    </row>
    <row r="24" s="1" customFormat="1" ht="12" customHeight="1">
      <c r="B24" s="42"/>
      <c r="D24" s="123" t="s">
        <v>37</v>
      </c>
      <c r="I24" s="124"/>
      <c r="L24" s="42"/>
    </row>
    <row r="25" s="6" customFormat="1" ht="45" customHeight="1">
      <c r="B25" s="128"/>
      <c r="E25" s="129" t="s">
        <v>38</v>
      </c>
      <c r="F25" s="129"/>
      <c r="G25" s="129"/>
      <c r="H25" s="129"/>
      <c r="I25" s="130"/>
      <c r="L25" s="128"/>
    </row>
    <row r="26" s="1" customFormat="1" ht="6.96" customHeight="1">
      <c r="B26" s="42"/>
      <c r="I26" s="124"/>
      <c r="L26" s="42"/>
    </row>
    <row r="27" s="1" customFormat="1" ht="6.96" customHeight="1">
      <c r="B27" s="42"/>
      <c r="D27" s="70"/>
      <c r="E27" s="70"/>
      <c r="F27" s="70"/>
      <c r="G27" s="70"/>
      <c r="H27" s="70"/>
      <c r="I27" s="131"/>
      <c r="J27" s="70"/>
      <c r="K27" s="70"/>
      <c r="L27" s="42"/>
    </row>
    <row r="28" s="1" customFormat="1" ht="25.44" customHeight="1">
      <c r="B28" s="42"/>
      <c r="D28" s="132" t="s">
        <v>39</v>
      </c>
      <c r="I28" s="124"/>
      <c r="J28" s="133">
        <f>ROUND(J91, 2)</f>
        <v>0</v>
      </c>
      <c r="L28" s="42"/>
    </row>
    <row r="29" s="1" customFormat="1" ht="6.96" customHeight="1">
      <c r="B29" s="42"/>
      <c r="D29" s="70"/>
      <c r="E29" s="70"/>
      <c r="F29" s="70"/>
      <c r="G29" s="70"/>
      <c r="H29" s="70"/>
      <c r="I29" s="131"/>
      <c r="J29" s="70"/>
      <c r="K29" s="70"/>
      <c r="L29" s="42"/>
    </row>
    <row r="30" s="1" customFormat="1" ht="14.4" customHeight="1">
      <c r="B30" s="42"/>
      <c r="F30" s="134" t="s">
        <v>41</v>
      </c>
      <c r="I30" s="135" t="s">
        <v>40</v>
      </c>
      <c r="J30" s="134" t="s">
        <v>42</v>
      </c>
      <c r="L30" s="42"/>
    </row>
    <row r="31" s="1" customFormat="1" ht="14.4" customHeight="1">
      <c r="B31" s="42"/>
      <c r="D31" s="123" t="s">
        <v>43</v>
      </c>
      <c r="E31" s="123" t="s">
        <v>44</v>
      </c>
      <c r="F31" s="136">
        <f>ROUND((SUM(BE91:BE447)),  2)</f>
        <v>0</v>
      </c>
      <c r="I31" s="137">
        <v>0.20999999999999999</v>
      </c>
      <c r="J31" s="136">
        <f>ROUND(((SUM(BE91:BE447))*I31),  2)</f>
        <v>0</v>
      </c>
      <c r="L31" s="42"/>
    </row>
    <row r="32" s="1" customFormat="1" ht="14.4" customHeight="1">
      <c r="B32" s="42"/>
      <c r="E32" s="123" t="s">
        <v>45</v>
      </c>
      <c r="F32" s="136">
        <f>ROUND((SUM(BF91:BF447)),  2)</f>
        <v>0</v>
      </c>
      <c r="I32" s="137">
        <v>0.14999999999999999</v>
      </c>
      <c r="J32" s="136">
        <f>ROUND(((SUM(BF91:BF447))*I32),  2)</f>
        <v>0</v>
      </c>
      <c r="L32" s="42"/>
    </row>
    <row r="33" hidden="1" s="1" customFormat="1" ht="14.4" customHeight="1">
      <c r="B33" s="42"/>
      <c r="E33" s="123" t="s">
        <v>46</v>
      </c>
      <c r="F33" s="136">
        <f>ROUND((SUM(BG91:BG447)),  2)</f>
        <v>0</v>
      </c>
      <c r="I33" s="137">
        <v>0.20999999999999999</v>
      </c>
      <c r="J33" s="136">
        <f>0</f>
        <v>0</v>
      </c>
      <c r="L33" s="42"/>
    </row>
    <row r="34" hidden="1" s="1" customFormat="1" ht="14.4" customHeight="1">
      <c r="B34" s="42"/>
      <c r="E34" s="123" t="s">
        <v>47</v>
      </c>
      <c r="F34" s="136">
        <f>ROUND((SUM(BH91:BH447)),  2)</f>
        <v>0</v>
      </c>
      <c r="I34" s="137">
        <v>0.14999999999999999</v>
      </c>
      <c r="J34" s="136">
        <f>0</f>
        <v>0</v>
      </c>
      <c r="L34" s="42"/>
    </row>
    <row r="35" hidden="1" s="1" customFormat="1" ht="14.4" customHeight="1">
      <c r="B35" s="42"/>
      <c r="E35" s="123" t="s">
        <v>48</v>
      </c>
      <c r="F35" s="136">
        <f>ROUND((SUM(BI91:BI447)),  2)</f>
        <v>0</v>
      </c>
      <c r="I35" s="137">
        <v>0</v>
      </c>
      <c r="J35" s="136">
        <f>0</f>
        <v>0</v>
      </c>
      <c r="L35" s="42"/>
    </row>
    <row r="36" s="1" customFormat="1" ht="6.96" customHeight="1">
      <c r="B36" s="42"/>
      <c r="I36" s="124"/>
      <c r="L36" s="42"/>
    </row>
    <row r="37" s="1" customFormat="1" ht="25.44" customHeight="1">
      <c r="B37" s="42"/>
      <c r="C37" s="138"/>
      <c r="D37" s="139" t="s">
        <v>49</v>
      </c>
      <c r="E37" s="140"/>
      <c r="F37" s="140"/>
      <c r="G37" s="141" t="s">
        <v>50</v>
      </c>
      <c r="H37" s="142" t="s">
        <v>51</v>
      </c>
      <c r="I37" s="143"/>
      <c r="J37" s="144">
        <f>SUM(J28:J35)</f>
        <v>0</v>
      </c>
      <c r="K37" s="145"/>
      <c r="L37" s="42"/>
    </row>
    <row r="38" s="1" customFormat="1" ht="14.4" customHeight="1">
      <c r="B38" s="146"/>
      <c r="C38" s="147"/>
      <c r="D38" s="147"/>
      <c r="E38" s="147"/>
      <c r="F38" s="147"/>
      <c r="G38" s="147"/>
      <c r="H38" s="147"/>
      <c r="I38" s="148"/>
      <c r="J38" s="147"/>
      <c r="K38" s="147"/>
      <c r="L38" s="42"/>
    </row>
    <row r="42" s="1" customFormat="1" ht="6.96" customHeight="1">
      <c r="B42" s="149"/>
      <c r="C42" s="150"/>
      <c r="D42" s="150"/>
      <c r="E42" s="150"/>
      <c r="F42" s="150"/>
      <c r="G42" s="150"/>
      <c r="H42" s="150"/>
      <c r="I42" s="151"/>
      <c r="J42" s="150"/>
      <c r="K42" s="150"/>
      <c r="L42" s="42"/>
    </row>
    <row r="43" s="1" customFormat="1" ht="24.96" customHeight="1">
      <c r="B43" s="37"/>
      <c r="C43" s="22" t="s">
        <v>112</v>
      </c>
      <c r="D43" s="38"/>
      <c r="E43" s="38"/>
      <c r="F43" s="38"/>
      <c r="G43" s="38"/>
      <c r="H43" s="38"/>
      <c r="I43" s="124"/>
      <c r="J43" s="38"/>
      <c r="K43" s="38"/>
      <c r="L43" s="42"/>
    </row>
    <row r="44" s="1" customFormat="1" ht="6.96" customHeight="1">
      <c r="B44" s="37"/>
      <c r="C44" s="38"/>
      <c r="D44" s="38"/>
      <c r="E44" s="38"/>
      <c r="F44" s="38"/>
      <c r="G44" s="38"/>
      <c r="H44" s="38"/>
      <c r="I44" s="124"/>
      <c r="J44" s="38"/>
      <c r="K44" s="38"/>
      <c r="L44" s="42"/>
    </row>
    <row r="45" s="1" customFormat="1" ht="12" customHeight="1">
      <c r="B45" s="37"/>
      <c r="C45" s="31" t="s">
        <v>16</v>
      </c>
      <c r="D45" s="38"/>
      <c r="E45" s="38"/>
      <c r="F45" s="38"/>
      <c r="G45" s="38"/>
      <c r="H45" s="38"/>
      <c r="I45" s="124"/>
      <c r="J45" s="38"/>
      <c r="K45" s="38"/>
      <c r="L45" s="42"/>
    </row>
    <row r="46" s="1" customFormat="1" ht="16.5" customHeight="1">
      <c r="B46" s="37"/>
      <c r="C46" s="38"/>
      <c r="D46" s="38"/>
      <c r="E46" s="63" t="str">
        <f>E7</f>
        <v>Kanalizační přípojka pro BD č.p. 711 a 712</v>
      </c>
      <c r="F46" s="38"/>
      <c r="G46" s="38"/>
      <c r="H46" s="38"/>
      <c r="I46" s="124"/>
      <c r="J46" s="38"/>
      <c r="K46" s="38"/>
      <c r="L46" s="42"/>
    </row>
    <row r="47" s="1" customFormat="1" ht="6.96" customHeight="1">
      <c r="B47" s="37"/>
      <c r="C47" s="38"/>
      <c r="D47" s="38"/>
      <c r="E47" s="38"/>
      <c r="F47" s="38"/>
      <c r="G47" s="38"/>
      <c r="H47" s="38"/>
      <c r="I47" s="124"/>
      <c r="J47" s="38"/>
      <c r="K47" s="38"/>
      <c r="L47" s="42"/>
    </row>
    <row r="48" s="1" customFormat="1" ht="12" customHeight="1">
      <c r="B48" s="37"/>
      <c r="C48" s="31" t="s">
        <v>22</v>
      </c>
      <c r="D48" s="38"/>
      <c r="E48" s="38"/>
      <c r="F48" s="26" t="str">
        <f>F10</f>
        <v>Bohumín</v>
      </c>
      <c r="G48" s="38"/>
      <c r="H48" s="38"/>
      <c r="I48" s="126" t="s">
        <v>24</v>
      </c>
      <c r="J48" s="66" t="str">
        <f>IF(J10="","",J10)</f>
        <v>10. 1. 2019</v>
      </c>
      <c r="K48" s="38"/>
      <c r="L48" s="42"/>
    </row>
    <row r="49" s="1" customFormat="1" ht="6.96" customHeight="1">
      <c r="B49" s="37"/>
      <c r="C49" s="38"/>
      <c r="D49" s="38"/>
      <c r="E49" s="38"/>
      <c r="F49" s="38"/>
      <c r="G49" s="38"/>
      <c r="H49" s="38"/>
      <c r="I49" s="124"/>
      <c r="J49" s="38"/>
      <c r="K49" s="38"/>
      <c r="L49" s="42"/>
    </row>
    <row r="50" s="1" customFormat="1" ht="38.55" customHeight="1">
      <c r="B50" s="37"/>
      <c r="C50" s="31" t="s">
        <v>26</v>
      </c>
      <c r="D50" s="38"/>
      <c r="E50" s="38"/>
      <c r="F50" s="26" t="str">
        <f>E13</f>
        <v>Město Bohumín, Masarykova 158, 735 81, Bohumín</v>
      </c>
      <c r="G50" s="38"/>
      <c r="H50" s="38"/>
      <c r="I50" s="126" t="s">
        <v>32</v>
      </c>
      <c r="J50" s="35" t="str">
        <f>E19</f>
        <v>Ing. Jiří Kolář_TZB PROJEKT, Anenská 121, Bohumín</v>
      </c>
      <c r="K50" s="38"/>
      <c r="L50" s="42"/>
    </row>
    <row r="51" s="1" customFormat="1" ht="13.65" customHeight="1">
      <c r="B51" s="37"/>
      <c r="C51" s="31" t="s">
        <v>30</v>
      </c>
      <c r="D51" s="38"/>
      <c r="E51" s="38"/>
      <c r="F51" s="26" t="str">
        <f>IF(E16="","",E16)</f>
        <v>Vyplň údaj</v>
      </c>
      <c r="G51" s="38"/>
      <c r="H51" s="38"/>
      <c r="I51" s="126" t="s">
        <v>35</v>
      </c>
      <c r="J51" s="35" t="str">
        <f>E22</f>
        <v>Beránek</v>
      </c>
      <c r="K51" s="38"/>
      <c r="L51" s="42"/>
    </row>
    <row r="52" s="1" customFormat="1" ht="10.32" customHeight="1">
      <c r="B52" s="37"/>
      <c r="C52" s="38"/>
      <c r="D52" s="38"/>
      <c r="E52" s="38"/>
      <c r="F52" s="38"/>
      <c r="G52" s="38"/>
      <c r="H52" s="38"/>
      <c r="I52" s="124"/>
      <c r="J52" s="38"/>
      <c r="K52" s="38"/>
      <c r="L52" s="42"/>
    </row>
    <row r="53" s="1" customFormat="1" ht="29.28" customHeight="1">
      <c r="B53" s="37"/>
      <c r="C53" s="152" t="s">
        <v>113</v>
      </c>
      <c r="D53" s="153"/>
      <c r="E53" s="153"/>
      <c r="F53" s="153"/>
      <c r="G53" s="153"/>
      <c r="H53" s="153"/>
      <c r="I53" s="154"/>
      <c r="J53" s="155" t="s">
        <v>114</v>
      </c>
      <c r="K53" s="153"/>
      <c r="L53" s="42"/>
    </row>
    <row r="54" s="1" customFormat="1" ht="10.32" customHeight="1">
      <c r="B54" s="37"/>
      <c r="C54" s="38"/>
      <c r="D54" s="38"/>
      <c r="E54" s="38"/>
      <c r="F54" s="38"/>
      <c r="G54" s="38"/>
      <c r="H54" s="38"/>
      <c r="I54" s="124"/>
      <c r="J54" s="38"/>
      <c r="K54" s="38"/>
      <c r="L54" s="42"/>
    </row>
    <row r="55" s="1" customFormat="1" ht="22.8" customHeight="1">
      <c r="B55" s="37"/>
      <c r="C55" s="156" t="s">
        <v>71</v>
      </c>
      <c r="D55" s="38"/>
      <c r="E55" s="38"/>
      <c r="F55" s="38"/>
      <c r="G55" s="38"/>
      <c r="H55" s="38"/>
      <c r="I55" s="124"/>
      <c r="J55" s="96">
        <f>J91</f>
        <v>0</v>
      </c>
      <c r="K55" s="38"/>
      <c r="L55" s="42"/>
      <c r="AU55" s="16" t="s">
        <v>115</v>
      </c>
    </row>
    <row r="56" s="7" customFormat="1" ht="24.96" customHeight="1">
      <c r="B56" s="157"/>
      <c r="C56" s="158"/>
      <c r="D56" s="159" t="s">
        <v>116</v>
      </c>
      <c r="E56" s="160"/>
      <c r="F56" s="160"/>
      <c r="G56" s="160"/>
      <c r="H56" s="160"/>
      <c r="I56" s="161"/>
      <c r="J56" s="162">
        <f>J92</f>
        <v>0</v>
      </c>
      <c r="K56" s="158"/>
      <c r="L56" s="163"/>
    </row>
    <row r="57" s="8" customFormat="1" ht="19.92" customHeight="1">
      <c r="B57" s="164"/>
      <c r="C57" s="165"/>
      <c r="D57" s="166" t="s">
        <v>117</v>
      </c>
      <c r="E57" s="167"/>
      <c r="F57" s="167"/>
      <c r="G57" s="167"/>
      <c r="H57" s="167"/>
      <c r="I57" s="168"/>
      <c r="J57" s="169">
        <f>J93</f>
        <v>0</v>
      </c>
      <c r="K57" s="165"/>
      <c r="L57" s="170"/>
    </row>
    <row r="58" s="8" customFormat="1" ht="19.92" customHeight="1">
      <c r="B58" s="164"/>
      <c r="C58" s="165"/>
      <c r="D58" s="166" t="s">
        <v>118</v>
      </c>
      <c r="E58" s="167"/>
      <c r="F58" s="167"/>
      <c r="G58" s="167"/>
      <c r="H58" s="167"/>
      <c r="I58" s="168"/>
      <c r="J58" s="169">
        <f>J197</f>
        <v>0</v>
      </c>
      <c r="K58" s="165"/>
      <c r="L58" s="170"/>
    </row>
    <row r="59" s="8" customFormat="1" ht="19.92" customHeight="1">
      <c r="B59" s="164"/>
      <c r="C59" s="165"/>
      <c r="D59" s="166" t="s">
        <v>119</v>
      </c>
      <c r="E59" s="167"/>
      <c r="F59" s="167"/>
      <c r="G59" s="167"/>
      <c r="H59" s="167"/>
      <c r="I59" s="168"/>
      <c r="J59" s="169">
        <f>J203</f>
        <v>0</v>
      </c>
      <c r="K59" s="165"/>
      <c r="L59" s="170"/>
    </row>
    <row r="60" s="8" customFormat="1" ht="19.92" customHeight="1">
      <c r="B60" s="164"/>
      <c r="C60" s="165"/>
      <c r="D60" s="166" t="s">
        <v>120</v>
      </c>
      <c r="E60" s="167"/>
      <c r="F60" s="167"/>
      <c r="G60" s="167"/>
      <c r="H60" s="167"/>
      <c r="I60" s="168"/>
      <c r="J60" s="169">
        <f>J240</f>
        <v>0</v>
      </c>
      <c r="K60" s="165"/>
      <c r="L60" s="170"/>
    </row>
    <row r="61" s="8" customFormat="1" ht="19.92" customHeight="1">
      <c r="B61" s="164"/>
      <c r="C61" s="165"/>
      <c r="D61" s="166" t="s">
        <v>121</v>
      </c>
      <c r="E61" s="167"/>
      <c r="F61" s="167"/>
      <c r="G61" s="167"/>
      <c r="H61" s="167"/>
      <c r="I61" s="168"/>
      <c r="J61" s="169">
        <f>J245</f>
        <v>0</v>
      </c>
      <c r="K61" s="165"/>
      <c r="L61" s="170"/>
    </row>
    <row r="62" s="8" customFormat="1" ht="19.92" customHeight="1">
      <c r="B62" s="164"/>
      <c r="C62" s="165"/>
      <c r="D62" s="166" t="s">
        <v>122</v>
      </c>
      <c r="E62" s="167"/>
      <c r="F62" s="167"/>
      <c r="G62" s="167"/>
      <c r="H62" s="167"/>
      <c r="I62" s="168"/>
      <c r="J62" s="169">
        <f>J315</f>
        <v>0</v>
      </c>
      <c r="K62" s="165"/>
      <c r="L62" s="170"/>
    </row>
    <row r="63" s="8" customFormat="1" ht="19.92" customHeight="1">
      <c r="B63" s="164"/>
      <c r="C63" s="165"/>
      <c r="D63" s="166" t="s">
        <v>123</v>
      </c>
      <c r="E63" s="167"/>
      <c r="F63" s="167"/>
      <c r="G63" s="167"/>
      <c r="H63" s="167"/>
      <c r="I63" s="168"/>
      <c r="J63" s="169">
        <f>J347</f>
        <v>0</v>
      </c>
      <c r="K63" s="165"/>
      <c r="L63" s="170"/>
    </row>
    <row r="64" s="8" customFormat="1" ht="19.92" customHeight="1">
      <c r="B64" s="164"/>
      <c r="C64" s="165"/>
      <c r="D64" s="166" t="s">
        <v>124</v>
      </c>
      <c r="E64" s="167"/>
      <c r="F64" s="167"/>
      <c r="G64" s="167"/>
      <c r="H64" s="167"/>
      <c r="I64" s="168"/>
      <c r="J64" s="169">
        <f>J374</f>
        <v>0</v>
      </c>
      <c r="K64" s="165"/>
      <c r="L64" s="170"/>
    </row>
    <row r="65" s="7" customFormat="1" ht="24.96" customHeight="1">
      <c r="B65" s="157"/>
      <c r="C65" s="158"/>
      <c r="D65" s="159" t="s">
        <v>125</v>
      </c>
      <c r="E65" s="160"/>
      <c r="F65" s="160"/>
      <c r="G65" s="160"/>
      <c r="H65" s="160"/>
      <c r="I65" s="161"/>
      <c r="J65" s="162">
        <f>J379</f>
        <v>0</v>
      </c>
      <c r="K65" s="158"/>
      <c r="L65" s="163"/>
    </row>
    <row r="66" s="8" customFormat="1" ht="19.92" customHeight="1">
      <c r="B66" s="164"/>
      <c r="C66" s="165"/>
      <c r="D66" s="166" t="s">
        <v>126</v>
      </c>
      <c r="E66" s="167"/>
      <c r="F66" s="167"/>
      <c r="G66" s="167"/>
      <c r="H66" s="167"/>
      <c r="I66" s="168"/>
      <c r="J66" s="169">
        <f>J380</f>
        <v>0</v>
      </c>
      <c r="K66" s="165"/>
      <c r="L66" s="170"/>
    </row>
    <row r="67" s="8" customFormat="1" ht="19.92" customHeight="1">
      <c r="B67" s="164"/>
      <c r="C67" s="165"/>
      <c r="D67" s="166" t="s">
        <v>127</v>
      </c>
      <c r="E67" s="167"/>
      <c r="F67" s="167"/>
      <c r="G67" s="167"/>
      <c r="H67" s="167"/>
      <c r="I67" s="168"/>
      <c r="J67" s="169">
        <f>J396</f>
        <v>0</v>
      </c>
      <c r="K67" s="165"/>
      <c r="L67" s="170"/>
    </row>
    <row r="68" s="7" customFormat="1" ht="24.96" customHeight="1">
      <c r="B68" s="157"/>
      <c r="C68" s="158"/>
      <c r="D68" s="159" t="s">
        <v>128</v>
      </c>
      <c r="E68" s="160"/>
      <c r="F68" s="160"/>
      <c r="G68" s="160"/>
      <c r="H68" s="160"/>
      <c r="I68" s="161"/>
      <c r="J68" s="162">
        <f>J421</f>
        <v>0</v>
      </c>
      <c r="K68" s="158"/>
      <c r="L68" s="163"/>
    </row>
    <row r="69" s="7" customFormat="1" ht="24.96" customHeight="1">
      <c r="B69" s="157"/>
      <c r="C69" s="158"/>
      <c r="D69" s="159" t="s">
        <v>129</v>
      </c>
      <c r="E69" s="160"/>
      <c r="F69" s="160"/>
      <c r="G69" s="160"/>
      <c r="H69" s="160"/>
      <c r="I69" s="161"/>
      <c r="J69" s="162">
        <f>J426</f>
        <v>0</v>
      </c>
      <c r="K69" s="158"/>
      <c r="L69" s="163"/>
    </row>
    <row r="70" s="8" customFormat="1" ht="19.92" customHeight="1">
      <c r="B70" s="164"/>
      <c r="C70" s="165"/>
      <c r="D70" s="166" t="s">
        <v>130</v>
      </c>
      <c r="E70" s="167"/>
      <c r="F70" s="167"/>
      <c r="G70" s="167"/>
      <c r="H70" s="167"/>
      <c r="I70" s="168"/>
      <c r="J70" s="169">
        <f>J427</f>
        <v>0</v>
      </c>
      <c r="K70" s="165"/>
      <c r="L70" s="170"/>
    </row>
    <row r="71" s="8" customFormat="1" ht="19.92" customHeight="1">
      <c r="B71" s="164"/>
      <c r="C71" s="165"/>
      <c r="D71" s="166" t="s">
        <v>131</v>
      </c>
      <c r="E71" s="167"/>
      <c r="F71" s="167"/>
      <c r="G71" s="167"/>
      <c r="H71" s="167"/>
      <c r="I71" s="168"/>
      <c r="J71" s="169">
        <f>J441</f>
        <v>0</v>
      </c>
      <c r="K71" s="165"/>
      <c r="L71" s="170"/>
    </row>
    <row r="72" s="8" customFormat="1" ht="19.92" customHeight="1">
      <c r="B72" s="164"/>
      <c r="C72" s="165"/>
      <c r="D72" s="166" t="s">
        <v>132</v>
      </c>
      <c r="E72" s="167"/>
      <c r="F72" s="167"/>
      <c r="G72" s="167"/>
      <c r="H72" s="167"/>
      <c r="I72" s="168"/>
      <c r="J72" s="169">
        <f>J443</f>
        <v>0</v>
      </c>
      <c r="K72" s="165"/>
      <c r="L72" s="170"/>
    </row>
    <row r="73" s="8" customFormat="1" ht="19.92" customHeight="1">
      <c r="B73" s="164"/>
      <c r="C73" s="165"/>
      <c r="D73" s="166" t="s">
        <v>133</v>
      </c>
      <c r="E73" s="167"/>
      <c r="F73" s="167"/>
      <c r="G73" s="167"/>
      <c r="H73" s="167"/>
      <c r="I73" s="168"/>
      <c r="J73" s="169">
        <f>J446</f>
        <v>0</v>
      </c>
      <c r="K73" s="165"/>
      <c r="L73" s="170"/>
    </row>
    <row r="74" s="1" customFormat="1" ht="21.84" customHeight="1">
      <c r="B74" s="37"/>
      <c r="C74" s="38"/>
      <c r="D74" s="38"/>
      <c r="E74" s="38"/>
      <c r="F74" s="38"/>
      <c r="G74" s="38"/>
      <c r="H74" s="38"/>
      <c r="I74" s="124"/>
      <c r="J74" s="38"/>
      <c r="K74" s="38"/>
      <c r="L74" s="42"/>
    </row>
    <row r="75" s="1" customFormat="1" ht="6.96" customHeight="1">
      <c r="B75" s="56"/>
      <c r="C75" s="57"/>
      <c r="D75" s="57"/>
      <c r="E75" s="57"/>
      <c r="F75" s="57"/>
      <c r="G75" s="57"/>
      <c r="H75" s="57"/>
      <c r="I75" s="148"/>
      <c r="J75" s="57"/>
      <c r="K75" s="57"/>
      <c r="L75" s="42"/>
    </row>
    <row r="79" s="1" customFormat="1" ht="6.96" customHeight="1">
      <c r="B79" s="58"/>
      <c r="C79" s="59"/>
      <c r="D79" s="59"/>
      <c r="E79" s="59"/>
      <c r="F79" s="59"/>
      <c r="G79" s="59"/>
      <c r="H79" s="59"/>
      <c r="I79" s="151"/>
      <c r="J79" s="59"/>
      <c r="K79" s="59"/>
      <c r="L79" s="42"/>
    </row>
    <row r="80" s="1" customFormat="1" ht="24.96" customHeight="1">
      <c r="B80" s="37"/>
      <c r="C80" s="22" t="s">
        <v>134</v>
      </c>
      <c r="D80" s="38"/>
      <c r="E80" s="38"/>
      <c r="F80" s="38"/>
      <c r="G80" s="38"/>
      <c r="H80" s="38"/>
      <c r="I80" s="124"/>
      <c r="J80" s="38"/>
      <c r="K80" s="38"/>
      <c r="L80" s="42"/>
    </row>
    <row r="81" s="1" customFormat="1" ht="6.96" customHeight="1">
      <c r="B81" s="37"/>
      <c r="C81" s="38"/>
      <c r="D81" s="38"/>
      <c r="E81" s="38"/>
      <c r="F81" s="38"/>
      <c r="G81" s="38"/>
      <c r="H81" s="38"/>
      <c r="I81" s="124"/>
      <c r="J81" s="38"/>
      <c r="K81" s="38"/>
      <c r="L81" s="42"/>
    </row>
    <row r="82" s="1" customFormat="1" ht="12" customHeight="1">
      <c r="B82" s="37"/>
      <c r="C82" s="31" t="s">
        <v>16</v>
      </c>
      <c r="D82" s="38"/>
      <c r="E82" s="38"/>
      <c r="F82" s="38"/>
      <c r="G82" s="38"/>
      <c r="H82" s="38"/>
      <c r="I82" s="124"/>
      <c r="J82" s="38"/>
      <c r="K82" s="38"/>
      <c r="L82" s="42"/>
    </row>
    <row r="83" s="1" customFormat="1" ht="16.5" customHeight="1">
      <c r="B83" s="37"/>
      <c r="C83" s="38"/>
      <c r="D83" s="38"/>
      <c r="E83" s="63" t="str">
        <f>E7</f>
        <v>Kanalizační přípojka pro BD č.p. 711 a 712</v>
      </c>
      <c r="F83" s="38"/>
      <c r="G83" s="38"/>
      <c r="H83" s="38"/>
      <c r="I83" s="124"/>
      <c r="J83" s="38"/>
      <c r="K83" s="38"/>
      <c r="L83" s="42"/>
    </row>
    <row r="84" s="1" customFormat="1" ht="6.96" customHeight="1">
      <c r="B84" s="37"/>
      <c r="C84" s="38"/>
      <c r="D84" s="38"/>
      <c r="E84" s="38"/>
      <c r="F84" s="38"/>
      <c r="G84" s="38"/>
      <c r="H84" s="38"/>
      <c r="I84" s="124"/>
      <c r="J84" s="38"/>
      <c r="K84" s="38"/>
      <c r="L84" s="42"/>
    </row>
    <row r="85" s="1" customFormat="1" ht="12" customHeight="1">
      <c r="B85" s="37"/>
      <c r="C85" s="31" t="s">
        <v>22</v>
      </c>
      <c r="D85" s="38"/>
      <c r="E85" s="38"/>
      <c r="F85" s="26" t="str">
        <f>F10</f>
        <v>Bohumín</v>
      </c>
      <c r="G85" s="38"/>
      <c r="H85" s="38"/>
      <c r="I85" s="126" t="s">
        <v>24</v>
      </c>
      <c r="J85" s="66" t="str">
        <f>IF(J10="","",J10)</f>
        <v>10. 1. 2019</v>
      </c>
      <c r="K85" s="38"/>
      <c r="L85" s="42"/>
    </row>
    <row r="86" s="1" customFormat="1" ht="6.96" customHeight="1">
      <c r="B86" s="37"/>
      <c r="C86" s="38"/>
      <c r="D86" s="38"/>
      <c r="E86" s="38"/>
      <c r="F86" s="38"/>
      <c r="G86" s="38"/>
      <c r="H86" s="38"/>
      <c r="I86" s="124"/>
      <c r="J86" s="38"/>
      <c r="K86" s="38"/>
      <c r="L86" s="42"/>
    </row>
    <row r="87" s="1" customFormat="1" ht="38.55" customHeight="1">
      <c r="B87" s="37"/>
      <c r="C87" s="31" t="s">
        <v>26</v>
      </c>
      <c r="D87" s="38"/>
      <c r="E87" s="38"/>
      <c r="F87" s="26" t="str">
        <f>E13</f>
        <v>Město Bohumín, Masarykova 158, 735 81, Bohumín</v>
      </c>
      <c r="G87" s="38"/>
      <c r="H87" s="38"/>
      <c r="I87" s="126" t="s">
        <v>32</v>
      </c>
      <c r="J87" s="35" t="str">
        <f>E19</f>
        <v>Ing. Jiří Kolář_TZB PROJEKT, Anenská 121, Bohumín</v>
      </c>
      <c r="K87" s="38"/>
      <c r="L87" s="42"/>
    </row>
    <row r="88" s="1" customFormat="1" ht="13.65" customHeight="1">
      <c r="B88" s="37"/>
      <c r="C88" s="31" t="s">
        <v>30</v>
      </c>
      <c r="D88" s="38"/>
      <c r="E88" s="38"/>
      <c r="F88" s="26" t="str">
        <f>IF(E16="","",E16)</f>
        <v>Vyplň údaj</v>
      </c>
      <c r="G88" s="38"/>
      <c r="H88" s="38"/>
      <c r="I88" s="126" t="s">
        <v>35</v>
      </c>
      <c r="J88" s="35" t="str">
        <f>E22</f>
        <v>Beránek</v>
      </c>
      <c r="K88" s="38"/>
      <c r="L88" s="42"/>
    </row>
    <row r="89" s="1" customFormat="1" ht="10.32" customHeight="1">
      <c r="B89" s="37"/>
      <c r="C89" s="38"/>
      <c r="D89" s="38"/>
      <c r="E89" s="38"/>
      <c r="F89" s="38"/>
      <c r="G89" s="38"/>
      <c r="H89" s="38"/>
      <c r="I89" s="124"/>
      <c r="J89" s="38"/>
      <c r="K89" s="38"/>
      <c r="L89" s="42"/>
    </row>
    <row r="90" s="9" customFormat="1" ht="29.28" customHeight="1">
      <c r="B90" s="171"/>
      <c r="C90" s="172" t="s">
        <v>135</v>
      </c>
      <c r="D90" s="173" t="s">
        <v>58</v>
      </c>
      <c r="E90" s="173" t="s">
        <v>54</v>
      </c>
      <c r="F90" s="173" t="s">
        <v>55</v>
      </c>
      <c r="G90" s="173" t="s">
        <v>136</v>
      </c>
      <c r="H90" s="173" t="s">
        <v>137</v>
      </c>
      <c r="I90" s="174" t="s">
        <v>138</v>
      </c>
      <c r="J90" s="173" t="s">
        <v>114</v>
      </c>
      <c r="K90" s="175" t="s">
        <v>139</v>
      </c>
      <c r="L90" s="176"/>
      <c r="M90" s="86" t="s">
        <v>21</v>
      </c>
      <c r="N90" s="87" t="s">
        <v>43</v>
      </c>
      <c r="O90" s="87" t="s">
        <v>140</v>
      </c>
      <c r="P90" s="87" t="s">
        <v>141</v>
      </c>
      <c r="Q90" s="87" t="s">
        <v>142</v>
      </c>
      <c r="R90" s="87" t="s">
        <v>143</v>
      </c>
      <c r="S90" s="87" t="s">
        <v>144</v>
      </c>
      <c r="T90" s="88" t="s">
        <v>145</v>
      </c>
    </row>
    <row r="91" s="1" customFormat="1" ht="22.8" customHeight="1">
      <c r="B91" s="37"/>
      <c r="C91" s="93" t="s">
        <v>146</v>
      </c>
      <c r="D91" s="38"/>
      <c r="E91" s="38"/>
      <c r="F91" s="38"/>
      <c r="G91" s="38"/>
      <c r="H91" s="38"/>
      <c r="I91" s="124"/>
      <c r="J91" s="177">
        <f>BK91</f>
        <v>0</v>
      </c>
      <c r="K91" s="38"/>
      <c r="L91" s="42"/>
      <c r="M91" s="89"/>
      <c r="N91" s="90"/>
      <c r="O91" s="90"/>
      <c r="P91" s="178">
        <f>P92+P379+P421+P426</f>
        <v>0</v>
      </c>
      <c r="Q91" s="90"/>
      <c r="R91" s="178">
        <f>R92+R379+R421+R426</f>
        <v>87.308376299999992</v>
      </c>
      <c r="S91" s="90"/>
      <c r="T91" s="179">
        <f>T92+T379+T421+T426</f>
        <v>32.250099999999996</v>
      </c>
      <c r="AT91" s="16" t="s">
        <v>72</v>
      </c>
      <c r="AU91" s="16" t="s">
        <v>115</v>
      </c>
      <c r="BK91" s="180">
        <f>BK92+BK379+BK421+BK426</f>
        <v>0</v>
      </c>
    </row>
    <row r="92" s="10" customFormat="1" ht="25.92" customHeight="1">
      <c r="B92" s="181"/>
      <c r="C92" s="182"/>
      <c r="D92" s="183" t="s">
        <v>72</v>
      </c>
      <c r="E92" s="184" t="s">
        <v>147</v>
      </c>
      <c r="F92" s="184" t="s">
        <v>148</v>
      </c>
      <c r="G92" s="182"/>
      <c r="H92" s="182"/>
      <c r="I92" s="185"/>
      <c r="J92" s="186">
        <f>BK92</f>
        <v>0</v>
      </c>
      <c r="K92" s="182"/>
      <c r="L92" s="187"/>
      <c r="M92" s="188"/>
      <c r="N92" s="189"/>
      <c r="O92" s="189"/>
      <c r="P92" s="190">
        <f>P93+P197+P203+P240+P245+P315+P347+P374</f>
        <v>0</v>
      </c>
      <c r="Q92" s="189"/>
      <c r="R92" s="190">
        <f>R93+R197+R203+R240+R245+R315+R347+R374</f>
        <v>86.982940299999996</v>
      </c>
      <c r="S92" s="189"/>
      <c r="T92" s="191">
        <f>T93+T197+T203+T240+T245+T315+T347+T374</f>
        <v>32.073999999999998</v>
      </c>
      <c r="AR92" s="192" t="s">
        <v>78</v>
      </c>
      <c r="AT92" s="193" t="s">
        <v>72</v>
      </c>
      <c r="AU92" s="193" t="s">
        <v>73</v>
      </c>
      <c r="AY92" s="192" t="s">
        <v>149</v>
      </c>
      <c r="BK92" s="194">
        <f>BK93+BK197+BK203+BK240+BK245+BK315+BK347+BK374</f>
        <v>0</v>
      </c>
    </row>
    <row r="93" s="10" customFormat="1" ht="22.8" customHeight="1">
      <c r="B93" s="181"/>
      <c r="C93" s="182"/>
      <c r="D93" s="183" t="s">
        <v>72</v>
      </c>
      <c r="E93" s="195" t="s">
        <v>78</v>
      </c>
      <c r="F93" s="195" t="s">
        <v>150</v>
      </c>
      <c r="G93" s="182"/>
      <c r="H93" s="182"/>
      <c r="I93" s="185"/>
      <c r="J93" s="196">
        <f>BK93</f>
        <v>0</v>
      </c>
      <c r="K93" s="182"/>
      <c r="L93" s="187"/>
      <c r="M93" s="188"/>
      <c r="N93" s="189"/>
      <c r="O93" s="189"/>
      <c r="P93" s="190">
        <f>SUM(P94:P196)</f>
        <v>0</v>
      </c>
      <c r="Q93" s="189"/>
      <c r="R93" s="190">
        <f>SUM(R94:R196)</f>
        <v>68.179321999999985</v>
      </c>
      <c r="S93" s="189"/>
      <c r="T93" s="191">
        <f>SUM(T94:T196)</f>
        <v>14.273999999999999</v>
      </c>
      <c r="AR93" s="192" t="s">
        <v>78</v>
      </c>
      <c r="AT93" s="193" t="s">
        <v>72</v>
      </c>
      <c r="AU93" s="193" t="s">
        <v>78</v>
      </c>
      <c r="AY93" s="192" t="s">
        <v>149</v>
      </c>
      <c r="BK93" s="194">
        <f>SUM(BK94:BK196)</f>
        <v>0</v>
      </c>
    </row>
    <row r="94" s="1" customFormat="1" ht="33.75" customHeight="1">
      <c r="B94" s="37"/>
      <c r="C94" s="197" t="s">
        <v>78</v>
      </c>
      <c r="D94" s="197" t="s">
        <v>151</v>
      </c>
      <c r="E94" s="198" t="s">
        <v>152</v>
      </c>
      <c r="F94" s="199" t="s">
        <v>153</v>
      </c>
      <c r="G94" s="200" t="s">
        <v>154</v>
      </c>
      <c r="H94" s="201">
        <v>5</v>
      </c>
      <c r="I94" s="202"/>
      <c r="J94" s="203">
        <f>ROUND(I94*H94,2)</f>
        <v>0</v>
      </c>
      <c r="K94" s="199" t="s">
        <v>155</v>
      </c>
      <c r="L94" s="42"/>
      <c r="M94" s="204" t="s">
        <v>21</v>
      </c>
      <c r="N94" s="205" t="s">
        <v>45</v>
      </c>
      <c r="O94" s="78"/>
      <c r="P94" s="206">
        <f>O94*H94</f>
        <v>0</v>
      </c>
      <c r="Q94" s="206">
        <v>0</v>
      </c>
      <c r="R94" s="206">
        <f>Q94*H94</f>
        <v>0</v>
      </c>
      <c r="S94" s="206">
        <v>0.26000000000000001</v>
      </c>
      <c r="T94" s="207">
        <f>S94*H94</f>
        <v>1.3</v>
      </c>
      <c r="AR94" s="16" t="s">
        <v>108</v>
      </c>
      <c r="AT94" s="16" t="s">
        <v>151</v>
      </c>
      <c r="AU94" s="16" t="s">
        <v>83</v>
      </c>
      <c r="AY94" s="16" t="s">
        <v>149</v>
      </c>
      <c r="BE94" s="208">
        <f>IF(N94="základní",J94,0)</f>
        <v>0</v>
      </c>
      <c r="BF94" s="208">
        <f>IF(N94="snížená",J94,0)</f>
        <v>0</v>
      </c>
      <c r="BG94" s="208">
        <f>IF(N94="zákl. přenesená",J94,0)</f>
        <v>0</v>
      </c>
      <c r="BH94" s="208">
        <f>IF(N94="sníž. přenesená",J94,0)</f>
        <v>0</v>
      </c>
      <c r="BI94" s="208">
        <f>IF(N94="nulová",J94,0)</f>
        <v>0</v>
      </c>
      <c r="BJ94" s="16" t="s">
        <v>83</v>
      </c>
      <c r="BK94" s="208">
        <f>ROUND(I94*H94,2)</f>
        <v>0</v>
      </c>
      <c r="BL94" s="16" t="s">
        <v>108</v>
      </c>
      <c r="BM94" s="16" t="s">
        <v>156</v>
      </c>
    </row>
    <row r="95" s="1" customFormat="1">
      <c r="B95" s="37"/>
      <c r="C95" s="38"/>
      <c r="D95" s="209" t="s">
        <v>157</v>
      </c>
      <c r="E95" s="38"/>
      <c r="F95" s="210" t="s">
        <v>158</v>
      </c>
      <c r="G95" s="38"/>
      <c r="H95" s="38"/>
      <c r="I95" s="124"/>
      <c r="J95" s="38"/>
      <c r="K95" s="38"/>
      <c r="L95" s="42"/>
      <c r="M95" s="211"/>
      <c r="N95" s="78"/>
      <c r="O95" s="78"/>
      <c r="P95" s="78"/>
      <c r="Q95" s="78"/>
      <c r="R95" s="78"/>
      <c r="S95" s="78"/>
      <c r="T95" s="79"/>
      <c r="AT95" s="16" t="s">
        <v>157</v>
      </c>
      <c r="AU95" s="16" t="s">
        <v>83</v>
      </c>
    </row>
    <row r="96" s="11" customFormat="1">
      <c r="B96" s="212"/>
      <c r="C96" s="213"/>
      <c r="D96" s="209" t="s">
        <v>159</v>
      </c>
      <c r="E96" s="214" t="s">
        <v>21</v>
      </c>
      <c r="F96" s="215" t="s">
        <v>160</v>
      </c>
      <c r="G96" s="213"/>
      <c r="H96" s="214" t="s">
        <v>21</v>
      </c>
      <c r="I96" s="216"/>
      <c r="J96" s="213"/>
      <c r="K96" s="213"/>
      <c r="L96" s="217"/>
      <c r="M96" s="218"/>
      <c r="N96" s="219"/>
      <c r="O96" s="219"/>
      <c r="P96" s="219"/>
      <c r="Q96" s="219"/>
      <c r="R96" s="219"/>
      <c r="S96" s="219"/>
      <c r="T96" s="220"/>
      <c r="AT96" s="221" t="s">
        <v>159</v>
      </c>
      <c r="AU96" s="221" t="s">
        <v>83</v>
      </c>
      <c r="AV96" s="11" t="s">
        <v>78</v>
      </c>
      <c r="AW96" s="11" t="s">
        <v>34</v>
      </c>
      <c r="AX96" s="11" t="s">
        <v>73</v>
      </c>
      <c r="AY96" s="221" t="s">
        <v>149</v>
      </c>
    </row>
    <row r="97" s="12" customFormat="1">
      <c r="B97" s="222"/>
      <c r="C97" s="223"/>
      <c r="D97" s="209" t="s">
        <v>159</v>
      </c>
      <c r="E97" s="224" t="s">
        <v>21</v>
      </c>
      <c r="F97" s="225" t="s">
        <v>161</v>
      </c>
      <c r="G97" s="223"/>
      <c r="H97" s="226">
        <v>5</v>
      </c>
      <c r="I97" s="227"/>
      <c r="J97" s="223"/>
      <c r="K97" s="223"/>
      <c r="L97" s="228"/>
      <c r="M97" s="229"/>
      <c r="N97" s="230"/>
      <c r="O97" s="230"/>
      <c r="P97" s="230"/>
      <c r="Q97" s="230"/>
      <c r="R97" s="230"/>
      <c r="S97" s="230"/>
      <c r="T97" s="231"/>
      <c r="AT97" s="232" t="s">
        <v>159</v>
      </c>
      <c r="AU97" s="232" t="s">
        <v>83</v>
      </c>
      <c r="AV97" s="12" t="s">
        <v>83</v>
      </c>
      <c r="AW97" s="12" t="s">
        <v>34</v>
      </c>
      <c r="AX97" s="12" t="s">
        <v>73</v>
      </c>
      <c r="AY97" s="232" t="s">
        <v>149</v>
      </c>
    </row>
    <row r="98" s="13" customFormat="1">
      <c r="B98" s="233"/>
      <c r="C98" s="234"/>
      <c r="D98" s="209" t="s">
        <v>159</v>
      </c>
      <c r="E98" s="235" t="s">
        <v>21</v>
      </c>
      <c r="F98" s="236" t="s">
        <v>162</v>
      </c>
      <c r="G98" s="234"/>
      <c r="H98" s="237">
        <v>5</v>
      </c>
      <c r="I98" s="238"/>
      <c r="J98" s="234"/>
      <c r="K98" s="234"/>
      <c r="L98" s="239"/>
      <c r="M98" s="240"/>
      <c r="N98" s="241"/>
      <c r="O98" s="241"/>
      <c r="P98" s="241"/>
      <c r="Q98" s="241"/>
      <c r="R98" s="241"/>
      <c r="S98" s="241"/>
      <c r="T98" s="242"/>
      <c r="AT98" s="243" t="s">
        <v>159</v>
      </c>
      <c r="AU98" s="243" t="s">
        <v>83</v>
      </c>
      <c r="AV98" s="13" t="s">
        <v>108</v>
      </c>
      <c r="AW98" s="13" t="s">
        <v>34</v>
      </c>
      <c r="AX98" s="13" t="s">
        <v>78</v>
      </c>
      <c r="AY98" s="243" t="s">
        <v>149</v>
      </c>
    </row>
    <row r="99" s="1" customFormat="1" ht="33.75" customHeight="1">
      <c r="B99" s="37"/>
      <c r="C99" s="197" t="s">
        <v>83</v>
      </c>
      <c r="D99" s="197" t="s">
        <v>151</v>
      </c>
      <c r="E99" s="198" t="s">
        <v>163</v>
      </c>
      <c r="F99" s="199" t="s">
        <v>164</v>
      </c>
      <c r="G99" s="200" t="s">
        <v>154</v>
      </c>
      <c r="H99" s="201">
        <v>20</v>
      </c>
      <c r="I99" s="202"/>
      <c r="J99" s="203">
        <f>ROUND(I99*H99,2)</f>
        <v>0</v>
      </c>
      <c r="K99" s="199" t="s">
        <v>155</v>
      </c>
      <c r="L99" s="42"/>
      <c r="M99" s="204" t="s">
        <v>21</v>
      </c>
      <c r="N99" s="205" t="s">
        <v>45</v>
      </c>
      <c r="O99" s="78"/>
      <c r="P99" s="206">
        <f>O99*H99</f>
        <v>0</v>
      </c>
      <c r="Q99" s="206">
        <v>0</v>
      </c>
      <c r="R99" s="206">
        <f>Q99*H99</f>
        <v>0</v>
      </c>
      <c r="S99" s="206">
        <v>0.42499999999999999</v>
      </c>
      <c r="T99" s="207">
        <f>S99*H99</f>
        <v>8.5</v>
      </c>
      <c r="AR99" s="16" t="s">
        <v>108</v>
      </c>
      <c r="AT99" s="16" t="s">
        <v>151</v>
      </c>
      <c r="AU99" s="16" t="s">
        <v>83</v>
      </c>
      <c r="AY99" s="16" t="s">
        <v>149</v>
      </c>
      <c r="BE99" s="208">
        <f>IF(N99="základní",J99,0)</f>
        <v>0</v>
      </c>
      <c r="BF99" s="208">
        <f>IF(N99="snížená",J99,0)</f>
        <v>0</v>
      </c>
      <c r="BG99" s="208">
        <f>IF(N99="zákl. přenesená",J99,0)</f>
        <v>0</v>
      </c>
      <c r="BH99" s="208">
        <f>IF(N99="sníž. přenesená",J99,0)</f>
        <v>0</v>
      </c>
      <c r="BI99" s="208">
        <f>IF(N99="nulová",J99,0)</f>
        <v>0</v>
      </c>
      <c r="BJ99" s="16" t="s">
        <v>83</v>
      </c>
      <c r="BK99" s="208">
        <f>ROUND(I99*H99,2)</f>
        <v>0</v>
      </c>
      <c r="BL99" s="16" t="s">
        <v>108</v>
      </c>
      <c r="BM99" s="16" t="s">
        <v>165</v>
      </c>
    </row>
    <row r="100" s="1" customFormat="1">
      <c r="B100" s="37"/>
      <c r="C100" s="38"/>
      <c r="D100" s="209" t="s">
        <v>157</v>
      </c>
      <c r="E100" s="38"/>
      <c r="F100" s="210" t="s">
        <v>166</v>
      </c>
      <c r="G100" s="38"/>
      <c r="H100" s="38"/>
      <c r="I100" s="124"/>
      <c r="J100" s="38"/>
      <c r="K100" s="38"/>
      <c r="L100" s="42"/>
      <c r="M100" s="211"/>
      <c r="N100" s="78"/>
      <c r="O100" s="78"/>
      <c r="P100" s="78"/>
      <c r="Q100" s="78"/>
      <c r="R100" s="78"/>
      <c r="S100" s="78"/>
      <c r="T100" s="79"/>
      <c r="AT100" s="16" t="s">
        <v>157</v>
      </c>
      <c r="AU100" s="16" t="s">
        <v>83</v>
      </c>
    </row>
    <row r="101" s="11" customFormat="1">
      <c r="B101" s="212"/>
      <c r="C101" s="213"/>
      <c r="D101" s="209" t="s">
        <v>159</v>
      </c>
      <c r="E101" s="214" t="s">
        <v>21</v>
      </c>
      <c r="F101" s="215" t="s">
        <v>167</v>
      </c>
      <c r="G101" s="213"/>
      <c r="H101" s="214" t="s">
        <v>21</v>
      </c>
      <c r="I101" s="216"/>
      <c r="J101" s="213"/>
      <c r="K101" s="213"/>
      <c r="L101" s="217"/>
      <c r="M101" s="218"/>
      <c r="N101" s="219"/>
      <c r="O101" s="219"/>
      <c r="P101" s="219"/>
      <c r="Q101" s="219"/>
      <c r="R101" s="219"/>
      <c r="S101" s="219"/>
      <c r="T101" s="220"/>
      <c r="AT101" s="221" t="s">
        <v>159</v>
      </c>
      <c r="AU101" s="221" t="s">
        <v>83</v>
      </c>
      <c r="AV101" s="11" t="s">
        <v>78</v>
      </c>
      <c r="AW101" s="11" t="s">
        <v>34</v>
      </c>
      <c r="AX101" s="11" t="s">
        <v>73</v>
      </c>
      <c r="AY101" s="221" t="s">
        <v>149</v>
      </c>
    </row>
    <row r="102" s="12" customFormat="1">
      <c r="B102" s="222"/>
      <c r="C102" s="223"/>
      <c r="D102" s="209" t="s">
        <v>159</v>
      </c>
      <c r="E102" s="224" t="s">
        <v>21</v>
      </c>
      <c r="F102" s="225" t="s">
        <v>168</v>
      </c>
      <c r="G102" s="223"/>
      <c r="H102" s="226">
        <v>20</v>
      </c>
      <c r="I102" s="227"/>
      <c r="J102" s="223"/>
      <c r="K102" s="223"/>
      <c r="L102" s="228"/>
      <c r="M102" s="229"/>
      <c r="N102" s="230"/>
      <c r="O102" s="230"/>
      <c r="P102" s="230"/>
      <c r="Q102" s="230"/>
      <c r="R102" s="230"/>
      <c r="S102" s="230"/>
      <c r="T102" s="231"/>
      <c r="AT102" s="232" t="s">
        <v>159</v>
      </c>
      <c r="AU102" s="232" t="s">
        <v>83</v>
      </c>
      <c r="AV102" s="12" t="s">
        <v>83</v>
      </c>
      <c r="AW102" s="12" t="s">
        <v>34</v>
      </c>
      <c r="AX102" s="12" t="s">
        <v>73</v>
      </c>
      <c r="AY102" s="232" t="s">
        <v>149</v>
      </c>
    </row>
    <row r="103" s="13" customFormat="1">
      <c r="B103" s="233"/>
      <c r="C103" s="234"/>
      <c r="D103" s="209" t="s">
        <v>159</v>
      </c>
      <c r="E103" s="235" t="s">
        <v>21</v>
      </c>
      <c r="F103" s="236" t="s">
        <v>162</v>
      </c>
      <c r="G103" s="234"/>
      <c r="H103" s="237">
        <v>20</v>
      </c>
      <c r="I103" s="238"/>
      <c r="J103" s="234"/>
      <c r="K103" s="234"/>
      <c r="L103" s="239"/>
      <c r="M103" s="240"/>
      <c r="N103" s="241"/>
      <c r="O103" s="241"/>
      <c r="P103" s="241"/>
      <c r="Q103" s="241"/>
      <c r="R103" s="241"/>
      <c r="S103" s="241"/>
      <c r="T103" s="242"/>
      <c r="AT103" s="243" t="s">
        <v>159</v>
      </c>
      <c r="AU103" s="243" t="s">
        <v>83</v>
      </c>
      <c r="AV103" s="13" t="s">
        <v>108</v>
      </c>
      <c r="AW103" s="13" t="s">
        <v>34</v>
      </c>
      <c r="AX103" s="13" t="s">
        <v>78</v>
      </c>
      <c r="AY103" s="243" t="s">
        <v>149</v>
      </c>
    </row>
    <row r="104" s="1" customFormat="1" ht="22.5" customHeight="1">
      <c r="B104" s="37"/>
      <c r="C104" s="197" t="s">
        <v>169</v>
      </c>
      <c r="D104" s="197" t="s">
        <v>151</v>
      </c>
      <c r="E104" s="198" t="s">
        <v>170</v>
      </c>
      <c r="F104" s="199" t="s">
        <v>171</v>
      </c>
      <c r="G104" s="200" t="s">
        <v>154</v>
      </c>
      <c r="H104" s="201">
        <v>4</v>
      </c>
      <c r="I104" s="202"/>
      <c r="J104" s="203">
        <f>ROUND(I104*H104,2)</f>
        <v>0</v>
      </c>
      <c r="K104" s="199" t="s">
        <v>155</v>
      </c>
      <c r="L104" s="42"/>
      <c r="M104" s="204" t="s">
        <v>21</v>
      </c>
      <c r="N104" s="205" t="s">
        <v>45</v>
      </c>
      <c r="O104" s="78"/>
      <c r="P104" s="206">
        <f>O104*H104</f>
        <v>0</v>
      </c>
      <c r="Q104" s="206">
        <v>0</v>
      </c>
      <c r="R104" s="206">
        <f>Q104*H104</f>
        <v>0</v>
      </c>
      <c r="S104" s="206">
        <v>0.44</v>
      </c>
      <c r="T104" s="207">
        <f>S104*H104</f>
        <v>1.76</v>
      </c>
      <c r="AR104" s="16" t="s">
        <v>108</v>
      </c>
      <c r="AT104" s="16" t="s">
        <v>151</v>
      </c>
      <c r="AU104" s="16" t="s">
        <v>83</v>
      </c>
      <c r="AY104" s="16" t="s">
        <v>149</v>
      </c>
      <c r="BE104" s="208">
        <f>IF(N104="základní",J104,0)</f>
        <v>0</v>
      </c>
      <c r="BF104" s="208">
        <f>IF(N104="snížená",J104,0)</f>
        <v>0</v>
      </c>
      <c r="BG104" s="208">
        <f>IF(N104="zákl. přenesená",J104,0)</f>
        <v>0</v>
      </c>
      <c r="BH104" s="208">
        <f>IF(N104="sníž. přenesená",J104,0)</f>
        <v>0</v>
      </c>
      <c r="BI104" s="208">
        <f>IF(N104="nulová",J104,0)</f>
        <v>0</v>
      </c>
      <c r="BJ104" s="16" t="s">
        <v>83</v>
      </c>
      <c r="BK104" s="208">
        <f>ROUND(I104*H104,2)</f>
        <v>0</v>
      </c>
      <c r="BL104" s="16" t="s">
        <v>108</v>
      </c>
      <c r="BM104" s="16" t="s">
        <v>172</v>
      </c>
    </row>
    <row r="105" s="1" customFormat="1">
      <c r="B105" s="37"/>
      <c r="C105" s="38"/>
      <c r="D105" s="209" t="s">
        <v>157</v>
      </c>
      <c r="E105" s="38"/>
      <c r="F105" s="210" t="s">
        <v>173</v>
      </c>
      <c r="G105" s="38"/>
      <c r="H105" s="38"/>
      <c r="I105" s="124"/>
      <c r="J105" s="38"/>
      <c r="K105" s="38"/>
      <c r="L105" s="42"/>
      <c r="M105" s="211"/>
      <c r="N105" s="78"/>
      <c r="O105" s="78"/>
      <c r="P105" s="78"/>
      <c r="Q105" s="78"/>
      <c r="R105" s="78"/>
      <c r="S105" s="78"/>
      <c r="T105" s="79"/>
      <c r="AT105" s="16" t="s">
        <v>157</v>
      </c>
      <c r="AU105" s="16" t="s">
        <v>83</v>
      </c>
    </row>
    <row r="106" s="11" customFormat="1">
      <c r="B106" s="212"/>
      <c r="C106" s="213"/>
      <c r="D106" s="209" t="s">
        <v>159</v>
      </c>
      <c r="E106" s="214" t="s">
        <v>21</v>
      </c>
      <c r="F106" s="215" t="s">
        <v>174</v>
      </c>
      <c r="G106" s="213"/>
      <c r="H106" s="214" t="s">
        <v>21</v>
      </c>
      <c r="I106" s="216"/>
      <c r="J106" s="213"/>
      <c r="K106" s="213"/>
      <c r="L106" s="217"/>
      <c r="M106" s="218"/>
      <c r="N106" s="219"/>
      <c r="O106" s="219"/>
      <c r="P106" s="219"/>
      <c r="Q106" s="219"/>
      <c r="R106" s="219"/>
      <c r="S106" s="219"/>
      <c r="T106" s="220"/>
      <c r="AT106" s="221" t="s">
        <v>159</v>
      </c>
      <c r="AU106" s="221" t="s">
        <v>83</v>
      </c>
      <c r="AV106" s="11" t="s">
        <v>78</v>
      </c>
      <c r="AW106" s="11" t="s">
        <v>34</v>
      </c>
      <c r="AX106" s="11" t="s">
        <v>73</v>
      </c>
      <c r="AY106" s="221" t="s">
        <v>149</v>
      </c>
    </row>
    <row r="107" s="12" customFormat="1">
      <c r="B107" s="222"/>
      <c r="C107" s="223"/>
      <c r="D107" s="209" t="s">
        <v>159</v>
      </c>
      <c r="E107" s="224" t="s">
        <v>21</v>
      </c>
      <c r="F107" s="225" t="s">
        <v>175</v>
      </c>
      <c r="G107" s="223"/>
      <c r="H107" s="226">
        <v>4</v>
      </c>
      <c r="I107" s="227"/>
      <c r="J107" s="223"/>
      <c r="K107" s="223"/>
      <c r="L107" s="228"/>
      <c r="M107" s="229"/>
      <c r="N107" s="230"/>
      <c r="O107" s="230"/>
      <c r="P107" s="230"/>
      <c r="Q107" s="230"/>
      <c r="R107" s="230"/>
      <c r="S107" s="230"/>
      <c r="T107" s="231"/>
      <c r="AT107" s="232" t="s">
        <v>159</v>
      </c>
      <c r="AU107" s="232" t="s">
        <v>83</v>
      </c>
      <c r="AV107" s="12" t="s">
        <v>83</v>
      </c>
      <c r="AW107" s="12" t="s">
        <v>34</v>
      </c>
      <c r="AX107" s="12" t="s">
        <v>73</v>
      </c>
      <c r="AY107" s="232" t="s">
        <v>149</v>
      </c>
    </row>
    <row r="108" s="13" customFormat="1">
      <c r="B108" s="233"/>
      <c r="C108" s="234"/>
      <c r="D108" s="209" t="s">
        <v>159</v>
      </c>
      <c r="E108" s="235" t="s">
        <v>21</v>
      </c>
      <c r="F108" s="236" t="s">
        <v>162</v>
      </c>
      <c r="G108" s="234"/>
      <c r="H108" s="237">
        <v>4</v>
      </c>
      <c r="I108" s="238"/>
      <c r="J108" s="234"/>
      <c r="K108" s="234"/>
      <c r="L108" s="239"/>
      <c r="M108" s="240"/>
      <c r="N108" s="241"/>
      <c r="O108" s="241"/>
      <c r="P108" s="241"/>
      <c r="Q108" s="241"/>
      <c r="R108" s="241"/>
      <c r="S108" s="241"/>
      <c r="T108" s="242"/>
      <c r="AT108" s="243" t="s">
        <v>159</v>
      </c>
      <c r="AU108" s="243" t="s">
        <v>83</v>
      </c>
      <c r="AV108" s="13" t="s">
        <v>108</v>
      </c>
      <c r="AW108" s="13" t="s">
        <v>34</v>
      </c>
      <c r="AX108" s="13" t="s">
        <v>78</v>
      </c>
      <c r="AY108" s="243" t="s">
        <v>149</v>
      </c>
    </row>
    <row r="109" s="1" customFormat="1" ht="22.5" customHeight="1">
      <c r="B109" s="37"/>
      <c r="C109" s="197" t="s">
        <v>108</v>
      </c>
      <c r="D109" s="197" t="s">
        <v>151</v>
      </c>
      <c r="E109" s="198" t="s">
        <v>176</v>
      </c>
      <c r="F109" s="199" t="s">
        <v>177</v>
      </c>
      <c r="G109" s="200" t="s">
        <v>154</v>
      </c>
      <c r="H109" s="201">
        <v>4</v>
      </c>
      <c r="I109" s="202"/>
      <c r="J109" s="203">
        <f>ROUND(I109*H109,2)</f>
        <v>0</v>
      </c>
      <c r="K109" s="199" t="s">
        <v>155</v>
      </c>
      <c r="L109" s="42"/>
      <c r="M109" s="204" t="s">
        <v>21</v>
      </c>
      <c r="N109" s="205" t="s">
        <v>45</v>
      </c>
      <c r="O109" s="78"/>
      <c r="P109" s="206">
        <f>O109*H109</f>
        <v>0</v>
      </c>
      <c r="Q109" s="206">
        <v>0</v>
      </c>
      <c r="R109" s="206">
        <f>Q109*H109</f>
        <v>0</v>
      </c>
      <c r="S109" s="206">
        <v>0.316</v>
      </c>
      <c r="T109" s="207">
        <f>S109*H109</f>
        <v>1.264</v>
      </c>
      <c r="AR109" s="16" t="s">
        <v>108</v>
      </c>
      <c r="AT109" s="16" t="s">
        <v>151</v>
      </c>
      <c r="AU109" s="16" t="s">
        <v>83</v>
      </c>
      <c r="AY109" s="16" t="s">
        <v>149</v>
      </c>
      <c r="BE109" s="208">
        <f>IF(N109="základní",J109,0)</f>
        <v>0</v>
      </c>
      <c r="BF109" s="208">
        <f>IF(N109="snížená",J109,0)</f>
        <v>0</v>
      </c>
      <c r="BG109" s="208">
        <f>IF(N109="zákl. přenesená",J109,0)</f>
        <v>0</v>
      </c>
      <c r="BH109" s="208">
        <f>IF(N109="sníž. přenesená",J109,0)</f>
        <v>0</v>
      </c>
      <c r="BI109" s="208">
        <f>IF(N109="nulová",J109,0)</f>
        <v>0</v>
      </c>
      <c r="BJ109" s="16" t="s">
        <v>83</v>
      </c>
      <c r="BK109" s="208">
        <f>ROUND(I109*H109,2)</f>
        <v>0</v>
      </c>
      <c r="BL109" s="16" t="s">
        <v>108</v>
      </c>
      <c r="BM109" s="16" t="s">
        <v>178</v>
      </c>
    </row>
    <row r="110" s="1" customFormat="1">
      <c r="B110" s="37"/>
      <c r="C110" s="38"/>
      <c r="D110" s="209" t="s">
        <v>157</v>
      </c>
      <c r="E110" s="38"/>
      <c r="F110" s="210" t="s">
        <v>173</v>
      </c>
      <c r="G110" s="38"/>
      <c r="H110" s="38"/>
      <c r="I110" s="124"/>
      <c r="J110" s="38"/>
      <c r="K110" s="38"/>
      <c r="L110" s="42"/>
      <c r="M110" s="211"/>
      <c r="N110" s="78"/>
      <c r="O110" s="78"/>
      <c r="P110" s="78"/>
      <c r="Q110" s="78"/>
      <c r="R110" s="78"/>
      <c r="S110" s="78"/>
      <c r="T110" s="79"/>
      <c r="AT110" s="16" t="s">
        <v>157</v>
      </c>
      <c r="AU110" s="16" t="s">
        <v>83</v>
      </c>
    </row>
    <row r="111" s="11" customFormat="1">
      <c r="B111" s="212"/>
      <c r="C111" s="213"/>
      <c r="D111" s="209" t="s">
        <v>159</v>
      </c>
      <c r="E111" s="214" t="s">
        <v>21</v>
      </c>
      <c r="F111" s="215" t="s">
        <v>174</v>
      </c>
      <c r="G111" s="213"/>
      <c r="H111" s="214" t="s">
        <v>21</v>
      </c>
      <c r="I111" s="216"/>
      <c r="J111" s="213"/>
      <c r="K111" s="213"/>
      <c r="L111" s="217"/>
      <c r="M111" s="218"/>
      <c r="N111" s="219"/>
      <c r="O111" s="219"/>
      <c r="P111" s="219"/>
      <c r="Q111" s="219"/>
      <c r="R111" s="219"/>
      <c r="S111" s="219"/>
      <c r="T111" s="220"/>
      <c r="AT111" s="221" t="s">
        <v>159</v>
      </c>
      <c r="AU111" s="221" t="s">
        <v>83</v>
      </c>
      <c r="AV111" s="11" t="s">
        <v>78</v>
      </c>
      <c r="AW111" s="11" t="s">
        <v>34</v>
      </c>
      <c r="AX111" s="11" t="s">
        <v>73</v>
      </c>
      <c r="AY111" s="221" t="s">
        <v>149</v>
      </c>
    </row>
    <row r="112" s="12" customFormat="1">
      <c r="B112" s="222"/>
      <c r="C112" s="223"/>
      <c r="D112" s="209" t="s">
        <v>159</v>
      </c>
      <c r="E112" s="224" t="s">
        <v>21</v>
      </c>
      <c r="F112" s="225" t="s">
        <v>175</v>
      </c>
      <c r="G112" s="223"/>
      <c r="H112" s="226">
        <v>4</v>
      </c>
      <c r="I112" s="227"/>
      <c r="J112" s="223"/>
      <c r="K112" s="223"/>
      <c r="L112" s="228"/>
      <c r="M112" s="229"/>
      <c r="N112" s="230"/>
      <c r="O112" s="230"/>
      <c r="P112" s="230"/>
      <c r="Q112" s="230"/>
      <c r="R112" s="230"/>
      <c r="S112" s="230"/>
      <c r="T112" s="231"/>
      <c r="AT112" s="232" t="s">
        <v>159</v>
      </c>
      <c r="AU112" s="232" t="s">
        <v>83</v>
      </c>
      <c r="AV112" s="12" t="s">
        <v>83</v>
      </c>
      <c r="AW112" s="12" t="s">
        <v>34</v>
      </c>
      <c r="AX112" s="12" t="s">
        <v>73</v>
      </c>
      <c r="AY112" s="232" t="s">
        <v>149</v>
      </c>
    </row>
    <row r="113" s="13" customFormat="1">
      <c r="B113" s="233"/>
      <c r="C113" s="234"/>
      <c r="D113" s="209" t="s">
        <v>159</v>
      </c>
      <c r="E113" s="235" t="s">
        <v>21</v>
      </c>
      <c r="F113" s="236" t="s">
        <v>162</v>
      </c>
      <c r="G113" s="234"/>
      <c r="H113" s="237">
        <v>4</v>
      </c>
      <c r="I113" s="238"/>
      <c r="J113" s="234"/>
      <c r="K113" s="234"/>
      <c r="L113" s="239"/>
      <c r="M113" s="240"/>
      <c r="N113" s="241"/>
      <c r="O113" s="241"/>
      <c r="P113" s="241"/>
      <c r="Q113" s="241"/>
      <c r="R113" s="241"/>
      <c r="S113" s="241"/>
      <c r="T113" s="242"/>
      <c r="AT113" s="243" t="s">
        <v>159</v>
      </c>
      <c r="AU113" s="243" t="s">
        <v>83</v>
      </c>
      <c r="AV113" s="13" t="s">
        <v>108</v>
      </c>
      <c r="AW113" s="13" t="s">
        <v>34</v>
      </c>
      <c r="AX113" s="13" t="s">
        <v>78</v>
      </c>
      <c r="AY113" s="243" t="s">
        <v>149</v>
      </c>
    </row>
    <row r="114" s="1" customFormat="1" ht="33.75" customHeight="1">
      <c r="B114" s="37"/>
      <c r="C114" s="197" t="s">
        <v>179</v>
      </c>
      <c r="D114" s="197" t="s">
        <v>151</v>
      </c>
      <c r="E114" s="198" t="s">
        <v>180</v>
      </c>
      <c r="F114" s="199" t="s">
        <v>181</v>
      </c>
      <c r="G114" s="200" t="s">
        <v>154</v>
      </c>
      <c r="H114" s="201">
        <v>5</v>
      </c>
      <c r="I114" s="202"/>
      <c r="J114" s="203">
        <f>ROUND(I114*H114,2)</f>
        <v>0</v>
      </c>
      <c r="K114" s="199" t="s">
        <v>155</v>
      </c>
      <c r="L114" s="42"/>
      <c r="M114" s="204" t="s">
        <v>21</v>
      </c>
      <c r="N114" s="205" t="s">
        <v>45</v>
      </c>
      <c r="O114" s="78"/>
      <c r="P114" s="206">
        <f>O114*H114</f>
        <v>0</v>
      </c>
      <c r="Q114" s="206">
        <v>0</v>
      </c>
      <c r="R114" s="206">
        <f>Q114*H114</f>
        <v>0</v>
      </c>
      <c r="S114" s="206">
        <v>0.28999999999999998</v>
      </c>
      <c r="T114" s="207">
        <f>S114*H114</f>
        <v>1.45</v>
      </c>
      <c r="AR114" s="16" t="s">
        <v>108</v>
      </c>
      <c r="AT114" s="16" t="s">
        <v>151</v>
      </c>
      <c r="AU114" s="16" t="s">
        <v>83</v>
      </c>
      <c r="AY114" s="16" t="s">
        <v>149</v>
      </c>
      <c r="BE114" s="208">
        <f>IF(N114="základní",J114,0)</f>
        <v>0</v>
      </c>
      <c r="BF114" s="208">
        <f>IF(N114="snížená",J114,0)</f>
        <v>0</v>
      </c>
      <c r="BG114" s="208">
        <f>IF(N114="zákl. přenesená",J114,0)</f>
        <v>0</v>
      </c>
      <c r="BH114" s="208">
        <f>IF(N114="sníž. přenesená",J114,0)</f>
        <v>0</v>
      </c>
      <c r="BI114" s="208">
        <f>IF(N114="nulová",J114,0)</f>
        <v>0</v>
      </c>
      <c r="BJ114" s="16" t="s">
        <v>83</v>
      </c>
      <c r="BK114" s="208">
        <f>ROUND(I114*H114,2)</f>
        <v>0</v>
      </c>
      <c r="BL114" s="16" t="s">
        <v>108</v>
      </c>
      <c r="BM114" s="16" t="s">
        <v>182</v>
      </c>
    </row>
    <row r="115" s="1" customFormat="1">
      <c r="B115" s="37"/>
      <c r="C115" s="38"/>
      <c r="D115" s="209" t="s">
        <v>157</v>
      </c>
      <c r="E115" s="38"/>
      <c r="F115" s="210" t="s">
        <v>173</v>
      </c>
      <c r="G115" s="38"/>
      <c r="H115" s="38"/>
      <c r="I115" s="124"/>
      <c r="J115" s="38"/>
      <c r="K115" s="38"/>
      <c r="L115" s="42"/>
      <c r="M115" s="211"/>
      <c r="N115" s="78"/>
      <c r="O115" s="78"/>
      <c r="P115" s="78"/>
      <c r="Q115" s="78"/>
      <c r="R115" s="78"/>
      <c r="S115" s="78"/>
      <c r="T115" s="79"/>
      <c r="AT115" s="16" t="s">
        <v>157</v>
      </c>
      <c r="AU115" s="16" t="s">
        <v>83</v>
      </c>
    </row>
    <row r="116" s="11" customFormat="1">
      <c r="B116" s="212"/>
      <c r="C116" s="213"/>
      <c r="D116" s="209" t="s">
        <v>159</v>
      </c>
      <c r="E116" s="214" t="s">
        <v>21</v>
      </c>
      <c r="F116" s="215" t="s">
        <v>160</v>
      </c>
      <c r="G116" s="213"/>
      <c r="H116" s="214" t="s">
        <v>21</v>
      </c>
      <c r="I116" s="216"/>
      <c r="J116" s="213"/>
      <c r="K116" s="213"/>
      <c r="L116" s="217"/>
      <c r="M116" s="218"/>
      <c r="N116" s="219"/>
      <c r="O116" s="219"/>
      <c r="P116" s="219"/>
      <c r="Q116" s="219"/>
      <c r="R116" s="219"/>
      <c r="S116" s="219"/>
      <c r="T116" s="220"/>
      <c r="AT116" s="221" t="s">
        <v>159</v>
      </c>
      <c r="AU116" s="221" t="s">
        <v>83</v>
      </c>
      <c r="AV116" s="11" t="s">
        <v>78</v>
      </c>
      <c r="AW116" s="11" t="s">
        <v>34</v>
      </c>
      <c r="AX116" s="11" t="s">
        <v>73</v>
      </c>
      <c r="AY116" s="221" t="s">
        <v>149</v>
      </c>
    </row>
    <row r="117" s="12" customFormat="1">
      <c r="B117" s="222"/>
      <c r="C117" s="223"/>
      <c r="D117" s="209" t="s">
        <v>159</v>
      </c>
      <c r="E117" s="224" t="s">
        <v>21</v>
      </c>
      <c r="F117" s="225" t="s">
        <v>161</v>
      </c>
      <c r="G117" s="223"/>
      <c r="H117" s="226">
        <v>5</v>
      </c>
      <c r="I117" s="227"/>
      <c r="J117" s="223"/>
      <c r="K117" s="223"/>
      <c r="L117" s="228"/>
      <c r="M117" s="229"/>
      <c r="N117" s="230"/>
      <c r="O117" s="230"/>
      <c r="P117" s="230"/>
      <c r="Q117" s="230"/>
      <c r="R117" s="230"/>
      <c r="S117" s="230"/>
      <c r="T117" s="231"/>
      <c r="AT117" s="232" t="s">
        <v>159</v>
      </c>
      <c r="AU117" s="232" t="s">
        <v>83</v>
      </c>
      <c r="AV117" s="12" t="s">
        <v>83</v>
      </c>
      <c r="AW117" s="12" t="s">
        <v>34</v>
      </c>
      <c r="AX117" s="12" t="s">
        <v>73</v>
      </c>
      <c r="AY117" s="232" t="s">
        <v>149</v>
      </c>
    </row>
    <row r="118" s="13" customFormat="1">
      <c r="B118" s="233"/>
      <c r="C118" s="234"/>
      <c r="D118" s="209" t="s">
        <v>159</v>
      </c>
      <c r="E118" s="235" t="s">
        <v>21</v>
      </c>
      <c r="F118" s="236" t="s">
        <v>162</v>
      </c>
      <c r="G118" s="234"/>
      <c r="H118" s="237">
        <v>5</v>
      </c>
      <c r="I118" s="238"/>
      <c r="J118" s="234"/>
      <c r="K118" s="234"/>
      <c r="L118" s="239"/>
      <c r="M118" s="240"/>
      <c r="N118" s="241"/>
      <c r="O118" s="241"/>
      <c r="P118" s="241"/>
      <c r="Q118" s="241"/>
      <c r="R118" s="241"/>
      <c r="S118" s="241"/>
      <c r="T118" s="242"/>
      <c r="AT118" s="243" t="s">
        <v>159</v>
      </c>
      <c r="AU118" s="243" t="s">
        <v>83</v>
      </c>
      <c r="AV118" s="13" t="s">
        <v>108</v>
      </c>
      <c r="AW118" s="13" t="s">
        <v>34</v>
      </c>
      <c r="AX118" s="13" t="s">
        <v>78</v>
      </c>
      <c r="AY118" s="243" t="s">
        <v>149</v>
      </c>
    </row>
    <row r="119" s="1" customFormat="1" ht="33.75" customHeight="1">
      <c r="B119" s="37"/>
      <c r="C119" s="197" t="s">
        <v>183</v>
      </c>
      <c r="D119" s="197" t="s">
        <v>151</v>
      </c>
      <c r="E119" s="198" t="s">
        <v>184</v>
      </c>
      <c r="F119" s="199" t="s">
        <v>185</v>
      </c>
      <c r="G119" s="200" t="s">
        <v>186</v>
      </c>
      <c r="H119" s="201">
        <v>1.8</v>
      </c>
      <c r="I119" s="202"/>
      <c r="J119" s="203">
        <f>ROUND(I119*H119,2)</f>
        <v>0</v>
      </c>
      <c r="K119" s="199" t="s">
        <v>155</v>
      </c>
      <c r="L119" s="42"/>
      <c r="M119" s="204" t="s">
        <v>21</v>
      </c>
      <c r="N119" s="205" t="s">
        <v>45</v>
      </c>
      <c r="O119" s="78"/>
      <c r="P119" s="206">
        <f>O119*H119</f>
        <v>0</v>
      </c>
      <c r="Q119" s="206">
        <v>0.01269</v>
      </c>
      <c r="R119" s="206">
        <f>Q119*H119</f>
        <v>0.022842000000000001</v>
      </c>
      <c r="S119" s="206">
        <v>0</v>
      </c>
      <c r="T119" s="207">
        <f>S119*H119</f>
        <v>0</v>
      </c>
      <c r="AR119" s="16" t="s">
        <v>108</v>
      </c>
      <c r="AT119" s="16" t="s">
        <v>151</v>
      </c>
      <c r="AU119" s="16" t="s">
        <v>83</v>
      </c>
      <c r="AY119" s="16" t="s">
        <v>149</v>
      </c>
      <c r="BE119" s="208">
        <f>IF(N119="základní",J119,0)</f>
        <v>0</v>
      </c>
      <c r="BF119" s="208">
        <f>IF(N119="snížená",J119,0)</f>
        <v>0</v>
      </c>
      <c r="BG119" s="208">
        <f>IF(N119="zákl. přenesená",J119,0)</f>
        <v>0</v>
      </c>
      <c r="BH119" s="208">
        <f>IF(N119="sníž. přenesená",J119,0)</f>
        <v>0</v>
      </c>
      <c r="BI119" s="208">
        <f>IF(N119="nulová",J119,0)</f>
        <v>0</v>
      </c>
      <c r="BJ119" s="16" t="s">
        <v>83</v>
      </c>
      <c r="BK119" s="208">
        <f>ROUND(I119*H119,2)</f>
        <v>0</v>
      </c>
      <c r="BL119" s="16" t="s">
        <v>108</v>
      </c>
      <c r="BM119" s="16" t="s">
        <v>187</v>
      </c>
    </row>
    <row r="120" s="1" customFormat="1">
      <c r="B120" s="37"/>
      <c r="C120" s="38"/>
      <c r="D120" s="209" t="s">
        <v>157</v>
      </c>
      <c r="E120" s="38"/>
      <c r="F120" s="210" t="s">
        <v>188</v>
      </c>
      <c r="G120" s="38"/>
      <c r="H120" s="38"/>
      <c r="I120" s="124"/>
      <c r="J120" s="38"/>
      <c r="K120" s="38"/>
      <c r="L120" s="42"/>
      <c r="M120" s="211"/>
      <c r="N120" s="78"/>
      <c r="O120" s="78"/>
      <c r="P120" s="78"/>
      <c r="Q120" s="78"/>
      <c r="R120" s="78"/>
      <c r="S120" s="78"/>
      <c r="T120" s="79"/>
      <c r="AT120" s="16" t="s">
        <v>157</v>
      </c>
      <c r="AU120" s="16" t="s">
        <v>83</v>
      </c>
    </row>
    <row r="121" s="11" customFormat="1">
      <c r="B121" s="212"/>
      <c r="C121" s="213"/>
      <c r="D121" s="209" t="s">
        <v>159</v>
      </c>
      <c r="E121" s="214" t="s">
        <v>21</v>
      </c>
      <c r="F121" s="215" t="s">
        <v>189</v>
      </c>
      <c r="G121" s="213"/>
      <c r="H121" s="214" t="s">
        <v>21</v>
      </c>
      <c r="I121" s="216"/>
      <c r="J121" s="213"/>
      <c r="K121" s="213"/>
      <c r="L121" s="217"/>
      <c r="M121" s="218"/>
      <c r="N121" s="219"/>
      <c r="O121" s="219"/>
      <c r="P121" s="219"/>
      <c r="Q121" s="219"/>
      <c r="R121" s="219"/>
      <c r="S121" s="219"/>
      <c r="T121" s="220"/>
      <c r="AT121" s="221" t="s">
        <v>159</v>
      </c>
      <c r="AU121" s="221" t="s">
        <v>83</v>
      </c>
      <c r="AV121" s="11" t="s">
        <v>78</v>
      </c>
      <c r="AW121" s="11" t="s">
        <v>34</v>
      </c>
      <c r="AX121" s="11" t="s">
        <v>73</v>
      </c>
      <c r="AY121" s="221" t="s">
        <v>149</v>
      </c>
    </row>
    <row r="122" s="12" customFormat="1">
      <c r="B122" s="222"/>
      <c r="C122" s="223"/>
      <c r="D122" s="209" t="s">
        <v>159</v>
      </c>
      <c r="E122" s="224" t="s">
        <v>21</v>
      </c>
      <c r="F122" s="225" t="s">
        <v>190</v>
      </c>
      <c r="G122" s="223"/>
      <c r="H122" s="226">
        <v>1.8</v>
      </c>
      <c r="I122" s="227"/>
      <c r="J122" s="223"/>
      <c r="K122" s="223"/>
      <c r="L122" s="228"/>
      <c r="M122" s="229"/>
      <c r="N122" s="230"/>
      <c r="O122" s="230"/>
      <c r="P122" s="230"/>
      <c r="Q122" s="230"/>
      <c r="R122" s="230"/>
      <c r="S122" s="230"/>
      <c r="T122" s="231"/>
      <c r="AT122" s="232" t="s">
        <v>159</v>
      </c>
      <c r="AU122" s="232" t="s">
        <v>83</v>
      </c>
      <c r="AV122" s="12" t="s">
        <v>83</v>
      </c>
      <c r="AW122" s="12" t="s">
        <v>34</v>
      </c>
      <c r="AX122" s="12" t="s">
        <v>73</v>
      </c>
      <c r="AY122" s="232" t="s">
        <v>149</v>
      </c>
    </row>
    <row r="123" s="13" customFormat="1">
      <c r="B123" s="233"/>
      <c r="C123" s="234"/>
      <c r="D123" s="209" t="s">
        <v>159</v>
      </c>
      <c r="E123" s="235" t="s">
        <v>21</v>
      </c>
      <c r="F123" s="236" t="s">
        <v>162</v>
      </c>
      <c r="G123" s="234"/>
      <c r="H123" s="237">
        <v>1.8</v>
      </c>
      <c r="I123" s="238"/>
      <c r="J123" s="234"/>
      <c r="K123" s="234"/>
      <c r="L123" s="239"/>
      <c r="M123" s="240"/>
      <c r="N123" s="241"/>
      <c r="O123" s="241"/>
      <c r="P123" s="241"/>
      <c r="Q123" s="241"/>
      <c r="R123" s="241"/>
      <c r="S123" s="241"/>
      <c r="T123" s="242"/>
      <c r="AT123" s="243" t="s">
        <v>159</v>
      </c>
      <c r="AU123" s="243" t="s">
        <v>83</v>
      </c>
      <c r="AV123" s="13" t="s">
        <v>108</v>
      </c>
      <c r="AW123" s="13" t="s">
        <v>34</v>
      </c>
      <c r="AX123" s="13" t="s">
        <v>78</v>
      </c>
      <c r="AY123" s="243" t="s">
        <v>149</v>
      </c>
    </row>
    <row r="124" s="1" customFormat="1" ht="33.75" customHeight="1">
      <c r="B124" s="37"/>
      <c r="C124" s="197" t="s">
        <v>90</v>
      </c>
      <c r="D124" s="197" t="s">
        <v>151</v>
      </c>
      <c r="E124" s="198" t="s">
        <v>191</v>
      </c>
      <c r="F124" s="199" t="s">
        <v>192</v>
      </c>
      <c r="G124" s="200" t="s">
        <v>186</v>
      </c>
      <c r="H124" s="201">
        <v>4.2000000000000002</v>
      </c>
      <c r="I124" s="202"/>
      <c r="J124" s="203">
        <f>ROUND(I124*H124,2)</f>
        <v>0</v>
      </c>
      <c r="K124" s="199" t="s">
        <v>155</v>
      </c>
      <c r="L124" s="42"/>
      <c r="M124" s="204" t="s">
        <v>21</v>
      </c>
      <c r="N124" s="205" t="s">
        <v>45</v>
      </c>
      <c r="O124" s="78"/>
      <c r="P124" s="206">
        <f>O124*H124</f>
        <v>0</v>
      </c>
      <c r="Q124" s="206">
        <v>0.036900000000000002</v>
      </c>
      <c r="R124" s="206">
        <f>Q124*H124</f>
        <v>0.15498000000000001</v>
      </c>
      <c r="S124" s="206">
        <v>0</v>
      </c>
      <c r="T124" s="207">
        <f>S124*H124</f>
        <v>0</v>
      </c>
      <c r="AR124" s="16" t="s">
        <v>108</v>
      </c>
      <c r="AT124" s="16" t="s">
        <v>151</v>
      </c>
      <c r="AU124" s="16" t="s">
        <v>83</v>
      </c>
      <c r="AY124" s="16" t="s">
        <v>149</v>
      </c>
      <c r="BE124" s="208">
        <f>IF(N124="základní",J124,0)</f>
        <v>0</v>
      </c>
      <c r="BF124" s="208">
        <f>IF(N124="snížená",J124,0)</f>
        <v>0</v>
      </c>
      <c r="BG124" s="208">
        <f>IF(N124="zákl. přenesená",J124,0)</f>
        <v>0</v>
      </c>
      <c r="BH124" s="208">
        <f>IF(N124="sníž. přenesená",J124,0)</f>
        <v>0</v>
      </c>
      <c r="BI124" s="208">
        <f>IF(N124="nulová",J124,0)</f>
        <v>0</v>
      </c>
      <c r="BJ124" s="16" t="s">
        <v>83</v>
      </c>
      <c r="BK124" s="208">
        <f>ROUND(I124*H124,2)</f>
        <v>0</v>
      </c>
      <c r="BL124" s="16" t="s">
        <v>108</v>
      </c>
      <c r="BM124" s="16" t="s">
        <v>193</v>
      </c>
    </row>
    <row r="125" s="1" customFormat="1">
      <c r="B125" s="37"/>
      <c r="C125" s="38"/>
      <c r="D125" s="209" t="s">
        <v>157</v>
      </c>
      <c r="E125" s="38"/>
      <c r="F125" s="210" t="s">
        <v>188</v>
      </c>
      <c r="G125" s="38"/>
      <c r="H125" s="38"/>
      <c r="I125" s="124"/>
      <c r="J125" s="38"/>
      <c r="K125" s="38"/>
      <c r="L125" s="42"/>
      <c r="M125" s="211"/>
      <c r="N125" s="78"/>
      <c r="O125" s="78"/>
      <c r="P125" s="78"/>
      <c r="Q125" s="78"/>
      <c r="R125" s="78"/>
      <c r="S125" s="78"/>
      <c r="T125" s="79"/>
      <c r="AT125" s="16" t="s">
        <v>157</v>
      </c>
      <c r="AU125" s="16" t="s">
        <v>83</v>
      </c>
    </row>
    <row r="126" s="11" customFormat="1">
      <c r="B126" s="212"/>
      <c r="C126" s="213"/>
      <c r="D126" s="209" t="s">
        <v>159</v>
      </c>
      <c r="E126" s="214" t="s">
        <v>21</v>
      </c>
      <c r="F126" s="215" t="s">
        <v>189</v>
      </c>
      <c r="G126" s="213"/>
      <c r="H126" s="214" t="s">
        <v>21</v>
      </c>
      <c r="I126" s="216"/>
      <c r="J126" s="213"/>
      <c r="K126" s="213"/>
      <c r="L126" s="217"/>
      <c r="M126" s="218"/>
      <c r="N126" s="219"/>
      <c r="O126" s="219"/>
      <c r="P126" s="219"/>
      <c r="Q126" s="219"/>
      <c r="R126" s="219"/>
      <c r="S126" s="219"/>
      <c r="T126" s="220"/>
      <c r="AT126" s="221" t="s">
        <v>159</v>
      </c>
      <c r="AU126" s="221" t="s">
        <v>83</v>
      </c>
      <c r="AV126" s="11" t="s">
        <v>78</v>
      </c>
      <c r="AW126" s="11" t="s">
        <v>34</v>
      </c>
      <c r="AX126" s="11" t="s">
        <v>73</v>
      </c>
      <c r="AY126" s="221" t="s">
        <v>149</v>
      </c>
    </row>
    <row r="127" s="12" customFormat="1">
      <c r="B127" s="222"/>
      <c r="C127" s="223"/>
      <c r="D127" s="209" t="s">
        <v>159</v>
      </c>
      <c r="E127" s="224" t="s">
        <v>21</v>
      </c>
      <c r="F127" s="225" t="s">
        <v>194</v>
      </c>
      <c r="G127" s="223"/>
      <c r="H127" s="226">
        <v>4.2000000000000002</v>
      </c>
      <c r="I127" s="227"/>
      <c r="J127" s="223"/>
      <c r="K127" s="223"/>
      <c r="L127" s="228"/>
      <c r="M127" s="229"/>
      <c r="N127" s="230"/>
      <c r="O127" s="230"/>
      <c r="P127" s="230"/>
      <c r="Q127" s="230"/>
      <c r="R127" s="230"/>
      <c r="S127" s="230"/>
      <c r="T127" s="231"/>
      <c r="AT127" s="232" t="s">
        <v>159</v>
      </c>
      <c r="AU127" s="232" t="s">
        <v>83</v>
      </c>
      <c r="AV127" s="12" t="s">
        <v>83</v>
      </c>
      <c r="AW127" s="12" t="s">
        <v>34</v>
      </c>
      <c r="AX127" s="12" t="s">
        <v>73</v>
      </c>
      <c r="AY127" s="232" t="s">
        <v>149</v>
      </c>
    </row>
    <row r="128" s="13" customFormat="1">
      <c r="B128" s="233"/>
      <c r="C128" s="234"/>
      <c r="D128" s="209" t="s">
        <v>159</v>
      </c>
      <c r="E128" s="235" t="s">
        <v>21</v>
      </c>
      <c r="F128" s="236" t="s">
        <v>162</v>
      </c>
      <c r="G128" s="234"/>
      <c r="H128" s="237">
        <v>4.2000000000000002</v>
      </c>
      <c r="I128" s="238"/>
      <c r="J128" s="234"/>
      <c r="K128" s="234"/>
      <c r="L128" s="239"/>
      <c r="M128" s="240"/>
      <c r="N128" s="241"/>
      <c r="O128" s="241"/>
      <c r="P128" s="241"/>
      <c r="Q128" s="241"/>
      <c r="R128" s="241"/>
      <c r="S128" s="241"/>
      <c r="T128" s="242"/>
      <c r="AT128" s="243" t="s">
        <v>159</v>
      </c>
      <c r="AU128" s="243" t="s">
        <v>83</v>
      </c>
      <c r="AV128" s="13" t="s">
        <v>108</v>
      </c>
      <c r="AW128" s="13" t="s">
        <v>34</v>
      </c>
      <c r="AX128" s="13" t="s">
        <v>78</v>
      </c>
      <c r="AY128" s="243" t="s">
        <v>149</v>
      </c>
    </row>
    <row r="129" s="1" customFormat="1" ht="22.5" customHeight="1">
      <c r="B129" s="37"/>
      <c r="C129" s="197" t="s">
        <v>195</v>
      </c>
      <c r="D129" s="197" t="s">
        <v>151</v>
      </c>
      <c r="E129" s="198" t="s">
        <v>196</v>
      </c>
      <c r="F129" s="199" t="s">
        <v>197</v>
      </c>
      <c r="G129" s="200" t="s">
        <v>198</v>
      </c>
      <c r="H129" s="201">
        <v>20</v>
      </c>
      <c r="I129" s="202"/>
      <c r="J129" s="203">
        <f>ROUND(I129*H129,2)</f>
        <v>0</v>
      </c>
      <c r="K129" s="199" t="s">
        <v>155</v>
      </c>
      <c r="L129" s="42"/>
      <c r="M129" s="204" t="s">
        <v>21</v>
      </c>
      <c r="N129" s="205" t="s">
        <v>45</v>
      </c>
      <c r="O129" s="78"/>
      <c r="P129" s="206">
        <f>O129*H129</f>
        <v>0</v>
      </c>
      <c r="Q129" s="206">
        <v>0</v>
      </c>
      <c r="R129" s="206">
        <f>Q129*H129</f>
        <v>0</v>
      </c>
      <c r="S129" s="206">
        <v>0</v>
      </c>
      <c r="T129" s="207">
        <f>S129*H129</f>
        <v>0</v>
      </c>
      <c r="AR129" s="16" t="s">
        <v>108</v>
      </c>
      <c r="AT129" s="16" t="s">
        <v>151</v>
      </c>
      <c r="AU129" s="16" t="s">
        <v>83</v>
      </c>
      <c r="AY129" s="16" t="s">
        <v>149</v>
      </c>
      <c r="BE129" s="208">
        <f>IF(N129="základní",J129,0)</f>
        <v>0</v>
      </c>
      <c r="BF129" s="208">
        <f>IF(N129="snížená",J129,0)</f>
        <v>0</v>
      </c>
      <c r="BG129" s="208">
        <f>IF(N129="zákl. přenesená",J129,0)</f>
        <v>0</v>
      </c>
      <c r="BH129" s="208">
        <f>IF(N129="sníž. přenesená",J129,0)</f>
        <v>0</v>
      </c>
      <c r="BI129" s="208">
        <f>IF(N129="nulová",J129,0)</f>
        <v>0</v>
      </c>
      <c r="BJ129" s="16" t="s">
        <v>83</v>
      </c>
      <c r="BK129" s="208">
        <f>ROUND(I129*H129,2)</f>
        <v>0</v>
      </c>
      <c r="BL129" s="16" t="s">
        <v>108</v>
      </c>
      <c r="BM129" s="16" t="s">
        <v>199</v>
      </c>
    </row>
    <row r="130" s="1" customFormat="1">
      <c r="B130" s="37"/>
      <c r="C130" s="38"/>
      <c r="D130" s="209" t="s">
        <v>157</v>
      </c>
      <c r="E130" s="38"/>
      <c r="F130" s="210" t="s">
        <v>200</v>
      </c>
      <c r="G130" s="38"/>
      <c r="H130" s="38"/>
      <c r="I130" s="124"/>
      <c r="J130" s="38"/>
      <c r="K130" s="38"/>
      <c r="L130" s="42"/>
      <c r="M130" s="211"/>
      <c r="N130" s="78"/>
      <c r="O130" s="78"/>
      <c r="P130" s="78"/>
      <c r="Q130" s="78"/>
      <c r="R130" s="78"/>
      <c r="S130" s="78"/>
      <c r="T130" s="79"/>
      <c r="AT130" s="16" t="s">
        <v>157</v>
      </c>
      <c r="AU130" s="16" t="s">
        <v>83</v>
      </c>
    </row>
    <row r="131" s="11" customFormat="1">
      <c r="B131" s="212"/>
      <c r="C131" s="213"/>
      <c r="D131" s="209" t="s">
        <v>159</v>
      </c>
      <c r="E131" s="214" t="s">
        <v>21</v>
      </c>
      <c r="F131" s="215" t="s">
        <v>201</v>
      </c>
      <c r="G131" s="213"/>
      <c r="H131" s="214" t="s">
        <v>21</v>
      </c>
      <c r="I131" s="216"/>
      <c r="J131" s="213"/>
      <c r="K131" s="213"/>
      <c r="L131" s="217"/>
      <c r="M131" s="218"/>
      <c r="N131" s="219"/>
      <c r="O131" s="219"/>
      <c r="P131" s="219"/>
      <c r="Q131" s="219"/>
      <c r="R131" s="219"/>
      <c r="S131" s="219"/>
      <c r="T131" s="220"/>
      <c r="AT131" s="221" t="s">
        <v>159</v>
      </c>
      <c r="AU131" s="221" t="s">
        <v>83</v>
      </c>
      <c r="AV131" s="11" t="s">
        <v>78</v>
      </c>
      <c r="AW131" s="11" t="s">
        <v>34</v>
      </c>
      <c r="AX131" s="11" t="s">
        <v>73</v>
      </c>
      <c r="AY131" s="221" t="s">
        <v>149</v>
      </c>
    </row>
    <row r="132" s="12" customFormat="1">
      <c r="B132" s="222"/>
      <c r="C132" s="223"/>
      <c r="D132" s="209" t="s">
        <v>159</v>
      </c>
      <c r="E132" s="224" t="s">
        <v>21</v>
      </c>
      <c r="F132" s="225" t="s">
        <v>202</v>
      </c>
      <c r="G132" s="223"/>
      <c r="H132" s="226">
        <v>20</v>
      </c>
      <c r="I132" s="227"/>
      <c r="J132" s="223"/>
      <c r="K132" s="223"/>
      <c r="L132" s="228"/>
      <c r="M132" s="229"/>
      <c r="N132" s="230"/>
      <c r="O132" s="230"/>
      <c r="P132" s="230"/>
      <c r="Q132" s="230"/>
      <c r="R132" s="230"/>
      <c r="S132" s="230"/>
      <c r="T132" s="231"/>
      <c r="AT132" s="232" t="s">
        <v>159</v>
      </c>
      <c r="AU132" s="232" t="s">
        <v>83</v>
      </c>
      <c r="AV132" s="12" t="s">
        <v>83</v>
      </c>
      <c r="AW132" s="12" t="s">
        <v>34</v>
      </c>
      <c r="AX132" s="12" t="s">
        <v>73</v>
      </c>
      <c r="AY132" s="232" t="s">
        <v>149</v>
      </c>
    </row>
    <row r="133" s="13" customFormat="1">
      <c r="B133" s="233"/>
      <c r="C133" s="234"/>
      <c r="D133" s="209" t="s">
        <v>159</v>
      </c>
      <c r="E133" s="235" t="s">
        <v>21</v>
      </c>
      <c r="F133" s="236" t="s">
        <v>162</v>
      </c>
      <c r="G133" s="234"/>
      <c r="H133" s="237">
        <v>20</v>
      </c>
      <c r="I133" s="238"/>
      <c r="J133" s="234"/>
      <c r="K133" s="234"/>
      <c r="L133" s="239"/>
      <c r="M133" s="240"/>
      <c r="N133" s="241"/>
      <c r="O133" s="241"/>
      <c r="P133" s="241"/>
      <c r="Q133" s="241"/>
      <c r="R133" s="241"/>
      <c r="S133" s="241"/>
      <c r="T133" s="242"/>
      <c r="AT133" s="243" t="s">
        <v>159</v>
      </c>
      <c r="AU133" s="243" t="s">
        <v>83</v>
      </c>
      <c r="AV133" s="13" t="s">
        <v>108</v>
      </c>
      <c r="AW133" s="13" t="s">
        <v>34</v>
      </c>
      <c r="AX133" s="13" t="s">
        <v>78</v>
      </c>
      <c r="AY133" s="243" t="s">
        <v>149</v>
      </c>
    </row>
    <row r="134" s="1" customFormat="1" ht="22.5" customHeight="1">
      <c r="B134" s="37"/>
      <c r="C134" s="197" t="s">
        <v>203</v>
      </c>
      <c r="D134" s="197" t="s">
        <v>151</v>
      </c>
      <c r="E134" s="198" t="s">
        <v>204</v>
      </c>
      <c r="F134" s="199" t="s">
        <v>205</v>
      </c>
      <c r="G134" s="200" t="s">
        <v>198</v>
      </c>
      <c r="H134" s="201">
        <v>90</v>
      </c>
      <c r="I134" s="202"/>
      <c r="J134" s="203">
        <f>ROUND(I134*H134,2)</f>
        <v>0</v>
      </c>
      <c r="K134" s="199" t="s">
        <v>155</v>
      </c>
      <c r="L134" s="42"/>
      <c r="M134" s="204" t="s">
        <v>21</v>
      </c>
      <c r="N134" s="205" t="s">
        <v>45</v>
      </c>
      <c r="O134" s="78"/>
      <c r="P134" s="206">
        <f>O134*H134</f>
        <v>0</v>
      </c>
      <c r="Q134" s="206">
        <v>0</v>
      </c>
      <c r="R134" s="206">
        <f>Q134*H134</f>
        <v>0</v>
      </c>
      <c r="S134" s="206">
        <v>0</v>
      </c>
      <c r="T134" s="207">
        <f>S134*H134</f>
        <v>0</v>
      </c>
      <c r="AR134" s="16" t="s">
        <v>108</v>
      </c>
      <c r="AT134" s="16" t="s">
        <v>151</v>
      </c>
      <c r="AU134" s="16" t="s">
        <v>83</v>
      </c>
      <c r="AY134" s="16" t="s">
        <v>149</v>
      </c>
      <c r="BE134" s="208">
        <f>IF(N134="základní",J134,0)</f>
        <v>0</v>
      </c>
      <c r="BF134" s="208">
        <f>IF(N134="snížená",J134,0)</f>
        <v>0</v>
      </c>
      <c r="BG134" s="208">
        <f>IF(N134="zákl. přenesená",J134,0)</f>
        <v>0</v>
      </c>
      <c r="BH134" s="208">
        <f>IF(N134="sníž. přenesená",J134,0)</f>
        <v>0</v>
      </c>
      <c r="BI134" s="208">
        <f>IF(N134="nulová",J134,0)</f>
        <v>0</v>
      </c>
      <c r="BJ134" s="16" t="s">
        <v>83</v>
      </c>
      <c r="BK134" s="208">
        <f>ROUND(I134*H134,2)</f>
        <v>0</v>
      </c>
      <c r="BL134" s="16" t="s">
        <v>108</v>
      </c>
      <c r="BM134" s="16" t="s">
        <v>206</v>
      </c>
    </row>
    <row r="135" s="1" customFormat="1">
      <c r="B135" s="37"/>
      <c r="C135" s="38"/>
      <c r="D135" s="209" t="s">
        <v>157</v>
      </c>
      <c r="E135" s="38"/>
      <c r="F135" s="210" t="s">
        <v>207</v>
      </c>
      <c r="G135" s="38"/>
      <c r="H135" s="38"/>
      <c r="I135" s="124"/>
      <c r="J135" s="38"/>
      <c r="K135" s="38"/>
      <c r="L135" s="42"/>
      <c r="M135" s="211"/>
      <c r="N135" s="78"/>
      <c r="O135" s="78"/>
      <c r="P135" s="78"/>
      <c r="Q135" s="78"/>
      <c r="R135" s="78"/>
      <c r="S135" s="78"/>
      <c r="T135" s="79"/>
      <c r="AT135" s="16" t="s">
        <v>157</v>
      </c>
      <c r="AU135" s="16" t="s">
        <v>83</v>
      </c>
    </row>
    <row r="136" s="11" customFormat="1">
      <c r="B136" s="212"/>
      <c r="C136" s="213"/>
      <c r="D136" s="209" t="s">
        <v>159</v>
      </c>
      <c r="E136" s="214" t="s">
        <v>21</v>
      </c>
      <c r="F136" s="215" t="s">
        <v>160</v>
      </c>
      <c r="G136" s="213"/>
      <c r="H136" s="214" t="s">
        <v>21</v>
      </c>
      <c r="I136" s="216"/>
      <c r="J136" s="213"/>
      <c r="K136" s="213"/>
      <c r="L136" s="217"/>
      <c r="M136" s="218"/>
      <c r="N136" s="219"/>
      <c r="O136" s="219"/>
      <c r="P136" s="219"/>
      <c r="Q136" s="219"/>
      <c r="R136" s="219"/>
      <c r="S136" s="219"/>
      <c r="T136" s="220"/>
      <c r="AT136" s="221" t="s">
        <v>159</v>
      </c>
      <c r="AU136" s="221" t="s">
        <v>83</v>
      </c>
      <c r="AV136" s="11" t="s">
        <v>78</v>
      </c>
      <c r="AW136" s="11" t="s">
        <v>34</v>
      </c>
      <c r="AX136" s="11" t="s">
        <v>73</v>
      </c>
      <c r="AY136" s="221" t="s">
        <v>149</v>
      </c>
    </row>
    <row r="137" s="12" customFormat="1">
      <c r="B137" s="222"/>
      <c r="C137" s="223"/>
      <c r="D137" s="209" t="s">
        <v>159</v>
      </c>
      <c r="E137" s="224" t="s">
        <v>21</v>
      </c>
      <c r="F137" s="225" t="s">
        <v>208</v>
      </c>
      <c r="G137" s="223"/>
      <c r="H137" s="226">
        <v>90</v>
      </c>
      <c r="I137" s="227"/>
      <c r="J137" s="223"/>
      <c r="K137" s="223"/>
      <c r="L137" s="228"/>
      <c r="M137" s="229"/>
      <c r="N137" s="230"/>
      <c r="O137" s="230"/>
      <c r="P137" s="230"/>
      <c r="Q137" s="230"/>
      <c r="R137" s="230"/>
      <c r="S137" s="230"/>
      <c r="T137" s="231"/>
      <c r="AT137" s="232" t="s">
        <v>159</v>
      </c>
      <c r="AU137" s="232" t="s">
        <v>83</v>
      </c>
      <c r="AV137" s="12" t="s">
        <v>83</v>
      </c>
      <c r="AW137" s="12" t="s">
        <v>34</v>
      </c>
      <c r="AX137" s="12" t="s">
        <v>73</v>
      </c>
      <c r="AY137" s="232" t="s">
        <v>149</v>
      </c>
    </row>
    <row r="138" s="13" customFormat="1">
      <c r="B138" s="233"/>
      <c r="C138" s="234"/>
      <c r="D138" s="209" t="s">
        <v>159</v>
      </c>
      <c r="E138" s="235" t="s">
        <v>80</v>
      </c>
      <c r="F138" s="236" t="s">
        <v>162</v>
      </c>
      <c r="G138" s="234"/>
      <c r="H138" s="237">
        <v>90</v>
      </c>
      <c r="I138" s="238"/>
      <c r="J138" s="234"/>
      <c r="K138" s="234"/>
      <c r="L138" s="239"/>
      <c r="M138" s="240"/>
      <c r="N138" s="241"/>
      <c r="O138" s="241"/>
      <c r="P138" s="241"/>
      <c r="Q138" s="241"/>
      <c r="R138" s="241"/>
      <c r="S138" s="241"/>
      <c r="T138" s="242"/>
      <c r="AT138" s="243" t="s">
        <v>159</v>
      </c>
      <c r="AU138" s="243" t="s">
        <v>83</v>
      </c>
      <c r="AV138" s="13" t="s">
        <v>108</v>
      </c>
      <c r="AW138" s="13" t="s">
        <v>34</v>
      </c>
      <c r="AX138" s="13" t="s">
        <v>78</v>
      </c>
      <c r="AY138" s="243" t="s">
        <v>149</v>
      </c>
    </row>
    <row r="139" s="1" customFormat="1" ht="22.5" customHeight="1">
      <c r="B139" s="37"/>
      <c r="C139" s="197" t="s">
        <v>209</v>
      </c>
      <c r="D139" s="197" t="s">
        <v>151</v>
      </c>
      <c r="E139" s="198" t="s">
        <v>210</v>
      </c>
      <c r="F139" s="199" t="s">
        <v>211</v>
      </c>
      <c r="G139" s="200" t="s">
        <v>198</v>
      </c>
      <c r="H139" s="201">
        <v>45</v>
      </c>
      <c r="I139" s="202"/>
      <c r="J139" s="203">
        <f>ROUND(I139*H139,2)</f>
        <v>0</v>
      </c>
      <c r="K139" s="199" t="s">
        <v>155</v>
      </c>
      <c r="L139" s="42"/>
      <c r="M139" s="204" t="s">
        <v>21</v>
      </c>
      <c r="N139" s="205" t="s">
        <v>45</v>
      </c>
      <c r="O139" s="78"/>
      <c r="P139" s="206">
        <f>O139*H139</f>
        <v>0</v>
      </c>
      <c r="Q139" s="206">
        <v>0</v>
      </c>
      <c r="R139" s="206">
        <f>Q139*H139</f>
        <v>0</v>
      </c>
      <c r="S139" s="206">
        <v>0</v>
      </c>
      <c r="T139" s="207">
        <f>S139*H139</f>
        <v>0</v>
      </c>
      <c r="AR139" s="16" t="s">
        <v>108</v>
      </c>
      <c r="AT139" s="16" t="s">
        <v>151</v>
      </c>
      <c r="AU139" s="16" t="s">
        <v>83</v>
      </c>
      <c r="AY139" s="16" t="s">
        <v>149</v>
      </c>
      <c r="BE139" s="208">
        <f>IF(N139="základní",J139,0)</f>
        <v>0</v>
      </c>
      <c r="BF139" s="208">
        <f>IF(N139="snížená",J139,0)</f>
        <v>0</v>
      </c>
      <c r="BG139" s="208">
        <f>IF(N139="zákl. přenesená",J139,0)</f>
        <v>0</v>
      </c>
      <c r="BH139" s="208">
        <f>IF(N139="sníž. přenesená",J139,0)</f>
        <v>0</v>
      </c>
      <c r="BI139" s="208">
        <f>IF(N139="nulová",J139,0)</f>
        <v>0</v>
      </c>
      <c r="BJ139" s="16" t="s">
        <v>83</v>
      </c>
      <c r="BK139" s="208">
        <f>ROUND(I139*H139,2)</f>
        <v>0</v>
      </c>
      <c r="BL139" s="16" t="s">
        <v>108</v>
      </c>
      <c r="BM139" s="16" t="s">
        <v>212</v>
      </c>
    </row>
    <row r="140" s="1" customFormat="1">
      <c r="B140" s="37"/>
      <c r="C140" s="38"/>
      <c r="D140" s="209" t="s">
        <v>157</v>
      </c>
      <c r="E140" s="38"/>
      <c r="F140" s="210" t="s">
        <v>207</v>
      </c>
      <c r="G140" s="38"/>
      <c r="H140" s="38"/>
      <c r="I140" s="124"/>
      <c r="J140" s="38"/>
      <c r="K140" s="38"/>
      <c r="L140" s="42"/>
      <c r="M140" s="211"/>
      <c r="N140" s="78"/>
      <c r="O140" s="78"/>
      <c r="P140" s="78"/>
      <c r="Q140" s="78"/>
      <c r="R140" s="78"/>
      <c r="S140" s="78"/>
      <c r="T140" s="79"/>
      <c r="AT140" s="16" t="s">
        <v>157</v>
      </c>
      <c r="AU140" s="16" t="s">
        <v>83</v>
      </c>
    </row>
    <row r="141" s="12" customFormat="1">
      <c r="B141" s="222"/>
      <c r="C141" s="223"/>
      <c r="D141" s="209" t="s">
        <v>159</v>
      </c>
      <c r="E141" s="224" t="s">
        <v>21</v>
      </c>
      <c r="F141" s="225" t="s">
        <v>213</v>
      </c>
      <c r="G141" s="223"/>
      <c r="H141" s="226">
        <v>45</v>
      </c>
      <c r="I141" s="227"/>
      <c r="J141" s="223"/>
      <c r="K141" s="223"/>
      <c r="L141" s="228"/>
      <c r="M141" s="229"/>
      <c r="N141" s="230"/>
      <c r="O141" s="230"/>
      <c r="P141" s="230"/>
      <c r="Q141" s="230"/>
      <c r="R141" s="230"/>
      <c r="S141" s="230"/>
      <c r="T141" s="231"/>
      <c r="AT141" s="232" t="s">
        <v>159</v>
      </c>
      <c r="AU141" s="232" t="s">
        <v>83</v>
      </c>
      <c r="AV141" s="12" t="s">
        <v>83</v>
      </c>
      <c r="AW141" s="12" t="s">
        <v>34</v>
      </c>
      <c r="AX141" s="12" t="s">
        <v>78</v>
      </c>
      <c r="AY141" s="232" t="s">
        <v>149</v>
      </c>
    </row>
    <row r="142" s="1" customFormat="1" ht="22.5" customHeight="1">
      <c r="B142" s="37"/>
      <c r="C142" s="197" t="s">
        <v>214</v>
      </c>
      <c r="D142" s="197" t="s">
        <v>151</v>
      </c>
      <c r="E142" s="198" t="s">
        <v>215</v>
      </c>
      <c r="F142" s="199" t="s">
        <v>216</v>
      </c>
      <c r="G142" s="200" t="s">
        <v>198</v>
      </c>
      <c r="H142" s="201">
        <v>16</v>
      </c>
      <c r="I142" s="202"/>
      <c r="J142" s="203">
        <f>ROUND(I142*H142,2)</f>
        <v>0</v>
      </c>
      <c r="K142" s="199" t="s">
        <v>155</v>
      </c>
      <c r="L142" s="42"/>
      <c r="M142" s="204" t="s">
        <v>21</v>
      </c>
      <c r="N142" s="205" t="s">
        <v>45</v>
      </c>
      <c r="O142" s="78"/>
      <c r="P142" s="206">
        <f>O142*H142</f>
        <v>0</v>
      </c>
      <c r="Q142" s="206">
        <v>0</v>
      </c>
      <c r="R142" s="206">
        <f>Q142*H142</f>
        <v>0</v>
      </c>
      <c r="S142" s="206">
        <v>0</v>
      </c>
      <c r="T142" s="207">
        <f>S142*H142</f>
        <v>0</v>
      </c>
      <c r="AR142" s="16" t="s">
        <v>108</v>
      </c>
      <c r="AT142" s="16" t="s">
        <v>151</v>
      </c>
      <c r="AU142" s="16" t="s">
        <v>83</v>
      </c>
      <c r="AY142" s="16" t="s">
        <v>149</v>
      </c>
      <c r="BE142" s="208">
        <f>IF(N142="základní",J142,0)</f>
        <v>0</v>
      </c>
      <c r="BF142" s="208">
        <f>IF(N142="snížená",J142,0)</f>
        <v>0</v>
      </c>
      <c r="BG142" s="208">
        <f>IF(N142="zákl. přenesená",J142,0)</f>
        <v>0</v>
      </c>
      <c r="BH142" s="208">
        <f>IF(N142="sníž. přenesená",J142,0)</f>
        <v>0</v>
      </c>
      <c r="BI142" s="208">
        <f>IF(N142="nulová",J142,0)</f>
        <v>0</v>
      </c>
      <c r="BJ142" s="16" t="s">
        <v>83</v>
      </c>
      <c r="BK142" s="208">
        <f>ROUND(I142*H142,2)</f>
        <v>0</v>
      </c>
      <c r="BL142" s="16" t="s">
        <v>108</v>
      </c>
      <c r="BM142" s="16" t="s">
        <v>217</v>
      </c>
    </row>
    <row r="143" s="1" customFormat="1">
      <c r="B143" s="37"/>
      <c r="C143" s="38"/>
      <c r="D143" s="209" t="s">
        <v>157</v>
      </c>
      <c r="E143" s="38"/>
      <c r="F143" s="210" t="s">
        <v>218</v>
      </c>
      <c r="G143" s="38"/>
      <c r="H143" s="38"/>
      <c r="I143" s="124"/>
      <c r="J143" s="38"/>
      <c r="K143" s="38"/>
      <c r="L143" s="42"/>
      <c r="M143" s="211"/>
      <c r="N143" s="78"/>
      <c r="O143" s="78"/>
      <c r="P143" s="78"/>
      <c r="Q143" s="78"/>
      <c r="R143" s="78"/>
      <c r="S143" s="78"/>
      <c r="T143" s="79"/>
      <c r="AT143" s="16" t="s">
        <v>157</v>
      </c>
      <c r="AU143" s="16" t="s">
        <v>83</v>
      </c>
    </row>
    <row r="144" s="11" customFormat="1">
      <c r="B144" s="212"/>
      <c r="C144" s="213"/>
      <c r="D144" s="209" t="s">
        <v>159</v>
      </c>
      <c r="E144" s="214" t="s">
        <v>21</v>
      </c>
      <c r="F144" s="215" t="s">
        <v>219</v>
      </c>
      <c r="G144" s="213"/>
      <c r="H144" s="214" t="s">
        <v>21</v>
      </c>
      <c r="I144" s="216"/>
      <c r="J144" s="213"/>
      <c r="K144" s="213"/>
      <c r="L144" s="217"/>
      <c r="M144" s="218"/>
      <c r="N144" s="219"/>
      <c r="O144" s="219"/>
      <c r="P144" s="219"/>
      <c r="Q144" s="219"/>
      <c r="R144" s="219"/>
      <c r="S144" s="219"/>
      <c r="T144" s="220"/>
      <c r="AT144" s="221" t="s">
        <v>159</v>
      </c>
      <c r="AU144" s="221" t="s">
        <v>83</v>
      </c>
      <c r="AV144" s="11" t="s">
        <v>78</v>
      </c>
      <c r="AW144" s="11" t="s">
        <v>34</v>
      </c>
      <c r="AX144" s="11" t="s">
        <v>73</v>
      </c>
      <c r="AY144" s="221" t="s">
        <v>149</v>
      </c>
    </row>
    <row r="145" s="12" customFormat="1">
      <c r="B145" s="222"/>
      <c r="C145" s="223"/>
      <c r="D145" s="209" t="s">
        <v>159</v>
      </c>
      <c r="E145" s="224" t="s">
        <v>21</v>
      </c>
      <c r="F145" s="225" t="s">
        <v>220</v>
      </c>
      <c r="G145" s="223"/>
      <c r="H145" s="226">
        <v>16</v>
      </c>
      <c r="I145" s="227"/>
      <c r="J145" s="223"/>
      <c r="K145" s="223"/>
      <c r="L145" s="228"/>
      <c r="M145" s="229"/>
      <c r="N145" s="230"/>
      <c r="O145" s="230"/>
      <c r="P145" s="230"/>
      <c r="Q145" s="230"/>
      <c r="R145" s="230"/>
      <c r="S145" s="230"/>
      <c r="T145" s="231"/>
      <c r="AT145" s="232" t="s">
        <v>159</v>
      </c>
      <c r="AU145" s="232" t="s">
        <v>83</v>
      </c>
      <c r="AV145" s="12" t="s">
        <v>83</v>
      </c>
      <c r="AW145" s="12" t="s">
        <v>34</v>
      </c>
      <c r="AX145" s="12" t="s">
        <v>73</v>
      </c>
      <c r="AY145" s="232" t="s">
        <v>149</v>
      </c>
    </row>
    <row r="146" s="13" customFormat="1">
      <c r="B146" s="233"/>
      <c r="C146" s="234"/>
      <c r="D146" s="209" t="s">
        <v>159</v>
      </c>
      <c r="E146" s="235" t="s">
        <v>91</v>
      </c>
      <c r="F146" s="236" t="s">
        <v>162</v>
      </c>
      <c r="G146" s="234"/>
      <c r="H146" s="237">
        <v>16</v>
      </c>
      <c r="I146" s="238"/>
      <c r="J146" s="234"/>
      <c r="K146" s="234"/>
      <c r="L146" s="239"/>
      <c r="M146" s="240"/>
      <c r="N146" s="241"/>
      <c r="O146" s="241"/>
      <c r="P146" s="241"/>
      <c r="Q146" s="241"/>
      <c r="R146" s="241"/>
      <c r="S146" s="241"/>
      <c r="T146" s="242"/>
      <c r="AT146" s="243" t="s">
        <v>159</v>
      </c>
      <c r="AU146" s="243" t="s">
        <v>83</v>
      </c>
      <c r="AV146" s="13" t="s">
        <v>108</v>
      </c>
      <c r="AW146" s="13" t="s">
        <v>34</v>
      </c>
      <c r="AX146" s="13" t="s">
        <v>78</v>
      </c>
      <c r="AY146" s="243" t="s">
        <v>149</v>
      </c>
    </row>
    <row r="147" s="1" customFormat="1" ht="22.5" customHeight="1">
      <c r="B147" s="37"/>
      <c r="C147" s="197" t="s">
        <v>221</v>
      </c>
      <c r="D147" s="197" t="s">
        <v>151</v>
      </c>
      <c r="E147" s="198" t="s">
        <v>222</v>
      </c>
      <c r="F147" s="199" t="s">
        <v>223</v>
      </c>
      <c r="G147" s="200" t="s">
        <v>198</v>
      </c>
      <c r="H147" s="201">
        <v>8</v>
      </c>
      <c r="I147" s="202"/>
      <c r="J147" s="203">
        <f>ROUND(I147*H147,2)</f>
        <v>0</v>
      </c>
      <c r="K147" s="199" t="s">
        <v>155</v>
      </c>
      <c r="L147" s="42"/>
      <c r="M147" s="204" t="s">
        <v>21</v>
      </c>
      <c r="N147" s="205" t="s">
        <v>45</v>
      </c>
      <c r="O147" s="78"/>
      <c r="P147" s="206">
        <f>O147*H147</f>
        <v>0</v>
      </c>
      <c r="Q147" s="206">
        <v>0</v>
      </c>
      <c r="R147" s="206">
        <f>Q147*H147</f>
        <v>0</v>
      </c>
      <c r="S147" s="206">
        <v>0</v>
      </c>
      <c r="T147" s="207">
        <f>S147*H147</f>
        <v>0</v>
      </c>
      <c r="AR147" s="16" t="s">
        <v>108</v>
      </c>
      <c r="AT147" s="16" t="s">
        <v>151</v>
      </c>
      <c r="AU147" s="16" t="s">
        <v>83</v>
      </c>
      <c r="AY147" s="16" t="s">
        <v>149</v>
      </c>
      <c r="BE147" s="208">
        <f>IF(N147="základní",J147,0)</f>
        <v>0</v>
      </c>
      <c r="BF147" s="208">
        <f>IF(N147="snížená",J147,0)</f>
        <v>0</v>
      </c>
      <c r="BG147" s="208">
        <f>IF(N147="zákl. přenesená",J147,0)</f>
        <v>0</v>
      </c>
      <c r="BH147" s="208">
        <f>IF(N147="sníž. přenesená",J147,0)</f>
        <v>0</v>
      </c>
      <c r="BI147" s="208">
        <f>IF(N147="nulová",J147,0)</f>
        <v>0</v>
      </c>
      <c r="BJ147" s="16" t="s">
        <v>83</v>
      </c>
      <c r="BK147" s="208">
        <f>ROUND(I147*H147,2)</f>
        <v>0</v>
      </c>
      <c r="BL147" s="16" t="s">
        <v>108</v>
      </c>
      <c r="BM147" s="16" t="s">
        <v>224</v>
      </c>
    </row>
    <row r="148" s="1" customFormat="1">
      <c r="B148" s="37"/>
      <c r="C148" s="38"/>
      <c r="D148" s="209" t="s">
        <v>157</v>
      </c>
      <c r="E148" s="38"/>
      <c r="F148" s="210" t="s">
        <v>218</v>
      </c>
      <c r="G148" s="38"/>
      <c r="H148" s="38"/>
      <c r="I148" s="124"/>
      <c r="J148" s="38"/>
      <c r="K148" s="38"/>
      <c r="L148" s="42"/>
      <c r="M148" s="211"/>
      <c r="N148" s="78"/>
      <c r="O148" s="78"/>
      <c r="P148" s="78"/>
      <c r="Q148" s="78"/>
      <c r="R148" s="78"/>
      <c r="S148" s="78"/>
      <c r="T148" s="79"/>
      <c r="AT148" s="16" t="s">
        <v>157</v>
      </c>
      <c r="AU148" s="16" t="s">
        <v>83</v>
      </c>
    </row>
    <row r="149" s="12" customFormat="1">
      <c r="B149" s="222"/>
      <c r="C149" s="223"/>
      <c r="D149" s="209" t="s">
        <v>159</v>
      </c>
      <c r="E149" s="224" t="s">
        <v>21</v>
      </c>
      <c r="F149" s="225" t="s">
        <v>225</v>
      </c>
      <c r="G149" s="223"/>
      <c r="H149" s="226">
        <v>8</v>
      </c>
      <c r="I149" s="227"/>
      <c r="J149" s="223"/>
      <c r="K149" s="223"/>
      <c r="L149" s="228"/>
      <c r="M149" s="229"/>
      <c r="N149" s="230"/>
      <c r="O149" s="230"/>
      <c r="P149" s="230"/>
      <c r="Q149" s="230"/>
      <c r="R149" s="230"/>
      <c r="S149" s="230"/>
      <c r="T149" s="231"/>
      <c r="AT149" s="232" t="s">
        <v>159</v>
      </c>
      <c r="AU149" s="232" t="s">
        <v>83</v>
      </c>
      <c r="AV149" s="12" t="s">
        <v>83</v>
      </c>
      <c r="AW149" s="12" t="s">
        <v>34</v>
      </c>
      <c r="AX149" s="12" t="s">
        <v>78</v>
      </c>
      <c r="AY149" s="232" t="s">
        <v>149</v>
      </c>
    </row>
    <row r="150" s="1" customFormat="1" ht="22.5" customHeight="1">
      <c r="B150" s="37"/>
      <c r="C150" s="197" t="s">
        <v>226</v>
      </c>
      <c r="D150" s="197" t="s">
        <v>151</v>
      </c>
      <c r="E150" s="198" t="s">
        <v>227</v>
      </c>
      <c r="F150" s="199" t="s">
        <v>228</v>
      </c>
      <c r="G150" s="200" t="s">
        <v>198</v>
      </c>
      <c r="H150" s="201">
        <v>106</v>
      </c>
      <c r="I150" s="202"/>
      <c r="J150" s="203">
        <f>ROUND(I150*H150,2)</f>
        <v>0</v>
      </c>
      <c r="K150" s="199" t="s">
        <v>155</v>
      </c>
      <c r="L150" s="42"/>
      <c r="M150" s="204" t="s">
        <v>21</v>
      </c>
      <c r="N150" s="205" t="s">
        <v>45</v>
      </c>
      <c r="O150" s="78"/>
      <c r="P150" s="206">
        <f>O150*H150</f>
        <v>0</v>
      </c>
      <c r="Q150" s="206">
        <v>0</v>
      </c>
      <c r="R150" s="206">
        <f>Q150*H150</f>
        <v>0</v>
      </c>
      <c r="S150" s="206">
        <v>0</v>
      </c>
      <c r="T150" s="207">
        <f>S150*H150</f>
        <v>0</v>
      </c>
      <c r="AR150" s="16" t="s">
        <v>108</v>
      </c>
      <c r="AT150" s="16" t="s">
        <v>151</v>
      </c>
      <c r="AU150" s="16" t="s">
        <v>83</v>
      </c>
      <c r="AY150" s="16" t="s">
        <v>149</v>
      </c>
      <c r="BE150" s="208">
        <f>IF(N150="základní",J150,0)</f>
        <v>0</v>
      </c>
      <c r="BF150" s="208">
        <f>IF(N150="snížená",J150,0)</f>
        <v>0</v>
      </c>
      <c r="BG150" s="208">
        <f>IF(N150="zákl. přenesená",J150,0)</f>
        <v>0</v>
      </c>
      <c r="BH150" s="208">
        <f>IF(N150="sníž. přenesená",J150,0)</f>
        <v>0</v>
      </c>
      <c r="BI150" s="208">
        <f>IF(N150="nulová",J150,0)</f>
        <v>0</v>
      </c>
      <c r="BJ150" s="16" t="s">
        <v>83</v>
      </c>
      <c r="BK150" s="208">
        <f>ROUND(I150*H150,2)</f>
        <v>0</v>
      </c>
      <c r="BL150" s="16" t="s">
        <v>108</v>
      </c>
      <c r="BM150" s="16" t="s">
        <v>229</v>
      </c>
    </row>
    <row r="151" s="1" customFormat="1">
      <c r="B151" s="37"/>
      <c r="C151" s="38"/>
      <c r="D151" s="209" t="s">
        <v>157</v>
      </c>
      <c r="E151" s="38"/>
      <c r="F151" s="210" t="s">
        <v>230</v>
      </c>
      <c r="G151" s="38"/>
      <c r="H151" s="38"/>
      <c r="I151" s="124"/>
      <c r="J151" s="38"/>
      <c r="K151" s="38"/>
      <c r="L151" s="42"/>
      <c r="M151" s="211"/>
      <c r="N151" s="78"/>
      <c r="O151" s="78"/>
      <c r="P151" s="78"/>
      <c r="Q151" s="78"/>
      <c r="R151" s="78"/>
      <c r="S151" s="78"/>
      <c r="T151" s="79"/>
      <c r="AT151" s="16" t="s">
        <v>157</v>
      </c>
      <c r="AU151" s="16" t="s">
        <v>83</v>
      </c>
    </row>
    <row r="152" s="12" customFormat="1">
      <c r="B152" s="222"/>
      <c r="C152" s="223"/>
      <c r="D152" s="209" t="s">
        <v>159</v>
      </c>
      <c r="E152" s="224" t="s">
        <v>21</v>
      </c>
      <c r="F152" s="225" t="s">
        <v>231</v>
      </c>
      <c r="G152" s="223"/>
      <c r="H152" s="226">
        <v>106</v>
      </c>
      <c r="I152" s="227"/>
      <c r="J152" s="223"/>
      <c r="K152" s="223"/>
      <c r="L152" s="228"/>
      <c r="M152" s="229"/>
      <c r="N152" s="230"/>
      <c r="O152" s="230"/>
      <c r="P152" s="230"/>
      <c r="Q152" s="230"/>
      <c r="R152" s="230"/>
      <c r="S152" s="230"/>
      <c r="T152" s="231"/>
      <c r="AT152" s="232" t="s">
        <v>159</v>
      </c>
      <c r="AU152" s="232" t="s">
        <v>83</v>
      </c>
      <c r="AV152" s="12" t="s">
        <v>83</v>
      </c>
      <c r="AW152" s="12" t="s">
        <v>34</v>
      </c>
      <c r="AX152" s="12" t="s">
        <v>78</v>
      </c>
      <c r="AY152" s="232" t="s">
        <v>149</v>
      </c>
    </row>
    <row r="153" s="1" customFormat="1" ht="22.5" customHeight="1">
      <c r="B153" s="37"/>
      <c r="C153" s="197" t="s">
        <v>111</v>
      </c>
      <c r="D153" s="197" t="s">
        <v>151</v>
      </c>
      <c r="E153" s="198" t="s">
        <v>232</v>
      </c>
      <c r="F153" s="199" t="s">
        <v>233</v>
      </c>
      <c r="G153" s="200" t="s">
        <v>198</v>
      </c>
      <c r="H153" s="201">
        <v>28</v>
      </c>
      <c r="I153" s="202"/>
      <c r="J153" s="203">
        <f>ROUND(I153*H153,2)</f>
        <v>0</v>
      </c>
      <c r="K153" s="199" t="s">
        <v>155</v>
      </c>
      <c r="L153" s="42"/>
      <c r="M153" s="204" t="s">
        <v>21</v>
      </c>
      <c r="N153" s="205" t="s">
        <v>45</v>
      </c>
      <c r="O153" s="78"/>
      <c r="P153" s="206">
        <f>O153*H153</f>
        <v>0</v>
      </c>
      <c r="Q153" s="206">
        <v>0</v>
      </c>
      <c r="R153" s="206">
        <f>Q153*H153</f>
        <v>0</v>
      </c>
      <c r="S153" s="206">
        <v>0</v>
      </c>
      <c r="T153" s="207">
        <f>S153*H153</f>
        <v>0</v>
      </c>
      <c r="AR153" s="16" t="s">
        <v>108</v>
      </c>
      <c r="AT153" s="16" t="s">
        <v>151</v>
      </c>
      <c r="AU153" s="16" t="s">
        <v>83</v>
      </c>
      <c r="AY153" s="16" t="s">
        <v>149</v>
      </c>
      <c r="BE153" s="208">
        <f>IF(N153="základní",J153,0)</f>
        <v>0</v>
      </c>
      <c r="BF153" s="208">
        <f>IF(N153="snížená",J153,0)</f>
        <v>0</v>
      </c>
      <c r="BG153" s="208">
        <f>IF(N153="zákl. přenesená",J153,0)</f>
        <v>0</v>
      </c>
      <c r="BH153" s="208">
        <f>IF(N153="sníž. přenesená",J153,0)</f>
        <v>0</v>
      </c>
      <c r="BI153" s="208">
        <f>IF(N153="nulová",J153,0)</f>
        <v>0</v>
      </c>
      <c r="BJ153" s="16" t="s">
        <v>83</v>
      </c>
      <c r="BK153" s="208">
        <f>ROUND(I153*H153,2)</f>
        <v>0</v>
      </c>
      <c r="BL153" s="16" t="s">
        <v>108</v>
      </c>
      <c r="BM153" s="16" t="s">
        <v>234</v>
      </c>
    </row>
    <row r="154" s="1" customFormat="1">
      <c r="B154" s="37"/>
      <c r="C154" s="38"/>
      <c r="D154" s="209" t="s">
        <v>157</v>
      </c>
      <c r="E154" s="38"/>
      <c r="F154" s="210" t="s">
        <v>235</v>
      </c>
      <c r="G154" s="38"/>
      <c r="H154" s="38"/>
      <c r="I154" s="124"/>
      <c r="J154" s="38"/>
      <c r="K154" s="38"/>
      <c r="L154" s="42"/>
      <c r="M154" s="211"/>
      <c r="N154" s="78"/>
      <c r="O154" s="78"/>
      <c r="P154" s="78"/>
      <c r="Q154" s="78"/>
      <c r="R154" s="78"/>
      <c r="S154" s="78"/>
      <c r="T154" s="79"/>
      <c r="AT154" s="16" t="s">
        <v>157</v>
      </c>
      <c r="AU154" s="16" t="s">
        <v>83</v>
      </c>
    </row>
    <row r="155" s="12" customFormat="1">
      <c r="B155" s="222"/>
      <c r="C155" s="223"/>
      <c r="D155" s="209" t="s">
        <v>159</v>
      </c>
      <c r="E155" s="224" t="s">
        <v>21</v>
      </c>
      <c r="F155" s="225" t="s">
        <v>236</v>
      </c>
      <c r="G155" s="223"/>
      <c r="H155" s="226">
        <v>28</v>
      </c>
      <c r="I155" s="227"/>
      <c r="J155" s="223"/>
      <c r="K155" s="223"/>
      <c r="L155" s="228"/>
      <c r="M155" s="229"/>
      <c r="N155" s="230"/>
      <c r="O155" s="230"/>
      <c r="P155" s="230"/>
      <c r="Q155" s="230"/>
      <c r="R155" s="230"/>
      <c r="S155" s="230"/>
      <c r="T155" s="231"/>
      <c r="AT155" s="232" t="s">
        <v>159</v>
      </c>
      <c r="AU155" s="232" t="s">
        <v>83</v>
      </c>
      <c r="AV155" s="12" t="s">
        <v>83</v>
      </c>
      <c r="AW155" s="12" t="s">
        <v>34</v>
      </c>
      <c r="AX155" s="12" t="s">
        <v>73</v>
      </c>
      <c r="AY155" s="232" t="s">
        <v>149</v>
      </c>
    </row>
    <row r="156" s="13" customFormat="1">
      <c r="B156" s="233"/>
      <c r="C156" s="234"/>
      <c r="D156" s="209" t="s">
        <v>159</v>
      </c>
      <c r="E156" s="235" t="s">
        <v>84</v>
      </c>
      <c r="F156" s="236" t="s">
        <v>162</v>
      </c>
      <c r="G156" s="234"/>
      <c r="H156" s="237">
        <v>28</v>
      </c>
      <c r="I156" s="238"/>
      <c r="J156" s="234"/>
      <c r="K156" s="234"/>
      <c r="L156" s="239"/>
      <c r="M156" s="240"/>
      <c r="N156" s="241"/>
      <c r="O156" s="241"/>
      <c r="P156" s="241"/>
      <c r="Q156" s="241"/>
      <c r="R156" s="241"/>
      <c r="S156" s="241"/>
      <c r="T156" s="242"/>
      <c r="AT156" s="243" t="s">
        <v>159</v>
      </c>
      <c r="AU156" s="243" t="s">
        <v>83</v>
      </c>
      <c r="AV156" s="13" t="s">
        <v>108</v>
      </c>
      <c r="AW156" s="13" t="s">
        <v>34</v>
      </c>
      <c r="AX156" s="13" t="s">
        <v>78</v>
      </c>
      <c r="AY156" s="243" t="s">
        <v>149</v>
      </c>
    </row>
    <row r="157" s="1" customFormat="1" ht="22.5" customHeight="1">
      <c r="B157" s="37"/>
      <c r="C157" s="197" t="s">
        <v>8</v>
      </c>
      <c r="D157" s="197" t="s">
        <v>151</v>
      </c>
      <c r="E157" s="198" t="s">
        <v>237</v>
      </c>
      <c r="F157" s="199" t="s">
        <v>238</v>
      </c>
      <c r="G157" s="200" t="s">
        <v>198</v>
      </c>
      <c r="H157" s="201">
        <v>4</v>
      </c>
      <c r="I157" s="202"/>
      <c r="J157" s="203">
        <f>ROUND(I157*H157,2)</f>
        <v>0</v>
      </c>
      <c r="K157" s="199" t="s">
        <v>155</v>
      </c>
      <c r="L157" s="42"/>
      <c r="M157" s="204" t="s">
        <v>21</v>
      </c>
      <c r="N157" s="205" t="s">
        <v>45</v>
      </c>
      <c r="O157" s="78"/>
      <c r="P157" s="206">
        <f>O157*H157</f>
        <v>0</v>
      </c>
      <c r="Q157" s="206">
        <v>0</v>
      </c>
      <c r="R157" s="206">
        <f>Q157*H157</f>
        <v>0</v>
      </c>
      <c r="S157" s="206">
        <v>0</v>
      </c>
      <c r="T157" s="207">
        <f>S157*H157</f>
        <v>0</v>
      </c>
      <c r="AR157" s="16" t="s">
        <v>108</v>
      </c>
      <c r="AT157" s="16" t="s">
        <v>151</v>
      </c>
      <c r="AU157" s="16" t="s">
        <v>83</v>
      </c>
      <c r="AY157" s="16" t="s">
        <v>149</v>
      </c>
      <c r="BE157" s="208">
        <f>IF(N157="základní",J157,0)</f>
        <v>0</v>
      </c>
      <c r="BF157" s="208">
        <f>IF(N157="snížená",J157,0)</f>
        <v>0</v>
      </c>
      <c r="BG157" s="208">
        <f>IF(N157="zákl. přenesená",J157,0)</f>
        <v>0</v>
      </c>
      <c r="BH157" s="208">
        <f>IF(N157="sníž. přenesená",J157,0)</f>
        <v>0</v>
      </c>
      <c r="BI157" s="208">
        <f>IF(N157="nulová",J157,0)</f>
        <v>0</v>
      </c>
      <c r="BJ157" s="16" t="s">
        <v>83</v>
      </c>
      <c r="BK157" s="208">
        <f>ROUND(I157*H157,2)</f>
        <v>0</v>
      </c>
      <c r="BL157" s="16" t="s">
        <v>108</v>
      </c>
      <c r="BM157" s="16" t="s">
        <v>239</v>
      </c>
    </row>
    <row r="158" s="1" customFormat="1">
      <c r="B158" s="37"/>
      <c r="C158" s="38"/>
      <c r="D158" s="209" t="s">
        <v>157</v>
      </c>
      <c r="E158" s="38"/>
      <c r="F158" s="210" t="s">
        <v>240</v>
      </c>
      <c r="G158" s="38"/>
      <c r="H158" s="38"/>
      <c r="I158" s="124"/>
      <c r="J158" s="38"/>
      <c r="K158" s="38"/>
      <c r="L158" s="42"/>
      <c r="M158" s="211"/>
      <c r="N158" s="78"/>
      <c r="O158" s="78"/>
      <c r="P158" s="78"/>
      <c r="Q158" s="78"/>
      <c r="R158" s="78"/>
      <c r="S158" s="78"/>
      <c r="T158" s="79"/>
      <c r="AT158" s="16" t="s">
        <v>157</v>
      </c>
      <c r="AU158" s="16" t="s">
        <v>83</v>
      </c>
    </row>
    <row r="159" s="11" customFormat="1">
      <c r="B159" s="212"/>
      <c r="C159" s="213"/>
      <c r="D159" s="209" t="s">
        <v>159</v>
      </c>
      <c r="E159" s="214" t="s">
        <v>21</v>
      </c>
      <c r="F159" s="215" t="s">
        <v>241</v>
      </c>
      <c r="G159" s="213"/>
      <c r="H159" s="214" t="s">
        <v>21</v>
      </c>
      <c r="I159" s="216"/>
      <c r="J159" s="213"/>
      <c r="K159" s="213"/>
      <c r="L159" s="217"/>
      <c r="M159" s="218"/>
      <c r="N159" s="219"/>
      <c r="O159" s="219"/>
      <c r="P159" s="219"/>
      <c r="Q159" s="219"/>
      <c r="R159" s="219"/>
      <c r="S159" s="219"/>
      <c r="T159" s="220"/>
      <c r="AT159" s="221" t="s">
        <v>159</v>
      </c>
      <c r="AU159" s="221" t="s">
        <v>83</v>
      </c>
      <c r="AV159" s="11" t="s">
        <v>78</v>
      </c>
      <c r="AW159" s="11" t="s">
        <v>34</v>
      </c>
      <c r="AX159" s="11" t="s">
        <v>73</v>
      </c>
      <c r="AY159" s="221" t="s">
        <v>149</v>
      </c>
    </row>
    <row r="160" s="12" customFormat="1">
      <c r="B160" s="222"/>
      <c r="C160" s="223"/>
      <c r="D160" s="209" t="s">
        <v>159</v>
      </c>
      <c r="E160" s="224" t="s">
        <v>21</v>
      </c>
      <c r="F160" s="225" t="s">
        <v>175</v>
      </c>
      <c r="G160" s="223"/>
      <c r="H160" s="226">
        <v>4</v>
      </c>
      <c r="I160" s="227"/>
      <c r="J160" s="223"/>
      <c r="K160" s="223"/>
      <c r="L160" s="228"/>
      <c r="M160" s="229"/>
      <c r="N160" s="230"/>
      <c r="O160" s="230"/>
      <c r="P160" s="230"/>
      <c r="Q160" s="230"/>
      <c r="R160" s="230"/>
      <c r="S160" s="230"/>
      <c r="T160" s="231"/>
      <c r="AT160" s="232" t="s">
        <v>159</v>
      </c>
      <c r="AU160" s="232" t="s">
        <v>83</v>
      </c>
      <c r="AV160" s="12" t="s">
        <v>83</v>
      </c>
      <c r="AW160" s="12" t="s">
        <v>34</v>
      </c>
      <c r="AX160" s="12" t="s">
        <v>73</v>
      </c>
      <c r="AY160" s="232" t="s">
        <v>149</v>
      </c>
    </row>
    <row r="161" s="13" customFormat="1">
      <c r="B161" s="233"/>
      <c r="C161" s="234"/>
      <c r="D161" s="209" t="s">
        <v>159</v>
      </c>
      <c r="E161" s="235" t="s">
        <v>106</v>
      </c>
      <c r="F161" s="236" t="s">
        <v>162</v>
      </c>
      <c r="G161" s="234"/>
      <c r="H161" s="237">
        <v>4</v>
      </c>
      <c r="I161" s="238"/>
      <c r="J161" s="234"/>
      <c r="K161" s="234"/>
      <c r="L161" s="239"/>
      <c r="M161" s="240"/>
      <c r="N161" s="241"/>
      <c r="O161" s="241"/>
      <c r="P161" s="241"/>
      <c r="Q161" s="241"/>
      <c r="R161" s="241"/>
      <c r="S161" s="241"/>
      <c r="T161" s="242"/>
      <c r="AT161" s="243" t="s">
        <v>159</v>
      </c>
      <c r="AU161" s="243" t="s">
        <v>83</v>
      </c>
      <c r="AV161" s="13" t="s">
        <v>108</v>
      </c>
      <c r="AW161" s="13" t="s">
        <v>34</v>
      </c>
      <c r="AX161" s="13" t="s">
        <v>78</v>
      </c>
      <c r="AY161" s="243" t="s">
        <v>149</v>
      </c>
    </row>
    <row r="162" s="1" customFormat="1" ht="22.5" customHeight="1">
      <c r="B162" s="37"/>
      <c r="C162" s="197" t="s">
        <v>93</v>
      </c>
      <c r="D162" s="197" t="s">
        <v>151</v>
      </c>
      <c r="E162" s="198" t="s">
        <v>242</v>
      </c>
      <c r="F162" s="199" t="s">
        <v>243</v>
      </c>
      <c r="G162" s="200" t="s">
        <v>244</v>
      </c>
      <c r="H162" s="201">
        <v>50.399999999999999</v>
      </c>
      <c r="I162" s="202"/>
      <c r="J162" s="203">
        <f>ROUND(I162*H162,2)</f>
        <v>0</v>
      </c>
      <c r="K162" s="199" t="s">
        <v>155</v>
      </c>
      <c r="L162" s="42"/>
      <c r="M162" s="204" t="s">
        <v>21</v>
      </c>
      <c r="N162" s="205" t="s">
        <v>45</v>
      </c>
      <c r="O162" s="78"/>
      <c r="P162" s="206">
        <f>O162*H162</f>
        <v>0</v>
      </c>
      <c r="Q162" s="206">
        <v>0</v>
      </c>
      <c r="R162" s="206">
        <f>Q162*H162</f>
        <v>0</v>
      </c>
      <c r="S162" s="206">
        <v>0</v>
      </c>
      <c r="T162" s="207">
        <f>S162*H162</f>
        <v>0</v>
      </c>
      <c r="AR162" s="16" t="s">
        <v>108</v>
      </c>
      <c r="AT162" s="16" t="s">
        <v>151</v>
      </c>
      <c r="AU162" s="16" t="s">
        <v>83</v>
      </c>
      <c r="AY162" s="16" t="s">
        <v>149</v>
      </c>
      <c r="BE162" s="208">
        <f>IF(N162="základní",J162,0)</f>
        <v>0</v>
      </c>
      <c r="BF162" s="208">
        <f>IF(N162="snížená",J162,0)</f>
        <v>0</v>
      </c>
      <c r="BG162" s="208">
        <f>IF(N162="zákl. přenesená",J162,0)</f>
        <v>0</v>
      </c>
      <c r="BH162" s="208">
        <f>IF(N162="sníž. přenesená",J162,0)</f>
        <v>0</v>
      </c>
      <c r="BI162" s="208">
        <f>IF(N162="nulová",J162,0)</f>
        <v>0</v>
      </c>
      <c r="BJ162" s="16" t="s">
        <v>83</v>
      </c>
      <c r="BK162" s="208">
        <f>ROUND(I162*H162,2)</f>
        <v>0</v>
      </c>
      <c r="BL162" s="16" t="s">
        <v>108</v>
      </c>
      <c r="BM162" s="16" t="s">
        <v>245</v>
      </c>
    </row>
    <row r="163" s="1" customFormat="1">
      <c r="B163" s="37"/>
      <c r="C163" s="38"/>
      <c r="D163" s="209" t="s">
        <v>157</v>
      </c>
      <c r="E163" s="38"/>
      <c r="F163" s="210" t="s">
        <v>246</v>
      </c>
      <c r="G163" s="38"/>
      <c r="H163" s="38"/>
      <c r="I163" s="124"/>
      <c r="J163" s="38"/>
      <c r="K163" s="38"/>
      <c r="L163" s="42"/>
      <c r="M163" s="211"/>
      <c r="N163" s="78"/>
      <c r="O163" s="78"/>
      <c r="P163" s="78"/>
      <c r="Q163" s="78"/>
      <c r="R163" s="78"/>
      <c r="S163" s="78"/>
      <c r="T163" s="79"/>
      <c r="AT163" s="16" t="s">
        <v>157</v>
      </c>
      <c r="AU163" s="16" t="s">
        <v>83</v>
      </c>
    </row>
    <row r="164" s="12" customFormat="1">
      <c r="B164" s="222"/>
      <c r="C164" s="223"/>
      <c r="D164" s="209" t="s">
        <v>159</v>
      </c>
      <c r="E164" s="224" t="s">
        <v>21</v>
      </c>
      <c r="F164" s="225" t="s">
        <v>247</v>
      </c>
      <c r="G164" s="223"/>
      <c r="H164" s="226">
        <v>50.399999999999999</v>
      </c>
      <c r="I164" s="227"/>
      <c r="J164" s="223"/>
      <c r="K164" s="223"/>
      <c r="L164" s="228"/>
      <c r="M164" s="229"/>
      <c r="N164" s="230"/>
      <c r="O164" s="230"/>
      <c r="P164" s="230"/>
      <c r="Q164" s="230"/>
      <c r="R164" s="230"/>
      <c r="S164" s="230"/>
      <c r="T164" s="231"/>
      <c r="AT164" s="232" t="s">
        <v>159</v>
      </c>
      <c r="AU164" s="232" t="s">
        <v>83</v>
      </c>
      <c r="AV164" s="12" t="s">
        <v>83</v>
      </c>
      <c r="AW164" s="12" t="s">
        <v>34</v>
      </c>
      <c r="AX164" s="12" t="s">
        <v>78</v>
      </c>
      <c r="AY164" s="232" t="s">
        <v>149</v>
      </c>
    </row>
    <row r="165" s="1" customFormat="1" ht="22.5" customHeight="1">
      <c r="B165" s="37"/>
      <c r="C165" s="197" t="s">
        <v>248</v>
      </c>
      <c r="D165" s="197" t="s">
        <v>151</v>
      </c>
      <c r="E165" s="198" t="s">
        <v>249</v>
      </c>
      <c r="F165" s="199" t="s">
        <v>250</v>
      </c>
      <c r="G165" s="200" t="s">
        <v>198</v>
      </c>
      <c r="H165" s="201">
        <v>16</v>
      </c>
      <c r="I165" s="202"/>
      <c r="J165" s="203">
        <f>ROUND(I165*H165,2)</f>
        <v>0</v>
      </c>
      <c r="K165" s="199" t="s">
        <v>155</v>
      </c>
      <c r="L165" s="42"/>
      <c r="M165" s="204" t="s">
        <v>21</v>
      </c>
      <c r="N165" s="205" t="s">
        <v>45</v>
      </c>
      <c r="O165" s="78"/>
      <c r="P165" s="206">
        <f>O165*H165</f>
        <v>0</v>
      </c>
      <c r="Q165" s="206">
        <v>0</v>
      </c>
      <c r="R165" s="206">
        <f>Q165*H165</f>
        <v>0</v>
      </c>
      <c r="S165" s="206">
        <v>0</v>
      </c>
      <c r="T165" s="207">
        <f>S165*H165</f>
        <v>0</v>
      </c>
      <c r="AR165" s="16" t="s">
        <v>108</v>
      </c>
      <c r="AT165" s="16" t="s">
        <v>151</v>
      </c>
      <c r="AU165" s="16" t="s">
        <v>83</v>
      </c>
      <c r="AY165" s="16" t="s">
        <v>149</v>
      </c>
      <c r="BE165" s="208">
        <f>IF(N165="základní",J165,0)</f>
        <v>0</v>
      </c>
      <c r="BF165" s="208">
        <f>IF(N165="snížená",J165,0)</f>
        <v>0</v>
      </c>
      <c r="BG165" s="208">
        <f>IF(N165="zákl. přenesená",J165,0)</f>
        <v>0</v>
      </c>
      <c r="BH165" s="208">
        <f>IF(N165="sníž. přenesená",J165,0)</f>
        <v>0</v>
      </c>
      <c r="BI165" s="208">
        <f>IF(N165="nulová",J165,0)</f>
        <v>0</v>
      </c>
      <c r="BJ165" s="16" t="s">
        <v>83</v>
      </c>
      <c r="BK165" s="208">
        <f>ROUND(I165*H165,2)</f>
        <v>0</v>
      </c>
      <c r="BL165" s="16" t="s">
        <v>108</v>
      </c>
      <c r="BM165" s="16" t="s">
        <v>251</v>
      </c>
    </row>
    <row r="166" s="1" customFormat="1">
      <c r="B166" s="37"/>
      <c r="C166" s="38"/>
      <c r="D166" s="209" t="s">
        <v>157</v>
      </c>
      <c r="E166" s="38"/>
      <c r="F166" s="210" t="s">
        <v>252</v>
      </c>
      <c r="G166" s="38"/>
      <c r="H166" s="38"/>
      <c r="I166" s="124"/>
      <c r="J166" s="38"/>
      <c r="K166" s="38"/>
      <c r="L166" s="42"/>
      <c r="M166" s="211"/>
      <c r="N166" s="78"/>
      <c r="O166" s="78"/>
      <c r="P166" s="78"/>
      <c r="Q166" s="78"/>
      <c r="R166" s="78"/>
      <c r="S166" s="78"/>
      <c r="T166" s="79"/>
      <c r="AT166" s="16" t="s">
        <v>157</v>
      </c>
      <c r="AU166" s="16" t="s">
        <v>83</v>
      </c>
    </row>
    <row r="167" s="12" customFormat="1">
      <c r="B167" s="222"/>
      <c r="C167" s="223"/>
      <c r="D167" s="209" t="s">
        <v>159</v>
      </c>
      <c r="E167" s="224" t="s">
        <v>21</v>
      </c>
      <c r="F167" s="225" t="s">
        <v>91</v>
      </c>
      <c r="G167" s="223"/>
      <c r="H167" s="226">
        <v>16</v>
      </c>
      <c r="I167" s="227"/>
      <c r="J167" s="223"/>
      <c r="K167" s="223"/>
      <c r="L167" s="228"/>
      <c r="M167" s="229"/>
      <c r="N167" s="230"/>
      <c r="O167" s="230"/>
      <c r="P167" s="230"/>
      <c r="Q167" s="230"/>
      <c r="R167" s="230"/>
      <c r="S167" s="230"/>
      <c r="T167" s="231"/>
      <c r="AT167" s="232" t="s">
        <v>159</v>
      </c>
      <c r="AU167" s="232" t="s">
        <v>83</v>
      </c>
      <c r="AV167" s="12" t="s">
        <v>83</v>
      </c>
      <c r="AW167" s="12" t="s">
        <v>34</v>
      </c>
      <c r="AX167" s="12" t="s">
        <v>78</v>
      </c>
      <c r="AY167" s="232" t="s">
        <v>149</v>
      </c>
    </row>
    <row r="168" s="1" customFormat="1" ht="22.5" customHeight="1">
      <c r="B168" s="37"/>
      <c r="C168" s="197" t="s">
        <v>253</v>
      </c>
      <c r="D168" s="197" t="s">
        <v>151</v>
      </c>
      <c r="E168" s="198" t="s">
        <v>249</v>
      </c>
      <c r="F168" s="199" t="s">
        <v>250</v>
      </c>
      <c r="G168" s="200" t="s">
        <v>198</v>
      </c>
      <c r="H168" s="201">
        <v>62</v>
      </c>
      <c r="I168" s="202"/>
      <c r="J168" s="203">
        <f>ROUND(I168*H168,2)</f>
        <v>0</v>
      </c>
      <c r="K168" s="199" t="s">
        <v>155</v>
      </c>
      <c r="L168" s="42"/>
      <c r="M168" s="204" t="s">
        <v>21</v>
      </c>
      <c r="N168" s="205" t="s">
        <v>45</v>
      </c>
      <c r="O168" s="78"/>
      <c r="P168" s="206">
        <f>O168*H168</f>
        <v>0</v>
      </c>
      <c r="Q168" s="206">
        <v>0</v>
      </c>
      <c r="R168" s="206">
        <f>Q168*H168</f>
        <v>0</v>
      </c>
      <c r="S168" s="206">
        <v>0</v>
      </c>
      <c r="T168" s="207">
        <f>S168*H168</f>
        <v>0</v>
      </c>
      <c r="AR168" s="16" t="s">
        <v>108</v>
      </c>
      <c r="AT168" s="16" t="s">
        <v>151</v>
      </c>
      <c r="AU168" s="16" t="s">
        <v>83</v>
      </c>
      <c r="AY168" s="16" t="s">
        <v>149</v>
      </c>
      <c r="BE168" s="208">
        <f>IF(N168="základní",J168,0)</f>
        <v>0</v>
      </c>
      <c r="BF168" s="208">
        <f>IF(N168="snížená",J168,0)</f>
        <v>0</v>
      </c>
      <c r="BG168" s="208">
        <f>IF(N168="zákl. přenesená",J168,0)</f>
        <v>0</v>
      </c>
      <c r="BH168" s="208">
        <f>IF(N168="sníž. přenesená",J168,0)</f>
        <v>0</v>
      </c>
      <c r="BI168" s="208">
        <f>IF(N168="nulová",J168,0)</f>
        <v>0</v>
      </c>
      <c r="BJ168" s="16" t="s">
        <v>83</v>
      </c>
      <c r="BK168" s="208">
        <f>ROUND(I168*H168,2)</f>
        <v>0</v>
      </c>
      <c r="BL168" s="16" t="s">
        <v>108</v>
      </c>
      <c r="BM168" s="16" t="s">
        <v>254</v>
      </c>
    </row>
    <row r="169" s="1" customFormat="1">
      <c r="B169" s="37"/>
      <c r="C169" s="38"/>
      <c r="D169" s="209" t="s">
        <v>157</v>
      </c>
      <c r="E169" s="38"/>
      <c r="F169" s="210" t="s">
        <v>252</v>
      </c>
      <c r="G169" s="38"/>
      <c r="H169" s="38"/>
      <c r="I169" s="124"/>
      <c r="J169" s="38"/>
      <c r="K169" s="38"/>
      <c r="L169" s="42"/>
      <c r="M169" s="211"/>
      <c r="N169" s="78"/>
      <c r="O169" s="78"/>
      <c r="P169" s="78"/>
      <c r="Q169" s="78"/>
      <c r="R169" s="78"/>
      <c r="S169" s="78"/>
      <c r="T169" s="79"/>
      <c r="AT169" s="16" t="s">
        <v>157</v>
      </c>
      <c r="AU169" s="16" t="s">
        <v>83</v>
      </c>
    </row>
    <row r="170" s="12" customFormat="1">
      <c r="B170" s="222"/>
      <c r="C170" s="223"/>
      <c r="D170" s="209" t="s">
        <v>159</v>
      </c>
      <c r="E170" s="224" t="s">
        <v>21</v>
      </c>
      <c r="F170" s="225" t="s">
        <v>255</v>
      </c>
      <c r="G170" s="223"/>
      <c r="H170" s="226">
        <v>62</v>
      </c>
      <c r="I170" s="227"/>
      <c r="J170" s="223"/>
      <c r="K170" s="223"/>
      <c r="L170" s="228"/>
      <c r="M170" s="229"/>
      <c r="N170" s="230"/>
      <c r="O170" s="230"/>
      <c r="P170" s="230"/>
      <c r="Q170" s="230"/>
      <c r="R170" s="230"/>
      <c r="S170" s="230"/>
      <c r="T170" s="231"/>
      <c r="AT170" s="232" t="s">
        <v>159</v>
      </c>
      <c r="AU170" s="232" t="s">
        <v>83</v>
      </c>
      <c r="AV170" s="12" t="s">
        <v>83</v>
      </c>
      <c r="AW170" s="12" t="s">
        <v>34</v>
      </c>
      <c r="AX170" s="12" t="s">
        <v>73</v>
      </c>
      <c r="AY170" s="232" t="s">
        <v>149</v>
      </c>
    </row>
    <row r="171" s="13" customFormat="1">
      <c r="B171" s="233"/>
      <c r="C171" s="234"/>
      <c r="D171" s="209" t="s">
        <v>159</v>
      </c>
      <c r="E171" s="235" t="s">
        <v>103</v>
      </c>
      <c r="F171" s="236" t="s">
        <v>162</v>
      </c>
      <c r="G171" s="234"/>
      <c r="H171" s="237">
        <v>62</v>
      </c>
      <c r="I171" s="238"/>
      <c r="J171" s="234"/>
      <c r="K171" s="234"/>
      <c r="L171" s="239"/>
      <c r="M171" s="240"/>
      <c r="N171" s="241"/>
      <c r="O171" s="241"/>
      <c r="P171" s="241"/>
      <c r="Q171" s="241"/>
      <c r="R171" s="241"/>
      <c r="S171" s="241"/>
      <c r="T171" s="242"/>
      <c r="AT171" s="243" t="s">
        <v>159</v>
      </c>
      <c r="AU171" s="243" t="s">
        <v>83</v>
      </c>
      <c r="AV171" s="13" t="s">
        <v>108</v>
      </c>
      <c r="AW171" s="13" t="s">
        <v>34</v>
      </c>
      <c r="AX171" s="13" t="s">
        <v>78</v>
      </c>
      <c r="AY171" s="243" t="s">
        <v>149</v>
      </c>
    </row>
    <row r="172" s="1" customFormat="1" ht="22.5" customHeight="1">
      <c r="B172" s="37"/>
      <c r="C172" s="197" t="s">
        <v>256</v>
      </c>
      <c r="D172" s="197" t="s">
        <v>151</v>
      </c>
      <c r="E172" s="198" t="s">
        <v>257</v>
      </c>
      <c r="F172" s="199" t="s">
        <v>258</v>
      </c>
      <c r="G172" s="200" t="s">
        <v>198</v>
      </c>
      <c r="H172" s="201">
        <v>25</v>
      </c>
      <c r="I172" s="202"/>
      <c r="J172" s="203">
        <f>ROUND(I172*H172,2)</f>
        <v>0</v>
      </c>
      <c r="K172" s="199" t="s">
        <v>155</v>
      </c>
      <c r="L172" s="42"/>
      <c r="M172" s="204" t="s">
        <v>21</v>
      </c>
      <c r="N172" s="205" t="s">
        <v>45</v>
      </c>
      <c r="O172" s="78"/>
      <c r="P172" s="206">
        <f>O172*H172</f>
        <v>0</v>
      </c>
      <c r="Q172" s="206">
        <v>0</v>
      </c>
      <c r="R172" s="206">
        <f>Q172*H172</f>
        <v>0</v>
      </c>
      <c r="S172" s="206">
        <v>0</v>
      </c>
      <c r="T172" s="207">
        <f>S172*H172</f>
        <v>0</v>
      </c>
      <c r="AR172" s="16" t="s">
        <v>108</v>
      </c>
      <c r="AT172" s="16" t="s">
        <v>151</v>
      </c>
      <c r="AU172" s="16" t="s">
        <v>83</v>
      </c>
      <c r="AY172" s="16" t="s">
        <v>149</v>
      </c>
      <c r="BE172" s="208">
        <f>IF(N172="základní",J172,0)</f>
        <v>0</v>
      </c>
      <c r="BF172" s="208">
        <f>IF(N172="snížená",J172,0)</f>
        <v>0</v>
      </c>
      <c r="BG172" s="208">
        <f>IF(N172="zákl. přenesená",J172,0)</f>
        <v>0</v>
      </c>
      <c r="BH172" s="208">
        <f>IF(N172="sníž. přenesená",J172,0)</f>
        <v>0</v>
      </c>
      <c r="BI172" s="208">
        <f>IF(N172="nulová",J172,0)</f>
        <v>0</v>
      </c>
      <c r="BJ172" s="16" t="s">
        <v>83</v>
      </c>
      <c r="BK172" s="208">
        <f>ROUND(I172*H172,2)</f>
        <v>0</v>
      </c>
      <c r="BL172" s="16" t="s">
        <v>108</v>
      </c>
      <c r="BM172" s="16" t="s">
        <v>259</v>
      </c>
    </row>
    <row r="173" s="1" customFormat="1">
      <c r="B173" s="37"/>
      <c r="C173" s="38"/>
      <c r="D173" s="209" t="s">
        <v>157</v>
      </c>
      <c r="E173" s="38"/>
      <c r="F173" s="210" t="s">
        <v>260</v>
      </c>
      <c r="G173" s="38"/>
      <c r="H173" s="38"/>
      <c r="I173" s="124"/>
      <c r="J173" s="38"/>
      <c r="K173" s="38"/>
      <c r="L173" s="42"/>
      <c r="M173" s="211"/>
      <c r="N173" s="78"/>
      <c r="O173" s="78"/>
      <c r="P173" s="78"/>
      <c r="Q173" s="78"/>
      <c r="R173" s="78"/>
      <c r="S173" s="78"/>
      <c r="T173" s="79"/>
      <c r="AT173" s="16" t="s">
        <v>157</v>
      </c>
      <c r="AU173" s="16" t="s">
        <v>83</v>
      </c>
    </row>
    <row r="174" s="11" customFormat="1">
      <c r="B174" s="212"/>
      <c r="C174" s="213"/>
      <c r="D174" s="209" t="s">
        <v>159</v>
      </c>
      <c r="E174" s="214" t="s">
        <v>21</v>
      </c>
      <c r="F174" s="215" t="s">
        <v>160</v>
      </c>
      <c r="G174" s="213"/>
      <c r="H174" s="214" t="s">
        <v>21</v>
      </c>
      <c r="I174" s="216"/>
      <c r="J174" s="213"/>
      <c r="K174" s="213"/>
      <c r="L174" s="217"/>
      <c r="M174" s="218"/>
      <c r="N174" s="219"/>
      <c r="O174" s="219"/>
      <c r="P174" s="219"/>
      <c r="Q174" s="219"/>
      <c r="R174" s="219"/>
      <c r="S174" s="219"/>
      <c r="T174" s="220"/>
      <c r="AT174" s="221" t="s">
        <v>159</v>
      </c>
      <c r="AU174" s="221" t="s">
        <v>83</v>
      </c>
      <c r="AV174" s="11" t="s">
        <v>78</v>
      </c>
      <c r="AW174" s="11" t="s">
        <v>34</v>
      </c>
      <c r="AX174" s="11" t="s">
        <v>73</v>
      </c>
      <c r="AY174" s="221" t="s">
        <v>149</v>
      </c>
    </row>
    <row r="175" s="12" customFormat="1">
      <c r="B175" s="222"/>
      <c r="C175" s="223"/>
      <c r="D175" s="209" t="s">
        <v>159</v>
      </c>
      <c r="E175" s="224" t="s">
        <v>21</v>
      </c>
      <c r="F175" s="225" t="s">
        <v>261</v>
      </c>
      <c r="G175" s="223"/>
      <c r="H175" s="226">
        <v>25</v>
      </c>
      <c r="I175" s="227"/>
      <c r="J175" s="223"/>
      <c r="K175" s="223"/>
      <c r="L175" s="228"/>
      <c r="M175" s="229"/>
      <c r="N175" s="230"/>
      <c r="O175" s="230"/>
      <c r="P175" s="230"/>
      <c r="Q175" s="230"/>
      <c r="R175" s="230"/>
      <c r="S175" s="230"/>
      <c r="T175" s="231"/>
      <c r="AT175" s="232" t="s">
        <v>159</v>
      </c>
      <c r="AU175" s="232" t="s">
        <v>83</v>
      </c>
      <c r="AV175" s="12" t="s">
        <v>83</v>
      </c>
      <c r="AW175" s="12" t="s">
        <v>34</v>
      </c>
      <c r="AX175" s="12" t="s">
        <v>73</v>
      </c>
      <c r="AY175" s="232" t="s">
        <v>149</v>
      </c>
    </row>
    <row r="176" s="13" customFormat="1">
      <c r="B176" s="233"/>
      <c r="C176" s="234"/>
      <c r="D176" s="209" t="s">
        <v>159</v>
      </c>
      <c r="E176" s="235" t="s">
        <v>94</v>
      </c>
      <c r="F176" s="236" t="s">
        <v>162</v>
      </c>
      <c r="G176" s="234"/>
      <c r="H176" s="237">
        <v>25</v>
      </c>
      <c r="I176" s="238"/>
      <c r="J176" s="234"/>
      <c r="K176" s="234"/>
      <c r="L176" s="239"/>
      <c r="M176" s="240"/>
      <c r="N176" s="241"/>
      <c r="O176" s="241"/>
      <c r="P176" s="241"/>
      <c r="Q176" s="241"/>
      <c r="R176" s="241"/>
      <c r="S176" s="241"/>
      <c r="T176" s="242"/>
      <c r="AT176" s="243" t="s">
        <v>159</v>
      </c>
      <c r="AU176" s="243" t="s">
        <v>83</v>
      </c>
      <c r="AV176" s="13" t="s">
        <v>108</v>
      </c>
      <c r="AW176" s="13" t="s">
        <v>34</v>
      </c>
      <c r="AX176" s="13" t="s">
        <v>78</v>
      </c>
      <c r="AY176" s="243" t="s">
        <v>149</v>
      </c>
    </row>
    <row r="177" s="1" customFormat="1" ht="16.5" customHeight="1">
      <c r="B177" s="37"/>
      <c r="C177" s="244" t="s">
        <v>262</v>
      </c>
      <c r="D177" s="244" t="s">
        <v>263</v>
      </c>
      <c r="E177" s="245" t="s">
        <v>264</v>
      </c>
      <c r="F177" s="246" t="s">
        <v>265</v>
      </c>
      <c r="G177" s="247" t="s">
        <v>244</v>
      </c>
      <c r="H177" s="248">
        <v>50</v>
      </c>
      <c r="I177" s="249"/>
      <c r="J177" s="250">
        <f>ROUND(I177*H177,2)</f>
        <v>0</v>
      </c>
      <c r="K177" s="246" t="s">
        <v>155</v>
      </c>
      <c r="L177" s="251"/>
      <c r="M177" s="252" t="s">
        <v>21</v>
      </c>
      <c r="N177" s="253" t="s">
        <v>45</v>
      </c>
      <c r="O177" s="78"/>
      <c r="P177" s="206">
        <f>O177*H177</f>
        <v>0</v>
      </c>
      <c r="Q177" s="206">
        <v>1</v>
      </c>
      <c r="R177" s="206">
        <f>Q177*H177</f>
        <v>50</v>
      </c>
      <c r="S177" s="206">
        <v>0</v>
      </c>
      <c r="T177" s="207">
        <f>S177*H177</f>
        <v>0</v>
      </c>
      <c r="AR177" s="16" t="s">
        <v>195</v>
      </c>
      <c r="AT177" s="16" t="s">
        <v>263</v>
      </c>
      <c r="AU177" s="16" t="s">
        <v>83</v>
      </c>
      <c r="AY177" s="16" t="s">
        <v>149</v>
      </c>
      <c r="BE177" s="208">
        <f>IF(N177="základní",J177,0)</f>
        <v>0</v>
      </c>
      <c r="BF177" s="208">
        <f>IF(N177="snížená",J177,0)</f>
        <v>0</v>
      </c>
      <c r="BG177" s="208">
        <f>IF(N177="zákl. přenesená",J177,0)</f>
        <v>0</v>
      </c>
      <c r="BH177" s="208">
        <f>IF(N177="sníž. přenesená",J177,0)</f>
        <v>0</v>
      </c>
      <c r="BI177" s="208">
        <f>IF(N177="nulová",J177,0)</f>
        <v>0</v>
      </c>
      <c r="BJ177" s="16" t="s">
        <v>83</v>
      </c>
      <c r="BK177" s="208">
        <f>ROUND(I177*H177,2)</f>
        <v>0</v>
      </c>
      <c r="BL177" s="16" t="s">
        <v>108</v>
      </c>
      <c r="BM177" s="16" t="s">
        <v>266</v>
      </c>
    </row>
    <row r="178" s="12" customFormat="1">
      <c r="B178" s="222"/>
      <c r="C178" s="223"/>
      <c r="D178" s="209" t="s">
        <v>159</v>
      </c>
      <c r="E178" s="223"/>
      <c r="F178" s="225" t="s">
        <v>267</v>
      </c>
      <c r="G178" s="223"/>
      <c r="H178" s="226">
        <v>50</v>
      </c>
      <c r="I178" s="227"/>
      <c r="J178" s="223"/>
      <c r="K178" s="223"/>
      <c r="L178" s="228"/>
      <c r="M178" s="229"/>
      <c r="N178" s="230"/>
      <c r="O178" s="230"/>
      <c r="P178" s="230"/>
      <c r="Q178" s="230"/>
      <c r="R178" s="230"/>
      <c r="S178" s="230"/>
      <c r="T178" s="231"/>
      <c r="AT178" s="232" t="s">
        <v>159</v>
      </c>
      <c r="AU178" s="232" t="s">
        <v>83</v>
      </c>
      <c r="AV178" s="12" t="s">
        <v>83</v>
      </c>
      <c r="AW178" s="12" t="s">
        <v>4</v>
      </c>
      <c r="AX178" s="12" t="s">
        <v>78</v>
      </c>
      <c r="AY178" s="232" t="s">
        <v>149</v>
      </c>
    </row>
    <row r="179" s="1" customFormat="1" ht="16.5" customHeight="1">
      <c r="B179" s="37"/>
      <c r="C179" s="197" t="s">
        <v>7</v>
      </c>
      <c r="D179" s="197" t="s">
        <v>151</v>
      </c>
      <c r="E179" s="198" t="s">
        <v>268</v>
      </c>
      <c r="F179" s="199" t="s">
        <v>269</v>
      </c>
      <c r="G179" s="200" t="s">
        <v>154</v>
      </c>
      <c r="H179" s="201">
        <v>100</v>
      </c>
      <c r="I179" s="202"/>
      <c r="J179" s="203">
        <f>ROUND(I179*H179,2)</f>
        <v>0</v>
      </c>
      <c r="K179" s="199" t="s">
        <v>155</v>
      </c>
      <c r="L179" s="42"/>
      <c r="M179" s="204" t="s">
        <v>21</v>
      </c>
      <c r="N179" s="205" t="s">
        <v>45</v>
      </c>
      <c r="O179" s="78"/>
      <c r="P179" s="206">
        <f>O179*H179</f>
        <v>0</v>
      </c>
      <c r="Q179" s="206">
        <v>0</v>
      </c>
      <c r="R179" s="206">
        <f>Q179*H179</f>
        <v>0</v>
      </c>
      <c r="S179" s="206">
        <v>0</v>
      </c>
      <c r="T179" s="207">
        <f>S179*H179</f>
        <v>0</v>
      </c>
      <c r="AR179" s="16" t="s">
        <v>108</v>
      </c>
      <c r="AT179" s="16" t="s">
        <v>151</v>
      </c>
      <c r="AU179" s="16" t="s">
        <v>83</v>
      </c>
      <c r="AY179" s="16" t="s">
        <v>149</v>
      </c>
      <c r="BE179" s="208">
        <f>IF(N179="základní",J179,0)</f>
        <v>0</v>
      </c>
      <c r="BF179" s="208">
        <f>IF(N179="snížená",J179,0)</f>
        <v>0</v>
      </c>
      <c r="BG179" s="208">
        <f>IF(N179="zákl. přenesená",J179,0)</f>
        <v>0</v>
      </c>
      <c r="BH179" s="208">
        <f>IF(N179="sníž. přenesená",J179,0)</f>
        <v>0</v>
      </c>
      <c r="BI179" s="208">
        <f>IF(N179="nulová",J179,0)</f>
        <v>0</v>
      </c>
      <c r="BJ179" s="16" t="s">
        <v>83</v>
      </c>
      <c r="BK179" s="208">
        <f>ROUND(I179*H179,2)</f>
        <v>0</v>
      </c>
      <c r="BL179" s="16" t="s">
        <v>108</v>
      </c>
      <c r="BM179" s="16" t="s">
        <v>270</v>
      </c>
    </row>
    <row r="180" s="1" customFormat="1">
      <c r="B180" s="37"/>
      <c r="C180" s="38"/>
      <c r="D180" s="209" t="s">
        <v>157</v>
      </c>
      <c r="E180" s="38"/>
      <c r="F180" s="210" t="s">
        <v>271</v>
      </c>
      <c r="G180" s="38"/>
      <c r="H180" s="38"/>
      <c r="I180" s="124"/>
      <c r="J180" s="38"/>
      <c r="K180" s="38"/>
      <c r="L180" s="42"/>
      <c r="M180" s="211"/>
      <c r="N180" s="78"/>
      <c r="O180" s="78"/>
      <c r="P180" s="78"/>
      <c r="Q180" s="78"/>
      <c r="R180" s="78"/>
      <c r="S180" s="78"/>
      <c r="T180" s="79"/>
      <c r="AT180" s="16" t="s">
        <v>157</v>
      </c>
      <c r="AU180" s="16" t="s">
        <v>83</v>
      </c>
    </row>
    <row r="181" s="11" customFormat="1">
      <c r="B181" s="212"/>
      <c r="C181" s="213"/>
      <c r="D181" s="209" t="s">
        <v>159</v>
      </c>
      <c r="E181" s="214" t="s">
        <v>21</v>
      </c>
      <c r="F181" s="215" t="s">
        <v>160</v>
      </c>
      <c r="G181" s="213"/>
      <c r="H181" s="214" t="s">
        <v>21</v>
      </c>
      <c r="I181" s="216"/>
      <c r="J181" s="213"/>
      <c r="K181" s="213"/>
      <c r="L181" s="217"/>
      <c r="M181" s="218"/>
      <c r="N181" s="219"/>
      <c r="O181" s="219"/>
      <c r="P181" s="219"/>
      <c r="Q181" s="219"/>
      <c r="R181" s="219"/>
      <c r="S181" s="219"/>
      <c r="T181" s="220"/>
      <c r="AT181" s="221" t="s">
        <v>159</v>
      </c>
      <c r="AU181" s="221" t="s">
        <v>83</v>
      </c>
      <c r="AV181" s="11" t="s">
        <v>78</v>
      </c>
      <c r="AW181" s="11" t="s">
        <v>34</v>
      </c>
      <c r="AX181" s="11" t="s">
        <v>73</v>
      </c>
      <c r="AY181" s="221" t="s">
        <v>149</v>
      </c>
    </row>
    <row r="182" s="12" customFormat="1">
      <c r="B182" s="222"/>
      <c r="C182" s="223"/>
      <c r="D182" s="209" t="s">
        <v>159</v>
      </c>
      <c r="E182" s="224" t="s">
        <v>21</v>
      </c>
      <c r="F182" s="225" t="s">
        <v>272</v>
      </c>
      <c r="G182" s="223"/>
      <c r="H182" s="226">
        <v>100</v>
      </c>
      <c r="I182" s="227"/>
      <c r="J182" s="223"/>
      <c r="K182" s="223"/>
      <c r="L182" s="228"/>
      <c r="M182" s="229"/>
      <c r="N182" s="230"/>
      <c r="O182" s="230"/>
      <c r="P182" s="230"/>
      <c r="Q182" s="230"/>
      <c r="R182" s="230"/>
      <c r="S182" s="230"/>
      <c r="T182" s="231"/>
      <c r="AT182" s="232" t="s">
        <v>159</v>
      </c>
      <c r="AU182" s="232" t="s">
        <v>83</v>
      </c>
      <c r="AV182" s="12" t="s">
        <v>83</v>
      </c>
      <c r="AW182" s="12" t="s">
        <v>34</v>
      </c>
      <c r="AX182" s="12" t="s">
        <v>73</v>
      </c>
      <c r="AY182" s="232" t="s">
        <v>149</v>
      </c>
    </row>
    <row r="183" s="13" customFormat="1">
      <c r="B183" s="233"/>
      <c r="C183" s="234"/>
      <c r="D183" s="209" t="s">
        <v>159</v>
      </c>
      <c r="E183" s="235" t="s">
        <v>100</v>
      </c>
      <c r="F183" s="236" t="s">
        <v>162</v>
      </c>
      <c r="G183" s="234"/>
      <c r="H183" s="237">
        <v>100</v>
      </c>
      <c r="I183" s="238"/>
      <c r="J183" s="234"/>
      <c r="K183" s="234"/>
      <c r="L183" s="239"/>
      <c r="M183" s="240"/>
      <c r="N183" s="241"/>
      <c r="O183" s="241"/>
      <c r="P183" s="241"/>
      <c r="Q183" s="241"/>
      <c r="R183" s="241"/>
      <c r="S183" s="241"/>
      <c r="T183" s="242"/>
      <c r="AT183" s="243" t="s">
        <v>159</v>
      </c>
      <c r="AU183" s="243" t="s">
        <v>83</v>
      </c>
      <c r="AV183" s="13" t="s">
        <v>108</v>
      </c>
      <c r="AW183" s="13" t="s">
        <v>34</v>
      </c>
      <c r="AX183" s="13" t="s">
        <v>78</v>
      </c>
      <c r="AY183" s="243" t="s">
        <v>149</v>
      </c>
    </row>
    <row r="184" s="1" customFormat="1" ht="16.5" customHeight="1">
      <c r="B184" s="37"/>
      <c r="C184" s="244" t="s">
        <v>273</v>
      </c>
      <c r="D184" s="244" t="s">
        <v>263</v>
      </c>
      <c r="E184" s="245" t="s">
        <v>274</v>
      </c>
      <c r="F184" s="246" t="s">
        <v>275</v>
      </c>
      <c r="G184" s="247" t="s">
        <v>244</v>
      </c>
      <c r="H184" s="248">
        <v>18</v>
      </c>
      <c r="I184" s="249"/>
      <c r="J184" s="250">
        <f>ROUND(I184*H184,2)</f>
        <v>0</v>
      </c>
      <c r="K184" s="246" t="s">
        <v>155</v>
      </c>
      <c r="L184" s="251"/>
      <c r="M184" s="252" t="s">
        <v>21</v>
      </c>
      <c r="N184" s="253" t="s">
        <v>45</v>
      </c>
      <c r="O184" s="78"/>
      <c r="P184" s="206">
        <f>O184*H184</f>
        <v>0</v>
      </c>
      <c r="Q184" s="206">
        <v>1</v>
      </c>
      <c r="R184" s="206">
        <f>Q184*H184</f>
        <v>18</v>
      </c>
      <c r="S184" s="206">
        <v>0</v>
      </c>
      <c r="T184" s="207">
        <f>S184*H184</f>
        <v>0</v>
      </c>
      <c r="AR184" s="16" t="s">
        <v>195</v>
      </c>
      <c r="AT184" s="16" t="s">
        <v>263</v>
      </c>
      <c r="AU184" s="16" t="s">
        <v>83</v>
      </c>
      <c r="AY184" s="16" t="s">
        <v>149</v>
      </c>
      <c r="BE184" s="208">
        <f>IF(N184="základní",J184,0)</f>
        <v>0</v>
      </c>
      <c r="BF184" s="208">
        <f>IF(N184="snížená",J184,0)</f>
        <v>0</v>
      </c>
      <c r="BG184" s="208">
        <f>IF(N184="zákl. přenesená",J184,0)</f>
        <v>0</v>
      </c>
      <c r="BH184" s="208">
        <f>IF(N184="sníž. přenesená",J184,0)</f>
        <v>0</v>
      </c>
      <c r="BI184" s="208">
        <f>IF(N184="nulová",J184,0)</f>
        <v>0</v>
      </c>
      <c r="BJ184" s="16" t="s">
        <v>83</v>
      </c>
      <c r="BK184" s="208">
        <f>ROUND(I184*H184,2)</f>
        <v>0</v>
      </c>
      <c r="BL184" s="16" t="s">
        <v>108</v>
      </c>
      <c r="BM184" s="16" t="s">
        <v>276</v>
      </c>
    </row>
    <row r="185" s="12" customFormat="1">
      <c r="B185" s="222"/>
      <c r="C185" s="223"/>
      <c r="D185" s="209" t="s">
        <v>159</v>
      </c>
      <c r="E185" s="224" t="s">
        <v>21</v>
      </c>
      <c r="F185" s="225" t="s">
        <v>277</v>
      </c>
      <c r="G185" s="223"/>
      <c r="H185" s="226">
        <v>18</v>
      </c>
      <c r="I185" s="227"/>
      <c r="J185" s="223"/>
      <c r="K185" s="223"/>
      <c r="L185" s="228"/>
      <c r="M185" s="229"/>
      <c r="N185" s="230"/>
      <c r="O185" s="230"/>
      <c r="P185" s="230"/>
      <c r="Q185" s="230"/>
      <c r="R185" s="230"/>
      <c r="S185" s="230"/>
      <c r="T185" s="231"/>
      <c r="AT185" s="232" t="s">
        <v>159</v>
      </c>
      <c r="AU185" s="232" t="s">
        <v>83</v>
      </c>
      <c r="AV185" s="12" t="s">
        <v>83</v>
      </c>
      <c r="AW185" s="12" t="s">
        <v>34</v>
      </c>
      <c r="AX185" s="12" t="s">
        <v>78</v>
      </c>
      <c r="AY185" s="232" t="s">
        <v>149</v>
      </c>
    </row>
    <row r="186" s="1" customFormat="1" ht="22.5" customHeight="1">
      <c r="B186" s="37"/>
      <c r="C186" s="197" t="s">
        <v>278</v>
      </c>
      <c r="D186" s="197" t="s">
        <v>151</v>
      </c>
      <c r="E186" s="198" t="s">
        <v>279</v>
      </c>
      <c r="F186" s="199" t="s">
        <v>280</v>
      </c>
      <c r="G186" s="200" t="s">
        <v>154</v>
      </c>
      <c r="H186" s="201">
        <v>100</v>
      </c>
      <c r="I186" s="202"/>
      <c r="J186" s="203">
        <f>ROUND(I186*H186,2)</f>
        <v>0</v>
      </c>
      <c r="K186" s="199" t="s">
        <v>155</v>
      </c>
      <c r="L186" s="42"/>
      <c r="M186" s="204" t="s">
        <v>21</v>
      </c>
      <c r="N186" s="205" t="s">
        <v>45</v>
      </c>
      <c r="O186" s="78"/>
      <c r="P186" s="206">
        <f>O186*H186</f>
        <v>0</v>
      </c>
      <c r="Q186" s="206">
        <v>0</v>
      </c>
      <c r="R186" s="206">
        <f>Q186*H186</f>
        <v>0</v>
      </c>
      <c r="S186" s="206">
        <v>0</v>
      </c>
      <c r="T186" s="207">
        <f>S186*H186</f>
        <v>0</v>
      </c>
      <c r="AR186" s="16" t="s">
        <v>108</v>
      </c>
      <c r="AT186" s="16" t="s">
        <v>151</v>
      </c>
      <c r="AU186" s="16" t="s">
        <v>83</v>
      </c>
      <c r="AY186" s="16" t="s">
        <v>149</v>
      </c>
      <c r="BE186" s="208">
        <f>IF(N186="základní",J186,0)</f>
        <v>0</v>
      </c>
      <c r="BF186" s="208">
        <f>IF(N186="snížená",J186,0)</f>
        <v>0</v>
      </c>
      <c r="BG186" s="208">
        <f>IF(N186="zákl. přenesená",J186,0)</f>
        <v>0</v>
      </c>
      <c r="BH186" s="208">
        <f>IF(N186="sníž. přenesená",J186,0)</f>
        <v>0</v>
      </c>
      <c r="BI186" s="208">
        <f>IF(N186="nulová",J186,0)</f>
        <v>0</v>
      </c>
      <c r="BJ186" s="16" t="s">
        <v>83</v>
      </c>
      <c r="BK186" s="208">
        <f>ROUND(I186*H186,2)</f>
        <v>0</v>
      </c>
      <c r="BL186" s="16" t="s">
        <v>108</v>
      </c>
      <c r="BM186" s="16" t="s">
        <v>281</v>
      </c>
    </row>
    <row r="187" s="1" customFormat="1">
      <c r="B187" s="37"/>
      <c r="C187" s="38"/>
      <c r="D187" s="209" t="s">
        <v>157</v>
      </c>
      <c r="E187" s="38"/>
      <c r="F187" s="210" t="s">
        <v>282</v>
      </c>
      <c r="G187" s="38"/>
      <c r="H187" s="38"/>
      <c r="I187" s="124"/>
      <c r="J187" s="38"/>
      <c r="K187" s="38"/>
      <c r="L187" s="42"/>
      <c r="M187" s="211"/>
      <c r="N187" s="78"/>
      <c r="O187" s="78"/>
      <c r="P187" s="78"/>
      <c r="Q187" s="78"/>
      <c r="R187" s="78"/>
      <c r="S187" s="78"/>
      <c r="T187" s="79"/>
      <c r="AT187" s="16" t="s">
        <v>157</v>
      </c>
      <c r="AU187" s="16" t="s">
        <v>83</v>
      </c>
    </row>
    <row r="188" s="12" customFormat="1">
      <c r="B188" s="222"/>
      <c r="C188" s="223"/>
      <c r="D188" s="209" t="s">
        <v>159</v>
      </c>
      <c r="E188" s="224" t="s">
        <v>21</v>
      </c>
      <c r="F188" s="225" t="s">
        <v>100</v>
      </c>
      <c r="G188" s="223"/>
      <c r="H188" s="226">
        <v>100</v>
      </c>
      <c r="I188" s="227"/>
      <c r="J188" s="223"/>
      <c r="K188" s="223"/>
      <c r="L188" s="228"/>
      <c r="M188" s="229"/>
      <c r="N188" s="230"/>
      <c r="O188" s="230"/>
      <c r="P188" s="230"/>
      <c r="Q188" s="230"/>
      <c r="R188" s="230"/>
      <c r="S188" s="230"/>
      <c r="T188" s="231"/>
      <c r="AT188" s="232" t="s">
        <v>159</v>
      </c>
      <c r="AU188" s="232" t="s">
        <v>83</v>
      </c>
      <c r="AV188" s="12" t="s">
        <v>83</v>
      </c>
      <c r="AW188" s="12" t="s">
        <v>34</v>
      </c>
      <c r="AX188" s="12" t="s">
        <v>78</v>
      </c>
      <c r="AY188" s="232" t="s">
        <v>149</v>
      </c>
    </row>
    <row r="189" s="1" customFormat="1" ht="16.5" customHeight="1">
      <c r="B189" s="37"/>
      <c r="C189" s="244" t="s">
        <v>283</v>
      </c>
      <c r="D189" s="244" t="s">
        <v>263</v>
      </c>
      <c r="E189" s="245" t="s">
        <v>284</v>
      </c>
      <c r="F189" s="246" t="s">
        <v>285</v>
      </c>
      <c r="G189" s="247" t="s">
        <v>286</v>
      </c>
      <c r="H189" s="248">
        <v>1.5</v>
      </c>
      <c r="I189" s="249"/>
      <c r="J189" s="250">
        <f>ROUND(I189*H189,2)</f>
        <v>0</v>
      </c>
      <c r="K189" s="246" t="s">
        <v>155</v>
      </c>
      <c r="L189" s="251"/>
      <c r="M189" s="252" t="s">
        <v>21</v>
      </c>
      <c r="N189" s="253" t="s">
        <v>45</v>
      </c>
      <c r="O189" s="78"/>
      <c r="P189" s="206">
        <f>O189*H189</f>
        <v>0</v>
      </c>
      <c r="Q189" s="206">
        <v>0.001</v>
      </c>
      <c r="R189" s="206">
        <f>Q189*H189</f>
        <v>0.0015</v>
      </c>
      <c r="S189" s="206">
        <v>0</v>
      </c>
      <c r="T189" s="207">
        <f>S189*H189</f>
        <v>0</v>
      </c>
      <c r="AR189" s="16" t="s">
        <v>195</v>
      </c>
      <c r="AT189" s="16" t="s">
        <v>263</v>
      </c>
      <c r="AU189" s="16" t="s">
        <v>83</v>
      </c>
      <c r="AY189" s="16" t="s">
        <v>149</v>
      </c>
      <c r="BE189" s="208">
        <f>IF(N189="základní",J189,0)</f>
        <v>0</v>
      </c>
      <c r="BF189" s="208">
        <f>IF(N189="snížená",J189,0)</f>
        <v>0</v>
      </c>
      <c r="BG189" s="208">
        <f>IF(N189="zákl. přenesená",J189,0)</f>
        <v>0</v>
      </c>
      <c r="BH189" s="208">
        <f>IF(N189="sníž. přenesená",J189,0)</f>
        <v>0</v>
      </c>
      <c r="BI189" s="208">
        <f>IF(N189="nulová",J189,0)</f>
        <v>0</v>
      </c>
      <c r="BJ189" s="16" t="s">
        <v>83</v>
      </c>
      <c r="BK189" s="208">
        <f>ROUND(I189*H189,2)</f>
        <v>0</v>
      </c>
      <c r="BL189" s="16" t="s">
        <v>108</v>
      </c>
      <c r="BM189" s="16" t="s">
        <v>287</v>
      </c>
    </row>
    <row r="190" s="12" customFormat="1">
      <c r="B190" s="222"/>
      <c r="C190" s="223"/>
      <c r="D190" s="209" t="s">
        <v>159</v>
      </c>
      <c r="E190" s="223"/>
      <c r="F190" s="225" t="s">
        <v>288</v>
      </c>
      <c r="G190" s="223"/>
      <c r="H190" s="226">
        <v>1.5</v>
      </c>
      <c r="I190" s="227"/>
      <c r="J190" s="223"/>
      <c r="K190" s="223"/>
      <c r="L190" s="228"/>
      <c r="M190" s="229"/>
      <c r="N190" s="230"/>
      <c r="O190" s="230"/>
      <c r="P190" s="230"/>
      <c r="Q190" s="230"/>
      <c r="R190" s="230"/>
      <c r="S190" s="230"/>
      <c r="T190" s="231"/>
      <c r="AT190" s="232" t="s">
        <v>159</v>
      </c>
      <c r="AU190" s="232" t="s">
        <v>83</v>
      </c>
      <c r="AV190" s="12" t="s">
        <v>83</v>
      </c>
      <c r="AW190" s="12" t="s">
        <v>4</v>
      </c>
      <c r="AX190" s="12" t="s">
        <v>78</v>
      </c>
      <c r="AY190" s="232" t="s">
        <v>149</v>
      </c>
    </row>
    <row r="191" s="1" customFormat="1" ht="16.5" customHeight="1">
      <c r="B191" s="37"/>
      <c r="C191" s="197" t="s">
        <v>96</v>
      </c>
      <c r="D191" s="197" t="s">
        <v>151</v>
      </c>
      <c r="E191" s="198" t="s">
        <v>289</v>
      </c>
      <c r="F191" s="199" t="s">
        <v>290</v>
      </c>
      <c r="G191" s="200" t="s">
        <v>154</v>
      </c>
      <c r="H191" s="201">
        <v>100</v>
      </c>
      <c r="I191" s="202"/>
      <c r="J191" s="203">
        <f>ROUND(I191*H191,2)</f>
        <v>0</v>
      </c>
      <c r="K191" s="199" t="s">
        <v>155</v>
      </c>
      <c r="L191" s="42"/>
      <c r="M191" s="204" t="s">
        <v>21</v>
      </c>
      <c r="N191" s="205" t="s">
        <v>45</v>
      </c>
      <c r="O191" s="78"/>
      <c r="P191" s="206">
        <f>O191*H191</f>
        <v>0</v>
      </c>
      <c r="Q191" s="206">
        <v>0</v>
      </c>
      <c r="R191" s="206">
        <f>Q191*H191</f>
        <v>0</v>
      </c>
      <c r="S191" s="206">
        <v>0</v>
      </c>
      <c r="T191" s="207">
        <f>S191*H191</f>
        <v>0</v>
      </c>
      <c r="AR191" s="16" t="s">
        <v>108</v>
      </c>
      <c r="AT191" s="16" t="s">
        <v>151</v>
      </c>
      <c r="AU191" s="16" t="s">
        <v>83</v>
      </c>
      <c r="AY191" s="16" t="s">
        <v>149</v>
      </c>
      <c r="BE191" s="208">
        <f>IF(N191="základní",J191,0)</f>
        <v>0</v>
      </c>
      <c r="BF191" s="208">
        <f>IF(N191="snížená",J191,0)</f>
        <v>0</v>
      </c>
      <c r="BG191" s="208">
        <f>IF(N191="zákl. přenesená",J191,0)</f>
        <v>0</v>
      </c>
      <c r="BH191" s="208">
        <f>IF(N191="sníž. přenesená",J191,0)</f>
        <v>0</v>
      </c>
      <c r="BI191" s="208">
        <f>IF(N191="nulová",J191,0)</f>
        <v>0</v>
      </c>
      <c r="BJ191" s="16" t="s">
        <v>83</v>
      </c>
      <c r="BK191" s="208">
        <f>ROUND(I191*H191,2)</f>
        <v>0</v>
      </c>
      <c r="BL191" s="16" t="s">
        <v>108</v>
      </c>
      <c r="BM191" s="16" t="s">
        <v>291</v>
      </c>
    </row>
    <row r="192" s="1" customFormat="1">
      <c r="B192" s="37"/>
      <c r="C192" s="38"/>
      <c r="D192" s="209" t="s">
        <v>157</v>
      </c>
      <c r="E192" s="38"/>
      <c r="F192" s="210" t="s">
        <v>292</v>
      </c>
      <c r="G192" s="38"/>
      <c r="H192" s="38"/>
      <c r="I192" s="124"/>
      <c r="J192" s="38"/>
      <c r="K192" s="38"/>
      <c r="L192" s="42"/>
      <c r="M192" s="211"/>
      <c r="N192" s="78"/>
      <c r="O192" s="78"/>
      <c r="P192" s="78"/>
      <c r="Q192" s="78"/>
      <c r="R192" s="78"/>
      <c r="S192" s="78"/>
      <c r="T192" s="79"/>
      <c r="AT192" s="16" t="s">
        <v>157</v>
      </c>
      <c r="AU192" s="16" t="s">
        <v>83</v>
      </c>
    </row>
    <row r="193" s="12" customFormat="1">
      <c r="B193" s="222"/>
      <c r="C193" s="223"/>
      <c r="D193" s="209" t="s">
        <v>159</v>
      </c>
      <c r="E193" s="224" t="s">
        <v>21</v>
      </c>
      <c r="F193" s="225" t="s">
        <v>100</v>
      </c>
      <c r="G193" s="223"/>
      <c r="H193" s="226">
        <v>100</v>
      </c>
      <c r="I193" s="227"/>
      <c r="J193" s="223"/>
      <c r="K193" s="223"/>
      <c r="L193" s="228"/>
      <c r="M193" s="229"/>
      <c r="N193" s="230"/>
      <c r="O193" s="230"/>
      <c r="P193" s="230"/>
      <c r="Q193" s="230"/>
      <c r="R193" s="230"/>
      <c r="S193" s="230"/>
      <c r="T193" s="231"/>
      <c r="AT193" s="232" t="s">
        <v>159</v>
      </c>
      <c r="AU193" s="232" t="s">
        <v>83</v>
      </c>
      <c r="AV193" s="12" t="s">
        <v>83</v>
      </c>
      <c r="AW193" s="12" t="s">
        <v>34</v>
      </c>
      <c r="AX193" s="12" t="s">
        <v>78</v>
      </c>
      <c r="AY193" s="232" t="s">
        <v>149</v>
      </c>
    </row>
    <row r="194" s="1" customFormat="1" ht="16.5" customHeight="1">
      <c r="B194" s="37"/>
      <c r="C194" s="197" t="s">
        <v>293</v>
      </c>
      <c r="D194" s="197" t="s">
        <v>151</v>
      </c>
      <c r="E194" s="198" t="s">
        <v>294</v>
      </c>
      <c r="F194" s="199" t="s">
        <v>295</v>
      </c>
      <c r="G194" s="200" t="s">
        <v>154</v>
      </c>
      <c r="H194" s="201">
        <v>100</v>
      </c>
      <c r="I194" s="202"/>
      <c r="J194" s="203">
        <f>ROUND(I194*H194,2)</f>
        <v>0</v>
      </c>
      <c r="K194" s="199" t="s">
        <v>155</v>
      </c>
      <c r="L194" s="42"/>
      <c r="M194" s="204" t="s">
        <v>21</v>
      </c>
      <c r="N194" s="205" t="s">
        <v>45</v>
      </c>
      <c r="O194" s="78"/>
      <c r="P194" s="206">
        <f>O194*H194</f>
        <v>0</v>
      </c>
      <c r="Q194" s="206">
        <v>0</v>
      </c>
      <c r="R194" s="206">
        <f>Q194*H194</f>
        <v>0</v>
      </c>
      <c r="S194" s="206">
        <v>0</v>
      </c>
      <c r="T194" s="207">
        <f>S194*H194</f>
        <v>0</v>
      </c>
      <c r="AR194" s="16" t="s">
        <v>108</v>
      </c>
      <c r="AT194" s="16" t="s">
        <v>151</v>
      </c>
      <c r="AU194" s="16" t="s">
        <v>83</v>
      </c>
      <c r="AY194" s="16" t="s">
        <v>149</v>
      </c>
      <c r="BE194" s="208">
        <f>IF(N194="základní",J194,0)</f>
        <v>0</v>
      </c>
      <c r="BF194" s="208">
        <f>IF(N194="snížená",J194,0)</f>
        <v>0</v>
      </c>
      <c r="BG194" s="208">
        <f>IF(N194="zákl. přenesená",J194,0)</f>
        <v>0</v>
      </c>
      <c r="BH194" s="208">
        <f>IF(N194="sníž. přenesená",J194,0)</f>
        <v>0</v>
      </c>
      <c r="BI194" s="208">
        <f>IF(N194="nulová",J194,0)</f>
        <v>0</v>
      </c>
      <c r="BJ194" s="16" t="s">
        <v>83</v>
      </c>
      <c r="BK194" s="208">
        <f>ROUND(I194*H194,2)</f>
        <v>0</v>
      </c>
      <c r="BL194" s="16" t="s">
        <v>108</v>
      </c>
      <c r="BM194" s="16" t="s">
        <v>296</v>
      </c>
    </row>
    <row r="195" s="1" customFormat="1">
      <c r="B195" s="37"/>
      <c r="C195" s="38"/>
      <c r="D195" s="209" t="s">
        <v>157</v>
      </c>
      <c r="E195" s="38"/>
      <c r="F195" s="210" t="s">
        <v>292</v>
      </c>
      <c r="G195" s="38"/>
      <c r="H195" s="38"/>
      <c r="I195" s="124"/>
      <c r="J195" s="38"/>
      <c r="K195" s="38"/>
      <c r="L195" s="42"/>
      <c r="M195" s="211"/>
      <c r="N195" s="78"/>
      <c r="O195" s="78"/>
      <c r="P195" s="78"/>
      <c r="Q195" s="78"/>
      <c r="R195" s="78"/>
      <c r="S195" s="78"/>
      <c r="T195" s="79"/>
      <c r="AT195" s="16" t="s">
        <v>157</v>
      </c>
      <c r="AU195" s="16" t="s">
        <v>83</v>
      </c>
    </row>
    <row r="196" s="12" customFormat="1">
      <c r="B196" s="222"/>
      <c r="C196" s="223"/>
      <c r="D196" s="209" t="s">
        <v>159</v>
      </c>
      <c r="E196" s="224" t="s">
        <v>21</v>
      </c>
      <c r="F196" s="225" t="s">
        <v>100</v>
      </c>
      <c r="G196" s="223"/>
      <c r="H196" s="226">
        <v>100</v>
      </c>
      <c r="I196" s="227"/>
      <c r="J196" s="223"/>
      <c r="K196" s="223"/>
      <c r="L196" s="228"/>
      <c r="M196" s="229"/>
      <c r="N196" s="230"/>
      <c r="O196" s="230"/>
      <c r="P196" s="230"/>
      <c r="Q196" s="230"/>
      <c r="R196" s="230"/>
      <c r="S196" s="230"/>
      <c r="T196" s="231"/>
      <c r="AT196" s="232" t="s">
        <v>159</v>
      </c>
      <c r="AU196" s="232" t="s">
        <v>83</v>
      </c>
      <c r="AV196" s="12" t="s">
        <v>83</v>
      </c>
      <c r="AW196" s="12" t="s">
        <v>34</v>
      </c>
      <c r="AX196" s="12" t="s">
        <v>78</v>
      </c>
      <c r="AY196" s="232" t="s">
        <v>149</v>
      </c>
    </row>
    <row r="197" s="10" customFormat="1" ht="22.8" customHeight="1">
      <c r="B197" s="181"/>
      <c r="C197" s="182"/>
      <c r="D197" s="183" t="s">
        <v>72</v>
      </c>
      <c r="E197" s="195" t="s">
        <v>108</v>
      </c>
      <c r="F197" s="195" t="s">
        <v>297</v>
      </c>
      <c r="G197" s="182"/>
      <c r="H197" s="182"/>
      <c r="I197" s="185"/>
      <c r="J197" s="196">
        <f>BK197</f>
        <v>0</v>
      </c>
      <c r="K197" s="182"/>
      <c r="L197" s="187"/>
      <c r="M197" s="188"/>
      <c r="N197" s="189"/>
      <c r="O197" s="189"/>
      <c r="P197" s="190">
        <f>SUM(P198:P202)</f>
        <v>0</v>
      </c>
      <c r="Q197" s="189"/>
      <c r="R197" s="190">
        <f>SUM(R198:R202)</f>
        <v>0</v>
      </c>
      <c r="S197" s="189"/>
      <c r="T197" s="191">
        <f>SUM(T198:T202)</f>
        <v>0</v>
      </c>
      <c r="AR197" s="192" t="s">
        <v>78</v>
      </c>
      <c r="AT197" s="193" t="s">
        <v>72</v>
      </c>
      <c r="AU197" s="193" t="s">
        <v>78</v>
      </c>
      <c r="AY197" s="192" t="s">
        <v>149</v>
      </c>
      <c r="BK197" s="194">
        <f>SUM(BK198:BK202)</f>
        <v>0</v>
      </c>
    </row>
    <row r="198" s="1" customFormat="1" ht="16.5" customHeight="1">
      <c r="B198" s="37"/>
      <c r="C198" s="197" t="s">
        <v>298</v>
      </c>
      <c r="D198" s="197" t="s">
        <v>151</v>
      </c>
      <c r="E198" s="198" t="s">
        <v>299</v>
      </c>
      <c r="F198" s="199" t="s">
        <v>300</v>
      </c>
      <c r="G198" s="200" t="s">
        <v>198</v>
      </c>
      <c r="H198" s="201">
        <v>7</v>
      </c>
      <c r="I198" s="202"/>
      <c r="J198" s="203">
        <f>ROUND(I198*H198,2)</f>
        <v>0</v>
      </c>
      <c r="K198" s="199" t="s">
        <v>155</v>
      </c>
      <c r="L198" s="42"/>
      <c r="M198" s="204" t="s">
        <v>21</v>
      </c>
      <c r="N198" s="205" t="s">
        <v>45</v>
      </c>
      <c r="O198" s="78"/>
      <c r="P198" s="206">
        <f>O198*H198</f>
        <v>0</v>
      </c>
      <c r="Q198" s="206">
        <v>0</v>
      </c>
      <c r="R198" s="206">
        <f>Q198*H198</f>
        <v>0</v>
      </c>
      <c r="S198" s="206">
        <v>0</v>
      </c>
      <c r="T198" s="207">
        <f>S198*H198</f>
        <v>0</v>
      </c>
      <c r="AR198" s="16" t="s">
        <v>108</v>
      </c>
      <c r="AT198" s="16" t="s">
        <v>151</v>
      </c>
      <c r="AU198" s="16" t="s">
        <v>83</v>
      </c>
      <c r="AY198" s="16" t="s">
        <v>149</v>
      </c>
      <c r="BE198" s="208">
        <f>IF(N198="základní",J198,0)</f>
        <v>0</v>
      </c>
      <c r="BF198" s="208">
        <f>IF(N198="snížená",J198,0)</f>
        <v>0</v>
      </c>
      <c r="BG198" s="208">
        <f>IF(N198="zákl. přenesená",J198,0)</f>
        <v>0</v>
      </c>
      <c r="BH198" s="208">
        <f>IF(N198="sníž. přenesená",J198,0)</f>
        <v>0</v>
      </c>
      <c r="BI198" s="208">
        <f>IF(N198="nulová",J198,0)</f>
        <v>0</v>
      </c>
      <c r="BJ198" s="16" t="s">
        <v>83</v>
      </c>
      <c r="BK198" s="208">
        <f>ROUND(I198*H198,2)</f>
        <v>0</v>
      </c>
      <c r="BL198" s="16" t="s">
        <v>108</v>
      </c>
      <c r="BM198" s="16" t="s">
        <v>301</v>
      </c>
    </row>
    <row r="199" s="1" customFormat="1">
      <c r="B199" s="37"/>
      <c r="C199" s="38"/>
      <c r="D199" s="209" t="s">
        <v>157</v>
      </c>
      <c r="E199" s="38"/>
      <c r="F199" s="210" t="s">
        <v>302</v>
      </c>
      <c r="G199" s="38"/>
      <c r="H199" s="38"/>
      <c r="I199" s="124"/>
      <c r="J199" s="38"/>
      <c r="K199" s="38"/>
      <c r="L199" s="42"/>
      <c r="M199" s="211"/>
      <c r="N199" s="78"/>
      <c r="O199" s="78"/>
      <c r="P199" s="78"/>
      <c r="Q199" s="78"/>
      <c r="R199" s="78"/>
      <c r="S199" s="78"/>
      <c r="T199" s="79"/>
      <c r="AT199" s="16" t="s">
        <v>157</v>
      </c>
      <c r="AU199" s="16" t="s">
        <v>83</v>
      </c>
    </row>
    <row r="200" s="11" customFormat="1">
      <c r="B200" s="212"/>
      <c r="C200" s="213"/>
      <c r="D200" s="209" t="s">
        <v>159</v>
      </c>
      <c r="E200" s="214" t="s">
        <v>21</v>
      </c>
      <c r="F200" s="215" t="s">
        <v>160</v>
      </c>
      <c r="G200" s="213"/>
      <c r="H200" s="214" t="s">
        <v>21</v>
      </c>
      <c r="I200" s="216"/>
      <c r="J200" s="213"/>
      <c r="K200" s="213"/>
      <c r="L200" s="217"/>
      <c r="M200" s="218"/>
      <c r="N200" s="219"/>
      <c r="O200" s="219"/>
      <c r="P200" s="219"/>
      <c r="Q200" s="219"/>
      <c r="R200" s="219"/>
      <c r="S200" s="219"/>
      <c r="T200" s="220"/>
      <c r="AT200" s="221" t="s">
        <v>159</v>
      </c>
      <c r="AU200" s="221" t="s">
        <v>83</v>
      </c>
      <c r="AV200" s="11" t="s">
        <v>78</v>
      </c>
      <c r="AW200" s="11" t="s">
        <v>34</v>
      </c>
      <c r="AX200" s="11" t="s">
        <v>73</v>
      </c>
      <c r="AY200" s="221" t="s">
        <v>149</v>
      </c>
    </row>
    <row r="201" s="12" customFormat="1">
      <c r="B201" s="222"/>
      <c r="C201" s="223"/>
      <c r="D201" s="209" t="s">
        <v>159</v>
      </c>
      <c r="E201" s="224" t="s">
        <v>21</v>
      </c>
      <c r="F201" s="225" t="s">
        <v>303</v>
      </c>
      <c r="G201" s="223"/>
      <c r="H201" s="226">
        <v>7</v>
      </c>
      <c r="I201" s="227"/>
      <c r="J201" s="223"/>
      <c r="K201" s="223"/>
      <c r="L201" s="228"/>
      <c r="M201" s="229"/>
      <c r="N201" s="230"/>
      <c r="O201" s="230"/>
      <c r="P201" s="230"/>
      <c r="Q201" s="230"/>
      <c r="R201" s="230"/>
      <c r="S201" s="230"/>
      <c r="T201" s="231"/>
      <c r="AT201" s="232" t="s">
        <v>159</v>
      </c>
      <c r="AU201" s="232" t="s">
        <v>83</v>
      </c>
      <c r="AV201" s="12" t="s">
        <v>83</v>
      </c>
      <c r="AW201" s="12" t="s">
        <v>34</v>
      </c>
      <c r="AX201" s="12" t="s">
        <v>73</v>
      </c>
      <c r="AY201" s="232" t="s">
        <v>149</v>
      </c>
    </row>
    <row r="202" s="13" customFormat="1">
      <c r="B202" s="233"/>
      <c r="C202" s="234"/>
      <c r="D202" s="209" t="s">
        <v>159</v>
      </c>
      <c r="E202" s="235" t="s">
        <v>88</v>
      </c>
      <c r="F202" s="236" t="s">
        <v>162</v>
      </c>
      <c r="G202" s="234"/>
      <c r="H202" s="237">
        <v>7</v>
      </c>
      <c r="I202" s="238"/>
      <c r="J202" s="234"/>
      <c r="K202" s="234"/>
      <c r="L202" s="239"/>
      <c r="M202" s="240"/>
      <c r="N202" s="241"/>
      <c r="O202" s="241"/>
      <c r="P202" s="241"/>
      <c r="Q202" s="241"/>
      <c r="R202" s="241"/>
      <c r="S202" s="241"/>
      <c r="T202" s="242"/>
      <c r="AT202" s="243" t="s">
        <v>159</v>
      </c>
      <c r="AU202" s="243" t="s">
        <v>83</v>
      </c>
      <c r="AV202" s="13" t="s">
        <v>108</v>
      </c>
      <c r="AW202" s="13" t="s">
        <v>34</v>
      </c>
      <c r="AX202" s="13" t="s">
        <v>78</v>
      </c>
      <c r="AY202" s="243" t="s">
        <v>149</v>
      </c>
    </row>
    <row r="203" s="10" customFormat="1" ht="22.8" customHeight="1">
      <c r="B203" s="181"/>
      <c r="C203" s="182"/>
      <c r="D203" s="183" t="s">
        <v>72</v>
      </c>
      <c r="E203" s="195" t="s">
        <v>179</v>
      </c>
      <c r="F203" s="195" t="s">
        <v>304</v>
      </c>
      <c r="G203" s="182"/>
      <c r="H203" s="182"/>
      <c r="I203" s="185"/>
      <c r="J203" s="196">
        <f>BK203</f>
        <v>0</v>
      </c>
      <c r="K203" s="182"/>
      <c r="L203" s="187"/>
      <c r="M203" s="188"/>
      <c r="N203" s="189"/>
      <c r="O203" s="189"/>
      <c r="P203" s="190">
        <f>SUM(P204:P239)</f>
        <v>0</v>
      </c>
      <c r="Q203" s="189"/>
      <c r="R203" s="190">
        <f>SUM(R204:R239)</f>
        <v>8.3700100000000006</v>
      </c>
      <c r="S203" s="189"/>
      <c r="T203" s="191">
        <f>SUM(T204:T239)</f>
        <v>0</v>
      </c>
      <c r="AR203" s="192" t="s">
        <v>78</v>
      </c>
      <c r="AT203" s="193" t="s">
        <v>72</v>
      </c>
      <c r="AU203" s="193" t="s">
        <v>78</v>
      </c>
      <c r="AY203" s="192" t="s">
        <v>149</v>
      </c>
      <c r="BK203" s="194">
        <f>SUM(BK204:BK239)</f>
        <v>0</v>
      </c>
    </row>
    <row r="204" s="1" customFormat="1" ht="16.5" customHeight="1">
      <c r="B204" s="37"/>
      <c r="C204" s="197" t="s">
        <v>86</v>
      </c>
      <c r="D204" s="197" t="s">
        <v>151</v>
      </c>
      <c r="E204" s="198" t="s">
        <v>305</v>
      </c>
      <c r="F204" s="199" t="s">
        <v>306</v>
      </c>
      <c r="G204" s="200" t="s">
        <v>154</v>
      </c>
      <c r="H204" s="201">
        <v>4</v>
      </c>
      <c r="I204" s="202"/>
      <c r="J204" s="203">
        <f>ROUND(I204*H204,2)</f>
        <v>0</v>
      </c>
      <c r="K204" s="199" t="s">
        <v>155</v>
      </c>
      <c r="L204" s="42"/>
      <c r="M204" s="204" t="s">
        <v>21</v>
      </c>
      <c r="N204" s="205" t="s">
        <v>45</v>
      </c>
      <c r="O204" s="78"/>
      <c r="P204" s="206">
        <f>O204*H204</f>
        <v>0</v>
      </c>
      <c r="Q204" s="206">
        <v>0.18906999999999999</v>
      </c>
      <c r="R204" s="206">
        <f>Q204*H204</f>
        <v>0.75627999999999995</v>
      </c>
      <c r="S204" s="206">
        <v>0</v>
      </c>
      <c r="T204" s="207">
        <f>S204*H204</f>
        <v>0</v>
      </c>
      <c r="AR204" s="16" t="s">
        <v>108</v>
      </c>
      <c r="AT204" s="16" t="s">
        <v>151</v>
      </c>
      <c r="AU204" s="16" t="s">
        <v>83</v>
      </c>
      <c r="AY204" s="16" t="s">
        <v>149</v>
      </c>
      <c r="BE204" s="208">
        <f>IF(N204="základní",J204,0)</f>
        <v>0</v>
      </c>
      <c r="BF204" s="208">
        <f>IF(N204="snížená",J204,0)</f>
        <v>0</v>
      </c>
      <c r="BG204" s="208">
        <f>IF(N204="zákl. přenesená",J204,0)</f>
        <v>0</v>
      </c>
      <c r="BH204" s="208">
        <f>IF(N204="sníž. přenesená",J204,0)</f>
        <v>0</v>
      </c>
      <c r="BI204" s="208">
        <f>IF(N204="nulová",J204,0)</f>
        <v>0</v>
      </c>
      <c r="BJ204" s="16" t="s">
        <v>83</v>
      </c>
      <c r="BK204" s="208">
        <f>ROUND(I204*H204,2)</f>
        <v>0</v>
      </c>
      <c r="BL204" s="16" t="s">
        <v>108</v>
      </c>
      <c r="BM204" s="16" t="s">
        <v>307</v>
      </c>
    </row>
    <row r="205" s="1" customFormat="1">
      <c r="B205" s="37"/>
      <c r="C205" s="38"/>
      <c r="D205" s="209" t="s">
        <v>157</v>
      </c>
      <c r="E205" s="38"/>
      <c r="F205" s="210" t="s">
        <v>308</v>
      </c>
      <c r="G205" s="38"/>
      <c r="H205" s="38"/>
      <c r="I205" s="124"/>
      <c r="J205" s="38"/>
      <c r="K205" s="38"/>
      <c r="L205" s="42"/>
      <c r="M205" s="211"/>
      <c r="N205" s="78"/>
      <c r="O205" s="78"/>
      <c r="P205" s="78"/>
      <c r="Q205" s="78"/>
      <c r="R205" s="78"/>
      <c r="S205" s="78"/>
      <c r="T205" s="79"/>
      <c r="AT205" s="16" t="s">
        <v>157</v>
      </c>
      <c r="AU205" s="16" t="s">
        <v>83</v>
      </c>
    </row>
    <row r="206" s="11" customFormat="1">
      <c r="B206" s="212"/>
      <c r="C206" s="213"/>
      <c r="D206" s="209" t="s">
        <v>159</v>
      </c>
      <c r="E206" s="214" t="s">
        <v>21</v>
      </c>
      <c r="F206" s="215" t="s">
        <v>174</v>
      </c>
      <c r="G206" s="213"/>
      <c r="H206" s="214" t="s">
        <v>21</v>
      </c>
      <c r="I206" s="216"/>
      <c r="J206" s="213"/>
      <c r="K206" s="213"/>
      <c r="L206" s="217"/>
      <c r="M206" s="218"/>
      <c r="N206" s="219"/>
      <c r="O206" s="219"/>
      <c r="P206" s="219"/>
      <c r="Q206" s="219"/>
      <c r="R206" s="219"/>
      <c r="S206" s="219"/>
      <c r="T206" s="220"/>
      <c r="AT206" s="221" t="s">
        <v>159</v>
      </c>
      <c r="AU206" s="221" t="s">
        <v>83</v>
      </c>
      <c r="AV206" s="11" t="s">
        <v>78</v>
      </c>
      <c r="AW206" s="11" t="s">
        <v>34</v>
      </c>
      <c r="AX206" s="11" t="s">
        <v>73</v>
      </c>
      <c r="AY206" s="221" t="s">
        <v>149</v>
      </c>
    </row>
    <row r="207" s="12" customFormat="1">
      <c r="B207" s="222"/>
      <c r="C207" s="223"/>
      <c r="D207" s="209" t="s">
        <v>159</v>
      </c>
      <c r="E207" s="224" t="s">
        <v>21</v>
      </c>
      <c r="F207" s="225" t="s">
        <v>175</v>
      </c>
      <c r="G207" s="223"/>
      <c r="H207" s="226">
        <v>4</v>
      </c>
      <c r="I207" s="227"/>
      <c r="J207" s="223"/>
      <c r="K207" s="223"/>
      <c r="L207" s="228"/>
      <c r="M207" s="229"/>
      <c r="N207" s="230"/>
      <c r="O207" s="230"/>
      <c r="P207" s="230"/>
      <c r="Q207" s="230"/>
      <c r="R207" s="230"/>
      <c r="S207" s="230"/>
      <c r="T207" s="231"/>
      <c r="AT207" s="232" t="s">
        <v>159</v>
      </c>
      <c r="AU207" s="232" t="s">
        <v>83</v>
      </c>
      <c r="AV207" s="12" t="s">
        <v>83</v>
      </c>
      <c r="AW207" s="12" t="s">
        <v>34</v>
      </c>
      <c r="AX207" s="12" t="s">
        <v>73</v>
      </c>
      <c r="AY207" s="232" t="s">
        <v>149</v>
      </c>
    </row>
    <row r="208" s="13" customFormat="1">
      <c r="B208" s="233"/>
      <c r="C208" s="234"/>
      <c r="D208" s="209" t="s">
        <v>159</v>
      </c>
      <c r="E208" s="235" t="s">
        <v>21</v>
      </c>
      <c r="F208" s="236" t="s">
        <v>162</v>
      </c>
      <c r="G208" s="234"/>
      <c r="H208" s="237">
        <v>4</v>
      </c>
      <c r="I208" s="238"/>
      <c r="J208" s="234"/>
      <c r="K208" s="234"/>
      <c r="L208" s="239"/>
      <c r="M208" s="240"/>
      <c r="N208" s="241"/>
      <c r="O208" s="241"/>
      <c r="P208" s="241"/>
      <c r="Q208" s="241"/>
      <c r="R208" s="241"/>
      <c r="S208" s="241"/>
      <c r="T208" s="242"/>
      <c r="AT208" s="243" t="s">
        <v>159</v>
      </c>
      <c r="AU208" s="243" t="s">
        <v>83</v>
      </c>
      <c r="AV208" s="13" t="s">
        <v>108</v>
      </c>
      <c r="AW208" s="13" t="s">
        <v>34</v>
      </c>
      <c r="AX208" s="13" t="s">
        <v>78</v>
      </c>
      <c r="AY208" s="243" t="s">
        <v>149</v>
      </c>
    </row>
    <row r="209" s="1" customFormat="1" ht="16.5" customHeight="1">
      <c r="B209" s="37"/>
      <c r="C209" s="197" t="s">
        <v>309</v>
      </c>
      <c r="D209" s="197" t="s">
        <v>151</v>
      </c>
      <c r="E209" s="198" t="s">
        <v>310</v>
      </c>
      <c r="F209" s="199" t="s">
        <v>311</v>
      </c>
      <c r="G209" s="200" t="s">
        <v>154</v>
      </c>
      <c r="H209" s="201">
        <v>4</v>
      </c>
      <c r="I209" s="202"/>
      <c r="J209" s="203">
        <f>ROUND(I209*H209,2)</f>
        <v>0</v>
      </c>
      <c r="K209" s="199" t="s">
        <v>155</v>
      </c>
      <c r="L209" s="42"/>
      <c r="M209" s="204" t="s">
        <v>21</v>
      </c>
      <c r="N209" s="205" t="s">
        <v>45</v>
      </c>
      <c r="O209" s="78"/>
      <c r="P209" s="206">
        <f>O209*H209</f>
        <v>0</v>
      </c>
      <c r="Q209" s="206">
        <v>0.37080000000000002</v>
      </c>
      <c r="R209" s="206">
        <f>Q209*H209</f>
        <v>1.4832000000000001</v>
      </c>
      <c r="S209" s="206">
        <v>0</v>
      </c>
      <c r="T209" s="207">
        <f>S209*H209</f>
        <v>0</v>
      </c>
      <c r="AR209" s="16" t="s">
        <v>108</v>
      </c>
      <c r="AT209" s="16" t="s">
        <v>151</v>
      </c>
      <c r="AU209" s="16" t="s">
        <v>83</v>
      </c>
      <c r="AY209" s="16" t="s">
        <v>149</v>
      </c>
      <c r="BE209" s="208">
        <f>IF(N209="základní",J209,0)</f>
        <v>0</v>
      </c>
      <c r="BF209" s="208">
        <f>IF(N209="snížená",J209,0)</f>
        <v>0</v>
      </c>
      <c r="BG209" s="208">
        <f>IF(N209="zákl. přenesená",J209,0)</f>
        <v>0</v>
      </c>
      <c r="BH209" s="208">
        <f>IF(N209="sníž. přenesená",J209,0)</f>
        <v>0</v>
      </c>
      <c r="BI209" s="208">
        <f>IF(N209="nulová",J209,0)</f>
        <v>0</v>
      </c>
      <c r="BJ209" s="16" t="s">
        <v>83</v>
      </c>
      <c r="BK209" s="208">
        <f>ROUND(I209*H209,2)</f>
        <v>0</v>
      </c>
      <c r="BL209" s="16" t="s">
        <v>108</v>
      </c>
      <c r="BM209" s="16" t="s">
        <v>312</v>
      </c>
    </row>
    <row r="210" s="1" customFormat="1">
      <c r="B210" s="37"/>
      <c r="C210" s="38"/>
      <c r="D210" s="209" t="s">
        <v>157</v>
      </c>
      <c r="E210" s="38"/>
      <c r="F210" s="210" t="s">
        <v>308</v>
      </c>
      <c r="G210" s="38"/>
      <c r="H210" s="38"/>
      <c r="I210" s="124"/>
      <c r="J210" s="38"/>
      <c r="K210" s="38"/>
      <c r="L210" s="42"/>
      <c r="M210" s="211"/>
      <c r="N210" s="78"/>
      <c r="O210" s="78"/>
      <c r="P210" s="78"/>
      <c r="Q210" s="78"/>
      <c r="R210" s="78"/>
      <c r="S210" s="78"/>
      <c r="T210" s="79"/>
      <c r="AT210" s="16" t="s">
        <v>157</v>
      </c>
      <c r="AU210" s="16" t="s">
        <v>83</v>
      </c>
    </row>
    <row r="211" s="11" customFormat="1">
      <c r="B211" s="212"/>
      <c r="C211" s="213"/>
      <c r="D211" s="209" t="s">
        <v>159</v>
      </c>
      <c r="E211" s="214" t="s">
        <v>21</v>
      </c>
      <c r="F211" s="215" t="s">
        <v>174</v>
      </c>
      <c r="G211" s="213"/>
      <c r="H211" s="214" t="s">
        <v>21</v>
      </c>
      <c r="I211" s="216"/>
      <c r="J211" s="213"/>
      <c r="K211" s="213"/>
      <c r="L211" s="217"/>
      <c r="M211" s="218"/>
      <c r="N211" s="219"/>
      <c r="O211" s="219"/>
      <c r="P211" s="219"/>
      <c r="Q211" s="219"/>
      <c r="R211" s="219"/>
      <c r="S211" s="219"/>
      <c r="T211" s="220"/>
      <c r="AT211" s="221" t="s">
        <v>159</v>
      </c>
      <c r="AU211" s="221" t="s">
        <v>83</v>
      </c>
      <c r="AV211" s="11" t="s">
        <v>78</v>
      </c>
      <c r="AW211" s="11" t="s">
        <v>34</v>
      </c>
      <c r="AX211" s="11" t="s">
        <v>73</v>
      </c>
      <c r="AY211" s="221" t="s">
        <v>149</v>
      </c>
    </row>
    <row r="212" s="12" customFormat="1">
      <c r="B212" s="222"/>
      <c r="C212" s="223"/>
      <c r="D212" s="209" t="s">
        <v>159</v>
      </c>
      <c r="E212" s="224" t="s">
        <v>21</v>
      </c>
      <c r="F212" s="225" t="s">
        <v>175</v>
      </c>
      <c r="G212" s="223"/>
      <c r="H212" s="226">
        <v>4</v>
      </c>
      <c r="I212" s="227"/>
      <c r="J212" s="223"/>
      <c r="K212" s="223"/>
      <c r="L212" s="228"/>
      <c r="M212" s="229"/>
      <c r="N212" s="230"/>
      <c r="O212" s="230"/>
      <c r="P212" s="230"/>
      <c r="Q212" s="230"/>
      <c r="R212" s="230"/>
      <c r="S212" s="230"/>
      <c r="T212" s="231"/>
      <c r="AT212" s="232" t="s">
        <v>159</v>
      </c>
      <c r="AU212" s="232" t="s">
        <v>83</v>
      </c>
      <c r="AV212" s="12" t="s">
        <v>83</v>
      </c>
      <c r="AW212" s="12" t="s">
        <v>34</v>
      </c>
      <c r="AX212" s="12" t="s">
        <v>73</v>
      </c>
      <c r="AY212" s="232" t="s">
        <v>149</v>
      </c>
    </row>
    <row r="213" s="13" customFormat="1">
      <c r="B213" s="233"/>
      <c r="C213" s="234"/>
      <c r="D213" s="209" t="s">
        <v>159</v>
      </c>
      <c r="E213" s="235" t="s">
        <v>21</v>
      </c>
      <c r="F213" s="236" t="s">
        <v>162</v>
      </c>
      <c r="G213" s="234"/>
      <c r="H213" s="237">
        <v>4</v>
      </c>
      <c r="I213" s="238"/>
      <c r="J213" s="234"/>
      <c r="K213" s="234"/>
      <c r="L213" s="239"/>
      <c r="M213" s="240"/>
      <c r="N213" s="241"/>
      <c r="O213" s="241"/>
      <c r="P213" s="241"/>
      <c r="Q213" s="241"/>
      <c r="R213" s="241"/>
      <c r="S213" s="241"/>
      <c r="T213" s="242"/>
      <c r="AT213" s="243" t="s">
        <v>159</v>
      </c>
      <c r="AU213" s="243" t="s">
        <v>83</v>
      </c>
      <c r="AV213" s="13" t="s">
        <v>108</v>
      </c>
      <c r="AW213" s="13" t="s">
        <v>34</v>
      </c>
      <c r="AX213" s="13" t="s">
        <v>78</v>
      </c>
      <c r="AY213" s="243" t="s">
        <v>149</v>
      </c>
    </row>
    <row r="214" s="1" customFormat="1" ht="22.5" customHeight="1">
      <c r="B214" s="37"/>
      <c r="C214" s="197" t="s">
        <v>313</v>
      </c>
      <c r="D214" s="197" t="s">
        <v>151</v>
      </c>
      <c r="E214" s="198" t="s">
        <v>314</v>
      </c>
      <c r="F214" s="199" t="s">
        <v>315</v>
      </c>
      <c r="G214" s="200" t="s">
        <v>154</v>
      </c>
      <c r="H214" s="201">
        <v>4</v>
      </c>
      <c r="I214" s="202"/>
      <c r="J214" s="203">
        <f>ROUND(I214*H214,2)</f>
        <v>0</v>
      </c>
      <c r="K214" s="199" t="s">
        <v>155</v>
      </c>
      <c r="L214" s="42"/>
      <c r="M214" s="204" t="s">
        <v>21</v>
      </c>
      <c r="N214" s="205" t="s">
        <v>45</v>
      </c>
      <c r="O214" s="78"/>
      <c r="P214" s="206">
        <f>O214*H214</f>
        <v>0</v>
      </c>
      <c r="Q214" s="206">
        <v>0.26375999999999999</v>
      </c>
      <c r="R214" s="206">
        <f>Q214*H214</f>
        <v>1.05504</v>
      </c>
      <c r="S214" s="206">
        <v>0</v>
      </c>
      <c r="T214" s="207">
        <f>S214*H214</f>
        <v>0</v>
      </c>
      <c r="AR214" s="16" t="s">
        <v>108</v>
      </c>
      <c r="AT214" s="16" t="s">
        <v>151</v>
      </c>
      <c r="AU214" s="16" t="s">
        <v>83</v>
      </c>
      <c r="AY214" s="16" t="s">
        <v>149</v>
      </c>
      <c r="BE214" s="208">
        <f>IF(N214="základní",J214,0)</f>
        <v>0</v>
      </c>
      <c r="BF214" s="208">
        <f>IF(N214="snížená",J214,0)</f>
        <v>0</v>
      </c>
      <c r="BG214" s="208">
        <f>IF(N214="zákl. přenesená",J214,0)</f>
        <v>0</v>
      </c>
      <c r="BH214" s="208">
        <f>IF(N214="sníž. přenesená",J214,0)</f>
        <v>0</v>
      </c>
      <c r="BI214" s="208">
        <f>IF(N214="nulová",J214,0)</f>
        <v>0</v>
      </c>
      <c r="BJ214" s="16" t="s">
        <v>83</v>
      </c>
      <c r="BK214" s="208">
        <f>ROUND(I214*H214,2)</f>
        <v>0</v>
      </c>
      <c r="BL214" s="16" t="s">
        <v>108</v>
      </c>
      <c r="BM214" s="16" t="s">
        <v>316</v>
      </c>
    </row>
    <row r="215" s="1" customFormat="1">
      <c r="B215" s="37"/>
      <c r="C215" s="38"/>
      <c r="D215" s="209" t="s">
        <v>157</v>
      </c>
      <c r="E215" s="38"/>
      <c r="F215" s="210" t="s">
        <v>308</v>
      </c>
      <c r="G215" s="38"/>
      <c r="H215" s="38"/>
      <c r="I215" s="124"/>
      <c r="J215" s="38"/>
      <c r="K215" s="38"/>
      <c r="L215" s="42"/>
      <c r="M215" s="211"/>
      <c r="N215" s="78"/>
      <c r="O215" s="78"/>
      <c r="P215" s="78"/>
      <c r="Q215" s="78"/>
      <c r="R215" s="78"/>
      <c r="S215" s="78"/>
      <c r="T215" s="79"/>
      <c r="AT215" s="16" t="s">
        <v>157</v>
      </c>
      <c r="AU215" s="16" t="s">
        <v>83</v>
      </c>
    </row>
    <row r="216" s="11" customFormat="1">
      <c r="B216" s="212"/>
      <c r="C216" s="213"/>
      <c r="D216" s="209" t="s">
        <v>159</v>
      </c>
      <c r="E216" s="214" t="s">
        <v>21</v>
      </c>
      <c r="F216" s="215" t="s">
        <v>174</v>
      </c>
      <c r="G216" s="213"/>
      <c r="H216" s="214" t="s">
        <v>21</v>
      </c>
      <c r="I216" s="216"/>
      <c r="J216" s="213"/>
      <c r="K216" s="213"/>
      <c r="L216" s="217"/>
      <c r="M216" s="218"/>
      <c r="N216" s="219"/>
      <c r="O216" s="219"/>
      <c r="P216" s="219"/>
      <c r="Q216" s="219"/>
      <c r="R216" s="219"/>
      <c r="S216" s="219"/>
      <c r="T216" s="220"/>
      <c r="AT216" s="221" t="s">
        <v>159</v>
      </c>
      <c r="AU216" s="221" t="s">
        <v>83</v>
      </c>
      <c r="AV216" s="11" t="s">
        <v>78</v>
      </c>
      <c r="AW216" s="11" t="s">
        <v>34</v>
      </c>
      <c r="AX216" s="11" t="s">
        <v>73</v>
      </c>
      <c r="AY216" s="221" t="s">
        <v>149</v>
      </c>
    </row>
    <row r="217" s="12" customFormat="1">
      <c r="B217" s="222"/>
      <c r="C217" s="223"/>
      <c r="D217" s="209" t="s">
        <v>159</v>
      </c>
      <c r="E217" s="224" t="s">
        <v>21</v>
      </c>
      <c r="F217" s="225" t="s">
        <v>175</v>
      </c>
      <c r="G217" s="223"/>
      <c r="H217" s="226">
        <v>4</v>
      </c>
      <c r="I217" s="227"/>
      <c r="J217" s="223"/>
      <c r="K217" s="223"/>
      <c r="L217" s="228"/>
      <c r="M217" s="229"/>
      <c r="N217" s="230"/>
      <c r="O217" s="230"/>
      <c r="P217" s="230"/>
      <c r="Q217" s="230"/>
      <c r="R217" s="230"/>
      <c r="S217" s="230"/>
      <c r="T217" s="231"/>
      <c r="AT217" s="232" t="s">
        <v>159</v>
      </c>
      <c r="AU217" s="232" t="s">
        <v>83</v>
      </c>
      <c r="AV217" s="12" t="s">
        <v>83</v>
      </c>
      <c r="AW217" s="12" t="s">
        <v>34</v>
      </c>
      <c r="AX217" s="12" t="s">
        <v>73</v>
      </c>
      <c r="AY217" s="232" t="s">
        <v>149</v>
      </c>
    </row>
    <row r="218" s="13" customFormat="1">
      <c r="B218" s="233"/>
      <c r="C218" s="234"/>
      <c r="D218" s="209" t="s">
        <v>159</v>
      </c>
      <c r="E218" s="235" t="s">
        <v>21</v>
      </c>
      <c r="F218" s="236" t="s">
        <v>162</v>
      </c>
      <c r="G218" s="234"/>
      <c r="H218" s="237">
        <v>4</v>
      </c>
      <c r="I218" s="238"/>
      <c r="J218" s="234"/>
      <c r="K218" s="234"/>
      <c r="L218" s="239"/>
      <c r="M218" s="240"/>
      <c r="N218" s="241"/>
      <c r="O218" s="241"/>
      <c r="P218" s="241"/>
      <c r="Q218" s="241"/>
      <c r="R218" s="241"/>
      <c r="S218" s="241"/>
      <c r="T218" s="242"/>
      <c r="AT218" s="243" t="s">
        <v>159</v>
      </c>
      <c r="AU218" s="243" t="s">
        <v>83</v>
      </c>
      <c r="AV218" s="13" t="s">
        <v>108</v>
      </c>
      <c r="AW218" s="13" t="s">
        <v>34</v>
      </c>
      <c r="AX218" s="13" t="s">
        <v>78</v>
      </c>
      <c r="AY218" s="243" t="s">
        <v>149</v>
      </c>
    </row>
    <row r="219" s="1" customFormat="1" ht="22.5" customHeight="1">
      <c r="B219" s="37"/>
      <c r="C219" s="197" t="s">
        <v>317</v>
      </c>
      <c r="D219" s="197" t="s">
        <v>151</v>
      </c>
      <c r="E219" s="198" t="s">
        <v>318</v>
      </c>
      <c r="F219" s="199" t="s">
        <v>319</v>
      </c>
      <c r="G219" s="200" t="s">
        <v>154</v>
      </c>
      <c r="H219" s="201">
        <v>4</v>
      </c>
      <c r="I219" s="202"/>
      <c r="J219" s="203">
        <f>ROUND(I219*H219,2)</f>
        <v>0</v>
      </c>
      <c r="K219" s="199" t="s">
        <v>155</v>
      </c>
      <c r="L219" s="42"/>
      <c r="M219" s="204" t="s">
        <v>21</v>
      </c>
      <c r="N219" s="205" t="s">
        <v>45</v>
      </c>
      <c r="O219" s="78"/>
      <c r="P219" s="206">
        <f>O219*H219</f>
        <v>0</v>
      </c>
      <c r="Q219" s="206">
        <v>0.20745</v>
      </c>
      <c r="R219" s="206">
        <f>Q219*H219</f>
        <v>0.82979999999999998</v>
      </c>
      <c r="S219" s="206">
        <v>0</v>
      </c>
      <c r="T219" s="207">
        <f>S219*H219</f>
        <v>0</v>
      </c>
      <c r="AR219" s="16" t="s">
        <v>108</v>
      </c>
      <c r="AT219" s="16" t="s">
        <v>151</v>
      </c>
      <c r="AU219" s="16" t="s">
        <v>83</v>
      </c>
      <c r="AY219" s="16" t="s">
        <v>149</v>
      </c>
      <c r="BE219" s="208">
        <f>IF(N219="základní",J219,0)</f>
        <v>0</v>
      </c>
      <c r="BF219" s="208">
        <f>IF(N219="snížená",J219,0)</f>
        <v>0</v>
      </c>
      <c r="BG219" s="208">
        <f>IF(N219="zákl. přenesená",J219,0)</f>
        <v>0</v>
      </c>
      <c r="BH219" s="208">
        <f>IF(N219="sníž. přenesená",J219,0)</f>
        <v>0</v>
      </c>
      <c r="BI219" s="208">
        <f>IF(N219="nulová",J219,0)</f>
        <v>0</v>
      </c>
      <c r="BJ219" s="16" t="s">
        <v>83</v>
      </c>
      <c r="BK219" s="208">
        <f>ROUND(I219*H219,2)</f>
        <v>0</v>
      </c>
      <c r="BL219" s="16" t="s">
        <v>108</v>
      </c>
      <c r="BM219" s="16" t="s">
        <v>320</v>
      </c>
    </row>
    <row r="220" s="1" customFormat="1">
      <c r="B220" s="37"/>
      <c r="C220" s="38"/>
      <c r="D220" s="209" t="s">
        <v>157</v>
      </c>
      <c r="E220" s="38"/>
      <c r="F220" s="210" t="s">
        <v>321</v>
      </c>
      <c r="G220" s="38"/>
      <c r="H220" s="38"/>
      <c r="I220" s="124"/>
      <c r="J220" s="38"/>
      <c r="K220" s="38"/>
      <c r="L220" s="42"/>
      <c r="M220" s="211"/>
      <c r="N220" s="78"/>
      <c r="O220" s="78"/>
      <c r="P220" s="78"/>
      <c r="Q220" s="78"/>
      <c r="R220" s="78"/>
      <c r="S220" s="78"/>
      <c r="T220" s="79"/>
      <c r="AT220" s="16" t="s">
        <v>157</v>
      </c>
      <c r="AU220" s="16" t="s">
        <v>83</v>
      </c>
    </row>
    <row r="221" s="11" customFormat="1">
      <c r="B221" s="212"/>
      <c r="C221" s="213"/>
      <c r="D221" s="209" t="s">
        <v>159</v>
      </c>
      <c r="E221" s="214" t="s">
        <v>21</v>
      </c>
      <c r="F221" s="215" t="s">
        <v>174</v>
      </c>
      <c r="G221" s="213"/>
      <c r="H221" s="214" t="s">
        <v>21</v>
      </c>
      <c r="I221" s="216"/>
      <c r="J221" s="213"/>
      <c r="K221" s="213"/>
      <c r="L221" s="217"/>
      <c r="M221" s="218"/>
      <c r="N221" s="219"/>
      <c r="O221" s="219"/>
      <c r="P221" s="219"/>
      <c r="Q221" s="219"/>
      <c r="R221" s="219"/>
      <c r="S221" s="219"/>
      <c r="T221" s="220"/>
      <c r="AT221" s="221" t="s">
        <v>159</v>
      </c>
      <c r="AU221" s="221" t="s">
        <v>83</v>
      </c>
      <c r="AV221" s="11" t="s">
        <v>78</v>
      </c>
      <c r="AW221" s="11" t="s">
        <v>34</v>
      </c>
      <c r="AX221" s="11" t="s">
        <v>73</v>
      </c>
      <c r="AY221" s="221" t="s">
        <v>149</v>
      </c>
    </row>
    <row r="222" s="12" customFormat="1">
      <c r="B222" s="222"/>
      <c r="C222" s="223"/>
      <c r="D222" s="209" t="s">
        <v>159</v>
      </c>
      <c r="E222" s="224" t="s">
        <v>21</v>
      </c>
      <c r="F222" s="225" t="s">
        <v>175</v>
      </c>
      <c r="G222" s="223"/>
      <c r="H222" s="226">
        <v>4</v>
      </c>
      <c r="I222" s="227"/>
      <c r="J222" s="223"/>
      <c r="K222" s="223"/>
      <c r="L222" s="228"/>
      <c r="M222" s="229"/>
      <c r="N222" s="230"/>
      <c r="O222" s="230"/>
      <c r="P222" s="230"/>
      <c r="Q222" s="230"/>
      <c r="R222" s="230"/>
      <c r="S222" s="230"/>
      <c r="T222" s="231"/>
      <c r="AT222" s="232" t="s">
        <v>159</v>
      </c>
      <c r="AU222" s="232" t="s">
        <v>83</v>
      </c>
      <c r="AV222" s="12" t="s">
        <v>83</v>
      </c>
      <c r="AW222" s="12" t="s">
        <v>34</v>
      </c>
      <c r="AX222" s="12" t="s">
        <v>73</v>
      </c>
      <c r="AY222" s="232" t="s">
        <v>149</v>
      </c>
    </row>
    <row r="223" s="13" customFormat="1">
      <c r="B223" s="233"/>
      <c r="C223" s="234"/>
      <c r="D223" s="209" t="s">
        <v>159</v>
      </c>
      <c r="E223" s="235" t="s">
        <v>21</v>
      </c>
      <c r="F223" s="236" t="s">
        <v>162</v>
      </c>
      <c r="G223" s="234"/>
      <c r="H223" s="237">
        <v>4</v>
      </c>
      <c r="I223" s="238"/>
      <c r="J223" s="234"/>
      <c r="K223" s="234"/>
      <c r="L223" s="239"/>
      <c r="M223" s="240"/>
      <c r="N223" s="241"/>
      <c r="O223" s="241"/>
      <c r="P223" s="241"/>
      <c r="Q223" s="241"/>
      <c r="R223" s="241"/>
      <c r="S223" s="241"/>
      <c r="T223" s="242"/>
      <c r="AT223" s="243" t="s">
        <v>159</v>
      </c>
      <c r="AU223" s="243" t="s">
        <v>83</v>
      </c>
      <c r="AV223" s="13" t="s">
        <v>108</v>
      </c>
      <c r="AW223" s="13" t="s">
        <v>34</v>
      </c>
      <c r="AX223" s="13" t="s">
        <v>78</v>
      </c>
      <c r="AY223" s="243" t="s">
        <v>149</v>
      </c>
    </row>
    <row r="224" s="1" customFormat="1" ht="22.5" customHeight="1">
      <c r="B224" s="37"/>
      <c r="C224" s="197" t="s">
        <v>322</v>
      </c>
      <c r="D224" s="197" t="s">
        <v>151</v>
      </c>
      <c r="E224" s="198" t="s">
        <v>323</v>
      </c>
      <c r="F224" s="199" t="s">
        <v>324</v>
      </c>
      <c r="G224" s="200" t="s">
        <v>154</v>
      </c>
      <c r="H224" s="201">
        <v>20</v>
      </c>
      <c r="I224" s="202"/>
      <c r="J224" s="203">
        <f>ROUND(I224*H224,2)</f>
        <v>0</v>
      </c>
      <c r="K224" s="199" t="s">
        <v>155</v>
      </c>
      <c r="L224" s="42"/>
      <c r="M224" s="204" t="s">
        <v>21</v>
      </c>
      <c r="N224" s="205" t="s">
        <v>45</v>
      </c>
      <c r="O224" s="78"/>
      <c r="P224" s="206">
        <f>O224*H224</f>
        <v>0</v>
      </c>
      <c r="Q224" s="206">
        <v>0.083500000000000005</v>
      </c>
      <c r="R224" s="206">
        <f>Q224*H224</f>
        <v>1.6700000000000002</v>
      </c>
      <c r="S224" s="206">
        <v>0</v>
      </c>
      <c r="T224" s="207">
        <f>S224*H224</f>
        <v>0</v>
      </c>
      <c r="AR224" s="16" t="s">
        <v>108</v>
      </c>
      <c r="AT224" s="16" t="s">
        <v>151</v>
      </c>
      <c r="AU224" s="16" t="s">
        <v>83</v>
      </c>
      <c r="AY224" s="16" t="s">
        <v>149</v>
      </c>
      <c r="BE224" s="208">
        <f>IF(N224="základní",J224,0)</f>
        <v>0</v>
      </c>
      <c r="BF224" s="208">
        <f>IF(N224="snížená",J224,0)</f>
        <v>0</v>
      </c>
      <c r="BG224" s="208">
        <f>IF(N224="zákl. přenesená",J224,0)</f>
        <v>0</v>
      </c>
      <c r="BH224" s="208">
        <f>IF(N224="sníž. přenesená",J224,0)</f>
        <v>0</v>
      </c>
      <c r="BI224" s="208">
        <f>IF(N224="nulová",J224,0)</f>
        <v>0</v>
      </c>
      <c r="BJ224" s="16" t="s">
        <v>83</v>
      </c>
      <c r="BK224" s="208">
        <f>ROUND(I224*H224,2)</f>
        <v>0</v>
      </c>
      <c r="BL224" s="16" t="s">
        <v>108</v>
      </c>
      <c r="BM224" s="16" t="s">
        <v>325</v>
      </c>
    </row>
    <row r="225" s="1" customFormat="1">
      <c r="B225" s="37"/>
      <c r="C225" s="38"/>
      <c r="D225" s="209" t="s">
        <v>157</v>
      </c>
      <c r="E225" s="38"/>
      <c r="F225" s="210" t="s">
        <v>326</v>
      </c>
      <c r="G225" s="38"/>
      <c r="H225" s="38"/>
      <c r="I225" s="124"/>
      <c r="J225" s="38"/>
      <c r="K225" s="38"/>
      <c r="L225" s="42"/>
      <c r="M225" s="211"/>
      <c r="N225" s="78"/>
      <c r="O225" s="78"/>
      <c r="P225" s="78"/>
      <c r="Q225" s="78"/>
      <c r="R225" s="78"/>
      <c r="S225" s="78"/>
      <c r="T225" s="79"/>
      <c r="AT225" s="16" t="s">
        <v>157</v>
      </c>
      <c r="AU225" s="16" t="s">
        <v>83</v>
      </c>
    </row>
    <row r="226" s="11" customFormat="1">
      <c r="B226" s="212"/>
      <c r="C226" s="213"/>
      <c r="D226" s="209" t="s">
        <v>159</v>
      </c>
      <c r="E226" s="214" t="s">
        <v>21</v>
      </c>
      <c r="F226" s="215" t="s">
        <v>167</v>
      </c>
      <c r="G226" s="213"/>
      <c r="H226" s="214" t="s">
        <v>21</v>
      </c>
      <c r="I226" s="216"/>
      <c r="J226" s="213"/>
      <c r="K226" s="213"/>
      <c r="L226" s="217"/>
      <c r="M226" s="218"/>
      <c r="N226" s="219"/>
      <c r="O226" s="219"/>
      <c r="P226" s="219"/>
      <c r="Q226" s="219"/>
      <c r="R226" s="219"/>
      <c r="S226" s="219"/>
      <c r="T226" s="220"/>
      <c r="AT226" s="221" t="s">
        <v>159</v>
      </c>
      <c r="AU226" s="221" t="s">
        <v>83</v>
      </c>
      <c r="AV226" s="11" t="s">
        <v>78</v>
      </c>
      <c r="AW226" s="11" t="s">
        <v>34</v>
      </c>
      <c r="AX226" s="11" t="s">
        <v>73</v>
      </c>
      <c r="AY226" s="221" t="s">
        <v>149</v>
      </c>
    </row>
    <row r="227" s="12" customFormat="1">
      <c r="B227" s="222"/>
      <c r="C227" s="223"/>
      <c r="D227" s="209" t="s">
        <v>159</v>
      </c>
      <c r="E227" s="224" t="s">
        <v>21</v>
      </c>
      <c r="F227" s="225" t="s">
        <v>168</v>
      </c>
      <c r="G227" s="223"/>
      <c r="H227" s="226">
        <v>20</v>
      </c>
      <c r="I227" s="227"/>
      <c r="J227" s="223"/>
      <c r="K227" s="223"/>
      <c r="L227" s="228"/>
      <c r="M227" s="229"/>
      <c r="N227" s="230"/>
      <c r="O227" s="230"/>
      <c r="P227" s="230"/>
      <c r="Q227" s="230"/>
      <c r="R227" s="230"/>
      <c r="S227" s="230"/>
      <c r="T227" s="231"/>
      <c r="AT227" s="232" t="s">
        <v>159</v>
      </c>
      <c r="AU227" s="232" t="s">
        <v>83</v>
      </c>
      <c r="AV227" s="12" t="s">
        <v>83</v>
      </c>
      <c r="AW227" s="12" t="s">
        <v>34</v>
      </c>
      <c r="AX227" s="12" t="s">
        <v>73</v>
      </c>
      <c r="AY227" s="232" t="s">
        <v>149</v>
      </c>
    </row>
    <row r="228" s="13" customFormat="1">
      <c r="B228" s="233"/>
      <c r="C228" s="234"/>
      <c r="D228" s="209" t="s">
        <v>159</v>
      </c>
      <c r="E228" s="235" t="s">
        <v>21</v>
      </c>
      <c r="F228" s="236" t="s">
        <v>162</v>
      </c>
      <c r="G228" s="234"/>
      <c r="H228" s="237">
        <v>20</v>
      </c>
      <c r="I228" s="238"/>
      <c r="J228" s="234"/>
      <c r="K228" s="234"/>
      <c r="L228" s="239"/>
      <c r="M228" s="240"/>
      <c r="N228" s="241"/>
      <c r="O228" s="241"/>
      <c r="P228" s="241"/>
      <c r="Q228" s="241"/>
      <c r="R228" s="241"/>
      <c r="S228" s="241"/>
      <c r="T228" s="242"/>
      <c r="AT228" s="243" t="s">
        <v>159</v>
      </c>
      <c r="AU228" s="243" t="s">
        <v>83</v>
      </c>
      <c r="AV228" s="13" t="s">
        <v>108</v>
      </c>
      <c r="AW228" s="13" t="s">
        <v>34</v>
      </c>
      <c r="AX228" s="13" t="s">
        <v>78</v>
      </c>
      <c r="AY228" s="243" t="s">
        <v>149</v>
      </c>
    </row>
    <row r="229" s="1" customFormat="1" ht="16.5" customHeight="1">
      <c r="B229" s="37"/>
      <c r="C229" s="244" t="s">
        <v>327</v>
      </c>
      <c r="D229" s="244" t="s">
        <v>263</v>
      </c>
      <c r="E229" s="245" t="s">
        <v>328</v>
      </c>
      <c r="F229" s="246" t="s">
        <v>329</v>
      </c>
      <c r="G229" s="247" t="s">
        <v>330</v>
      </c>
      <c r="H229" s="248">
        <v>1</v>
      </c>
      <c r="I229" s="249"/>
      <c r="J229" s="250">
        <f>ROUND(I229*H229,2)</f>
        <v>0</v>
      </c>
      <c r="K229" s="246" t="s">
        <v>155</v>
      </c>
      <c r="L229" s="251"/>
      <c r="M229" s="252" t="s">
        <v>21</v>
      </c>
      <c r="N229" s="253" t="s">
        <v>45</v>
      </c>
      <c r="O229" s="78"/>
      <c r="P229" s="206">
        <f>O229*H229</f>
        <v>0</v>
      </c>
      <c r="Q229" s="206">
        <v>1.9079999999999999</v>
      </c>
      <c r="R229" s="206">
        <f>Q229*H229</f>
        <v>1.9079999999999999</v>
      </c>
      <c r="S229" s="206">
        <v>0</v>
      </c>
      <c r="T229" s="207">
        <f>S229*H229</f>
        <v>0</v>
      </c>
      <c r="AR229" s="16" t="s">
        <v>195</v>
      </c>
      <c r="AT229" s="16" t="s">
        <v>263</v>
      </c>
      <c r="AU229" s="16" t="s">
        <v>83</v>
      </c>
      <c r="AY229" s="16" t="s">
        <v>149</v>
      </c>
      <c r="BE229" s="208">
        <f>IF(N229="základní",J229,0)</f>
        <v>0</v>
      </c>
      <c r="BF229" s="208">
        <f>IF(N229="snížená",J229,0)</f>
        <v>0</v>
      </c>
      <c r="BG229" s="208">
        <f>IF(N229="zákl. přenesená",J229,0)</f>
        <v>0</v>
      </c>
      <c r="BH229" s="208">
        <f>IF(N229="sníž. přenesená",J229,0)</f>
        <v>0</v>
      </c>
      <c r="BI229" s="208">
        <f>IF(N229="nulová",J229,0)</f>
        <v>0</v>
      </c>
      <c r="BJ229" s="16" t="s">
        <v>83</v>
      </c>
      <c r="BK229" s="208">
        <f>ROUND(I229*H229,2)</f>
        <v>0</v>
      </c>
      <c r="BL229" s="16" t="s">
        <v>108</v>
      </c>
      <c r="BM229" s="16" t="s">
        <v>331</v>
      </c>
    </row>
    <row r="230" s="1" customFormat="1" ht="33.75" customHeight="1">
      <c r="B230" s="37"/>
      <c r="C230" s="197" t="s">
        <v>332</v>
      </c>
      <c r="D230" s="197" t="s">
        <v>151</v>
      </c>
      <c r="E230" s="198" t="s">
        <v>333</v>
      </c>
      <c r="F230" s="199" t="s">
        <v>334</v>
      </c>
      <c r="G230" s="200" t="s">
        <v>154</v>
      </c>
      <c r="H230" s="201">
        <v>5</v>
      </c>
      <c r="I230" s="202"/>
      <c r="J230" s="203">
        <f>ROUND(I230*H230,2)</f>
        <v>0</v>
      </c>
      <c r="K230" s="199" t="s">
        <v>155</v>
      </c>
      <c r="L230" s="42"/>
      <c r="M230" s="204" t="s">
        <v>21</v>
      </c>
      <c r="N230" s="205" t="s">
        <v>45</v>
      </c>
      <c r="O230" s="78"/>
      <c r="P230" s="206">
        <f>O230*H230</f>
        <v>0</v>
      </c>
      <c r="Q230" s="206">
        <v>0.084250000000000005</v>
      </c>
      <c r="R230" s="206">
        <f>Q230*H230</f>
        <v>0.42125000000000001</v>
      </c>
      <c r="S230" s="206">
        <v>0</v>
      </c>
      <c r="T230" s="207">
        <f>S230*H230</f>
        <v>0</v>
      </c>
      <c r="AR230" s="16" t="s">
        <v>108</v>
      </c>
      <c r="AT230" s="16" t="s">
        <v>151</v>
      </c>
      <c r="AU230" s="16" t="s">
        <v>83</v>
      </c>
      <c r="AY230" s="16" t="s">
        <v>149</v>
      </c>
      <c r="BE230" s="208">
        <f>IF(N230="základní",J230,0)</f>
        <v>0</v>
      </c>
      <c r="BF230" s="208">
        <f>IF(N230="snížená",J230,0)</f>
        <v>0</v>
      </c>
      <c r="BG230" s="208">
        <f>IF(N230="zákl. přenesená",J230,0)</f>
        <v>0</v>
      </c>
      <c r="BH230" s="208">
        <f>IF(N230="sníž. přenesená",J230,0)</f>
        <v>0</v>
      </c>
      <c r="BI230" s="208">
        <f>IF(N230="nulová",J230,0)</f>
        <v>0</v>
      </c>
      <c r="BJ230" s="16" t="s">
        <v>83</v>
      </c>
      <c r="BK230" s="208">
        <f>ROUND(I230*H230,2)</f>
        <v>0</v>
      </c>
      <c r="BL230" s="16" t="s">
        <v>108</v>
      </c>
      <c r="BM230" s="16" t="s">
        <v>335</v>
      </c>
    </row>
    <row r="231" s="1" customFormat="1">
      <c r="B231" s="37"/>
      <c r="C231" s="38"/>
      <c r="D231" s="209" t="s">
        <v>157</v>
      </c>
      <c r="E231" s="38"/>
      <c r="F231" s="210" t="s">
        <v>336</v>
      </c>
      <c r="G231" s="38"/>
      <c r="H231" s="38"/>
      <c r="I231" s="124"/>
      <c r="J231" s="38"/>
      <c r="K231" s="38"/>
      <c r="L231" s="42"/>
      <c r="M231" s="211"/>
      <c r="N231" s="78"/>
      <c r="O231" s="78"/>
      <c r="P231" s="78"/>
      <c r="Q231" s="78"/>
      <c r="R231" s="78"/>
      <c r="S231" s="78"/>
      <c r="T231" s="79"/>
      <c r="AT231" s="16" t="s">
        <v>157</v>
      </c>
      <c r="AU231" s="16" t="s">
        <v>83</v>
      </c>
    </row>
    <row r="232" s="11" customFormat="1">
      <c r="B232" s="212"/>
      <c r="C232" s="213"/>
      <c r="D232" s="209" t="s">
        <v>159</v>
      </c>
      <c r="E232" s="214" t="s">
        <v>21</v>
      </c>
      <c r="F232" s="215" t="s">
        <v>160</v>
      </c>
      <c r="G232" s="213"/>
      <c r="H232" s="214" t="s">
        <v>21</v>
      </c>
      <c r="I232" s="216"/>
      <c r="J232" s="213"/>
      <c r="K232" s="213"/>
      <c r="L232" s="217"/>
      <c r="M232" s="218"/>
      <c r="N232" s="219"/>
      <c r="O232" s="219"/>
      <c r="P232" s="219"/>
      <c r="Q232" s="219"/>
      <c r="R232" s="219"/>
      <c r="S232" s="219"/>
      <c r="T232" s="220"/>
      <c r="AT232" s="221" t="s">
        <v>159</v>
      </c>
      <c r="AU232" s="221" t="s">
        <v>83</v>
      </c>
      <c r="AV232" s="11" t="s">
        <v>78</v>
      </c>
      <c r="AW232" s="11" t="s">
        <v>34</v>
      </c>
      <c r="AX232" s="11" t="s">
        <v>73</v>
      </c>
      <c r="AY232" s="221" t="s">
        <v>149</v>
      </c>
    </row>
    <row r="233" s="12" customFormat="1">
      <c r="B233" s="222"/>
      <c r="C233" s="223"/>
      <c r="D233" s="209" t="s">
        <v>159</v>
      </c>
      <c r="E233" s="224" t="s">
        <v>21</v>
      </c>
      <c r="F233" s="225" t="s">
        <v>161</v>
      </c>
      <c r="G233" s="223"/>
      <c r="H233" s="226">
        <v>5</v>
      </c>
      <c r="I233" s="227"/>
      <c r="J233" s="223"/>
      <c r="K233" s="223"/>
      <c r="L233" s="228"/>
      <c r="M233" s="229"/>
      <c r="N233" s="230"/>
      <c r="O233" s="230"/>
      <c r="P233" s="230"/>
      <c r="Q233" s="230"/>
      <c r="R233" s="230"/>
      <c r="S233" s="230"/>
      <c r="T233" s="231"/>
      <c r="AT233" s="232" t="s">
        <v>159</v>
      </c>
      <c r="AU233" s="232" t="s">
        <v>83</v>
      </c>
      <c r="AV233" s="12" t="s">
        <v>83</v>
      </c>
      <c r="AW233" s="12" t="s">
        <v>34</v>
      </c>
      <c r="AX233" s="12" t="s">
        <v>73</v>
      </c>
      <c r="AY233" s="232" t="s">
        <v>149</v>
      </c>
    </row>
    <row r="234" s="13" customFormat="1">
      <c r="B234" s="233"/>
      <c r="C234" s="234"/>
      <c r="D234" s="209" t="s">
        <v>159</v>
      </c>
      <c r="E234" s="235" t="s">
        <v>21</v>
      </c>
      <c r="F234" s="236" t="s">
        <v>162</v>
      </c>
      <c r="G234" s="234"/>
      <c r="H234" s="237">
        <v>5</v>
      </c>
      <c r="I234" s="238"/>
      <c r="J234" s="234"/>
      <c r="K234" s="234"/>
      <c r="L234" s="239"/>
      <c r="M234" s="240"/>
      <c r="N234" s="241"/>
      <c r="O234" s="241"/>
      <c r="P234" s="241"/>
      <c r="Q234" s="241"/>
      <c r="R234" s="241"/>
      <c r="S234" s="241"/>
      <c r="T234" s="242"/>
      <c r="AT234" s="243" t="s">
        <v>159</v>
      </c>
      <c r="AU234" s="243" t="s">
        <v>83</v>
      </c>
      <c r="AV234" s="13" t="s">
        <v>108</v>
      </c>
      <c r="AW234" s="13" t="s">
        <v>34</v>
      </c>
      <c r="AX234" s="13" t="s">
        <v>78</v>
      </c>
      <c r="AY234" s="243" t="s">
        <v>149</v>
      </c>
    </row>
    <row r="235" s="1" customFormat="1" ht="16.5" customHeight="1">
      <c r="B235" s="37"/>
      <c r="C235" s="244" t="s">
        <v>337</v>
      </c>
      <c r="D235" s="244" t="s">
        <v>263</v>
      </c>
      <c r="E235" s="245" t="s">
        <v>338</v>
      </c>
      <c r="F235" s="246" t="s">
        <v>339</v>
      </c>
      <c r="G235" s="247" t="s">
        <v>154</v>
      </c>
      <c r="H235" s="248">
        <v>0.5</v>
      </c>
      <c r="I235" s="249"/>
      <c r="J235" s="250">
        <f>ROUND(I235*H235,2)</f>
        <v>0</v>
      </c>
      <c r="K235" s="246" t="s">
        <v>155</v>
      </c>
      <c r="L235" s="251"/>
      <c r="M235" s="252" t="s">
        <v>21</v>
      </c>
      <c r="N235" s="253" t="s">
        <v>45</v>
      </c>
      <c r="O235" s="78"/>
      <c r="P235" s="206">
        <f>O235*H235</f>
        <v>0</v>
      </c>
      <c r="Q235" s="206">
        <v>0.13</v>
      </c>
      <c r="R235" s="206">
        <f>Q235*H235</f>
        <v>0.065000000000000002</v>
      </c>
      <c r="S235" s="206">
        <v>0</v>
      </c>
      <c r="T235" s="207">
        <f>S235*H235</f>
        <v>0</v>
      </c>
      <c r="AR235" s="16" t="s">
        <v>195</v>
      </c>
      <c r="AT235" s="16" t="s">
        <v>263</v>
      </c>
      <c r="AU235" s="16" t="s">
        <v>83</v>
      </c>
      <c r="AY235" s="16" t="s">
        <v>149</v>
      </c>
      <c r="BE235" s="208">
        <f>IF(N235="základní",J235,0)</f>
        <v>0</v>
      </c>
      <c r="BF235" s="208">
        <f>IF(N235="snížená",J235,0)</f>
        <v>0</v>
      </c>
      <c r="BG235" s="208">
        <f>IF(N235="zákl. přenesená",J235,0)</f>
        <v>0</v>
      </c>
      <c r="BH235" s="208">
        <f>IF(N235="sníž. přenesená",J235,0)</f>
        <v>0</v>
      </c>
      <c r="BI235" s="208">
        <f>IF(N235="nulová",J235,0)</f>
        <v>0</v>
      </c>
      <c r="BJ235" s="16" t="s">
        <v>83</v>
      </c>
      <c r="BK235" s="208">
        <f>ROUND(I235*H235,2)</f>
        <v>0</v>
      </c>
      <c r="BL235" s="16" t="s">
        <v>108</v>
      </c>
      <c r="BM235" s="16" t="s">
        <v>340</v>
      </c>
    </row>
    <row r="236" s="1" customFormat="1" ht="16.5" customHeight="1">
      <c r="B236" s="37"/>
      <c r="C236" s="197" t="s">
        <v>341</v>
      </c>
      <c r="D236" s="197" t="s">
        <v>151</v>
      </c>
      <c r="E236" s="198" t="s">
        <v>342</v>
      </c>
      <c r="F236" s="199" t="s">
        <v>343</v>
      </c>
      <c r="G236" s="200" t="s">
        <v>186</v>
      </c>
      <c r="H236" s="201">
        <v>50.399999999999999</v>
      </c>
      <c r="I236" s="202"/>
      <c r="J236" s="203">
        <f>ROUND(I236*H236,2)</f>
        <v>0</v>
      </c>
      <c r="K236" s="199" t="s">
        <v>155</v>
      </c>
      <c r="L236" s="42"/>
      <c r="M236" s="204" t="s">
        <v>21</v>
      </c>
      <c r="N236" s="205" t="s">
        <v>45</v>
      </c>
      <c r="O236" s="78"/>
      <c r="P236" s="206">
        <f>O236*H236</f>
        <v>0</v>
      </c>
      <c r="Q236" s="206">
        <v>0.0035999999999999999</v>
      </c>
      <c r="R236" s="206">
        <f>Q236*H236</f>
        <v>0.18143999999999999</v>
      </c>
      <c r="S236" s="206">
        <v>0</v>
      </c>
      <c r="T236" s="207">
        <f>S236*H236</f>
        <v>0</v>
      </c>
      <c r="AR236" s="16" t="s">
        <v>108</v>
      </c>
      <c r="AT236" s="16" t="s">
        <v>151</v>
      </c>
      <c r="AU236" s="16" t="s">
        <v>83</v>
      </c>
      <c r="AY236" s="16" t="s">
        <v>149</v>
      </c>
      <c r="BE236" s="208">
        <f>IF(N236="základní",J236,0)</f>
        <v>0</v>
      </c>
      <c r="BF236" s="208">
        <f>IF(N236="snížená",J236,0)</f>
        <v>0</v>
      </c>
      <c r="BG236" s="208">
        <f>IF(N236="zákl. přenesená",J236,0)</f>
        <v>0</v>
      </c>
      <c r="BH236" s="208">
        <f>IF(N236="sníž. přenesená",J236,0)</f>
        <v>0</v>
      </c>
      <c r="BI236" s="208">
        <f>IF(N236="nulová",J236,0)</f>
        <v>0</v>
      </c>
      <c r="BJ236" s="16" t="s">
        <v>83</v>
      </c>
      <c r="BK236" s="208">
        <f>ROUND(I236*H236,2)</f>
        <v>0</v>
      </c>
      <c r="BL236" s="16" t="s">
        <v>108</v>
      </c>
      <c r="BM236" s="16" t="s">
        <v>344</v>
      </c>
    </row>
    <row r="237" s="1" customFormat="1">
      <c r="B237" s="37"/>
      <c r="C237" s="38"/>
      <c r="D237" s="209" t="s">
        <v>157</v>
      </c>
      <c r="E237" s="38"/>
      <c r="F237" s="210" t="s">
        <v>345</v>
      </c>
      <c r="G237" s="38"/>
      <c r="H237" s="38"/>
      <c r="I237" s="124"/>
      <c r="J237" s="38"/>
      <c r="K237" s="38"/>
      <c r="L237" s="42"/>
      <c r="M237" s="211"/>
      <c r="N237" s="78"/>
      <c r="O237" s="78"/>
      <c r="P237" s="78"/>
      <c r="Q237" s="78"/>
      <c r="R237" s="78"/>
      <c r="S237" s="78"/>
      <c r="T237" s="79"/>
      <c r="AT237" s="16" t="s">
        <v>157</v>
      </c>
      <c r="AU237" s="16" t="s">
        <v>83</v>
      </c>
    </row>
    <row r="238" s="12" customFormat="1">
      <c r="B238" s="222"/>
      <c r="C238" s="223"/>
      <c r="D238" s="209" t="s">
        <v>159</v>
      </c>
      <c r="E238" s="224" t="s">
        <v>21</v>
      </c>
      <c r="F238" s="225" t="s">
        <v>346</v>
      </c>
      <c r="G238" s="223"/>
      <c r="H238" s="226">
        <v>50.399999999999999</v>
      </c>
      <c r="I238" s="227"/>
      <c r="J238" s="223"/>
      <c r="K238" s="223"/>
      <c r="L238" s="228"/>
      <c r="M238" s="229"/>
      <c r="N238" s="230"/>
      <c r="O238" s="230"/>
      <c r="P238" s="230"/>
      <c r="Q238" s="230"/>
      <c r="R238" s="230"/>
      <c r="S238" s="230"/>
      <c r="T238" s="231"/>
      <c r="AT238" s="232" t="s">
        <v>159</v>
      </c>
      <c r="AU238" s="232" t="s">
        <v>83</v>
      </c>
      <c r="AV238" s="12" t="s">
        <v>83</v>
      </c>
      <c r="AW238" s="12" t="s">
        <v>34</v>
      </c>
      <c r="AX238" s="12" t="s">
        <v>73</v>
      </c>
      <c r="AY238" s="232" t="s">
        <v>149</v>
      </c>
    </row>
    <row r="239" s="13" customFormat="1">
      <c r="B239" s="233"/>
      <c r="C239" s="234"/>
      <c r="D239" s="209" t="s">
        <v>159</v>
      </c>
      <c r="E239" s="235" t="s">
        <v>21</v>
      </c>
      <c r="F239" s="236" t="s">
        <v>162</v>
      </c>
      <c r="G239" s="234"/>
      <c r="H239" s="237">
        <v>50.399999999999999</v>
      </c>
      <c r="I239" s="238"/>
      <c r="J239" s="234"/>
      <c r="K239" s="234"/>
      <c r="L239" s="239"/>
      <c r="M239" s="240"/>
      <c r="N239" s="241"/>
      <c r="O239" s="241"/>
      <c r="P239" s="241"/>
      <c r="Q239" s="241"/>
      <c r="R239" s="241"/>
      <c r="S239" s="241"/>
      <c r="T239" s="242"/>
      <c r="AT239" s="243" t="s">
        <v>159</v>
      </c>
      <c r="AU239" s="243" t="s">
        <v>83</v>
      </c>
      <c r="AV239" s="13" t="s">
        <v>108</v>
      </c>
      <c r="AW239" s="13" t="s">
        <v>34</v>
      </c>
      <c r="AX239" s="13" t="s">
        <v>78</v>
      </c>
      <c r="AY239" s="243" t="s">
        <v>149</v>
      </c>
    </row>
    <row r="240" s="10" customFormat="1" ht="22.8" customHeight="1">
      <c r="B240" s="181"/>
      <c r="C240" s="182"/>
      <c r="D240" s="183" t="s">
        <v>72</v>
      </c>
      <c r="E240" s="195" t="s">
        <v>183</v>
      </c>
      <c r="F240" s="195" t="s">
        <v>347</v>
      </c>
      <c r="G240" s="182"/>
      <c r="H240" s="182"/>
      <c r="I240" s="185"/>
      <c r="J240" s="196">
        <f>BK240</f>
        <v>0</v>
      </c>
      <c r="K240" s="182"/>
      <c r="L240" s="187"/>
      <c r="M240" s="188"/>
      <c r="N240" s="189"/>
      <c r="O240" s="189"/>
      <c r="P240" s="190">
        <f>SUM(P241:P244)</f>
        <v>0</v>
      </c>
      <c r="Q240" s="189"/>
      <c r="R240" s="190">
        <f>SUM(R241:R244)</f>
        <v>9.0253599999999992</v>
      </c>
      <c r="S240" s="189"/>
      <c r="T240" s="191">
        <f>SUM(T241:T244)</f>
        <v>0</v>
      </c>
      <c r="AR240" s="192" t="s">
        <v>78</v>
      </c>
      <c r="AT240" s="193" t="s">
        <v>72</v>
      </c>
      <c r="AU240" s="193" t="s">
        <v>78</v>
      </c>
      <c r="AY240" s="192" t="s">
        <v>149</v>
      </c>
      <c r="BK240" s="194">
        <f>SUM(BK241:BK244)</f>
        <v>0</v>
      </c>
    </row>
    <row r="241" s="1" customFormat="1" ht="22.5" customHeight="1">
      <c r="B241" s="37"/>
      <c r="C241" s="197" t="s">
        <v>348</v>
      </c>
      <c r="D241" s="197" t="s">
        <v>151</v>
      </c>
      <c r="E241" s="198" t="s">
        <v>349</v>
      </c>
      <c r="F241" s="199" t="s">
        <v>350</v>
      </c>
      <c r="G241" s="200" t="s">
        <v>198</v>
      </c>
      <c r="H241" s="201">
        <v>4</v>
      </c>
      <c r="I241" s="202"/>
      <c r="J241" s="203">
        <f>ROUND(I241*H241,2)</f>
        <v>0</v>
      </c>
      <c r="K241" s="199" t="s">
        <v>155</v>
      </c>
      <c r="L241" s="42"/>
      <c r="M241" s="204" t="s">
        <v>21</v>
      </c>
      <c r="N241" s="205" t="s">
        <v>45</v>
      </c>
      <c r="O241" s="78"/>
      <c r="P241" s="206">
        <f>O241*H241</f>
        <v>0</v>
      </c>
      <c r="Q241" s="206">
        <v>2.2563399999999998</v>
      </c>
      <c r="R241" s="206">
        <f>Q241*H241</f>
        <v>9.0253599999999992</v>
      </c>
      <c r="S241" s="206">
        <v>0</v>
      </c>
      <c r="T241" s="207">
        <f>S241*H241</f>
        <v>0</v>
      </c>
      <c r="AR241" s="16" t="s">
        <v>108</v>
      </c>
      <c r="AT241" s="16" t="s">
        <v>151</v>
      </c>
      <c r="AU241" s="16" t="s">
        <v>83</v>
      </c>
      <c r="AY241" s="16" t="s">
        <v>149</v>
      </c>
      <c r="BE241" s="208">
        <f>IF(N241="základní",J241,0)</f>
        <v>0</v>
      </c>
      <c r="BF241" s="208">
        <f>IF(N241="snížená",J241,0)</f>
        <v>0</v>
      </c>
      <c r="BG241" s="208">
        <f>IF(N241="zákl. přenesená",J241,0)</f>
        <v>0</v>
      </c>
      <c r="BH241" s="208">
        <f>IF(N241="sníž. přenesená",J241,0)</f>
        <v>0</v>
      </c>
      <c r="BI241" s="208">
        <f>IF(N241="nulová",J241,0)</f>
        <v>0</v>
      </c>
      <c r="BJ241" s="16" t="s">
        <v>83</v>
      </c>
      <c r="BK241" s="208">
        <f>ROUND(I241*H241,2)</f>
        <v>0</v>
      </c>
      <c r="BL241" s="16" t="s">
        <v>108</v>
      </c>
      <c r="BM241" s="16" t="s">
        <v>351</v>
      </c>
    </row>
    <row r="242" s="11" customFormat="1">
      <c r="B242" s="212"/>
      <c r="C242" s="213"/>
      <c r="D242" s="209" t="s">
        <v>159</v>
      </c>
      <c r="E242" s="214" t="s">
        <v>21</v>
      </c>
      <c r="F242" s="215" t="s">
        <v>167</v>
      </c>
      <c r="G242" s="213"/>
      <c r="H242" s="214" t="s">
        <v>21</v>
      </c>
      <c r="I242" s="216"/>
      <c r="J242" s="213"/>
      <c r="K242" s="213"/>
      <c r="L242" s="217"/>
      <c r="M242" s="218"/>
      <c r="N242" s="219"/>
      <c r="O242" s="219"/>
      <c r="P242" s="219"/>
      <c r="Q242" s="219"/>
      <c r="R242" s="219"/>
      <c r="S242" s="219"/>
      <c r="T242" s="220"/>
      <c r="AT242" s="221" t="s">
        <v>159</v>
      </c>
      <c r="AU242" s="221" t="s">
        <v>83</v>
      </c>
      <c r="AV242" s="11" t="s">
        <v>78</v>
      </c>
      <c r="AW242" s="11" t="s">
        <v>34</v>
      </c>
      <c r="AX242" s="11" t="s">
        <v>73</v>
      </c>
      <c r="AY242" s="221" t="s">
        <v>149</v>
      </c>
    </row>
    <row r="243" s="12" customFormat="1">
      <c r="B243" s="222"/>
      <c r="C243" s="223"/>
      <c r="D243" s="209" t="s">
        <v>159</v>
      </c>
      <c r="E243" s="224" t="s">
        <v>21</v>
      </c>
      <c r="F243" s="225" t="s">
        <v>175</v>
      </c>
      <c r="G243" s="223"/>
      <c r="H243" s="226">
        <v>4</v>
      </c>
      <c r="I243" s="227"/>
      <c r="J243" s="223"/>
      <c r="K243" s="223"/>
      <c r="L243" s="228"/>
      <c r="M243" s="229"/>
      <c r="N243" s="230"/>
      <c r="O243" s="230"/>
      <c r="P243" s="230"/>
      <c r="Q243" s="230"/>
      <c r="R243" s="230"/>
      <c r="S243" s="230"/>
      <c r="T243" s="231"/>
      <c r="AT243" s="232" t="s">
        <v>159</v>
      </c>
      <c r="AU243" s="232" t="s">
        <v>83</v>
      </c>
      <c r="AV243" s="12" t="s">
        <v>83</v>
      </c>
      <c r="AW243" s="12" t="s">
        <v>34</v>
      </c>
      <c r="AX243" s="12" t="s">
        <v>73</v>
      </c>
      <c r="AY243" s="232" t="s">
        <v>149</v>
      </c>
    </row>
    <row r="244" s="13" customFormat="1">
      <c r="B244" s="233"/>
      <c r="C244" s="234"/>
      <c r="D244" s="209" t="s">
        <v>159</v>
      </c>
      <c r="E244" s="235" t="s">
        <v>21</v>
      </c>
      <c r="F244" s="236" t="s">
        <v>162</v>
      </c>
      <c r="G244" s="234"/>
      <c r="H244" s="237">
        <v>4</v>
      </c>
      <c r="I244" s="238"/>
      <c r="J244" s="234"/>
      <c r="K244" s="234"/>
      <c r="L244" s="239"/>
      <c r="M244" s="240"/>
      <c r="N244" s="241"/>
      <c r="O244" s="241"/>
      <c r="P244" s="241"/>
      <c r="Q244" s="241"/>
      <c r="R244" s="241"/>
      <c r="S244" s="241"/>
      <c r="T244" s="242"/>
      <c r="AT244" s="243" t="s">
        <v>159</v>
      </c>
      <c r="AU244" s="243" t="s">
        <v>83</v>
      </c>
      <c r="AV244" s="13" t="s">
        <v>108</v>
      </c>
      <c r="AW244" s="13" t="s">
        <v>34</v>
      </c>
      <c r="AX244" s="13" t="s">
        <v>78</v>
      </c>
      <c r="AY244" s="243" t="s">
        <v>149</v>
      </c>
    </row>
    <row r="245" s="10" customFormat="1" ht="22.8" customHeight="1">
      <c r="B245" s="181"/>
      <c r="C245" s="182"/>
      <c r="D245" s="183" t="s">
        <v>72</v>
      </c>
      <c r="E245" s="195" t="s">
        <v>195</v>
      </c>
      <c r="F245" s="195" t="s">
        <v>352</v>
      </c>
      <c r="G245" s="182"/>
      <c r="H245" s="182"/>
      <c r="I245" s="185"/>
      <c r="J245" s="196">
        <f>BK245</f>
        <v>0</v>
      </c>
      <c r="K245" s="182"/>
      <c r="L245" s="187"/>
      <c r="M245" s="188"/>
      <c r="N245" s="189"/>
      <c r="O245" s="189"/>
      <c r="P245" s="190">
        <f>SUM(P246:P314)</f>
        <v>0</v>
      </c>
      <c r="Q245" s="189"/>
      <c r="R245" s="190">
        <f>SUM(R246:R314)</f>
        <v>1.3967084999999999</v>
      </c>
      <c r="S245" s="189"/>
      <c r="T245" s="191">
        <f>SUM(T246:T314)</f>
        <v>9</v>
      </c>
      <c r="AR245" s="192" t="s">
        <v>78</v>
      </c>
      <c r="AT245" s="193" t="s">
        <v>72</v>
      </c>
      <c r="AU245" s="193" t="s">
        <v>78</v>
      </c>
      <c r="AY245" s="192" t="s">
        <v>149</v>
      </c>
      <c r="BK245" s="194">
        <f>SUM(BK246:BK314)</f>
        <v>0</v>
      </c>
    </row>
    <row r="246" s="1" customFormat="1" ht="16.5" customHeight="1">
      <c r="B246" s="37"/>
      <c r="C246" s="197" t="s">
        <v>353</v>
      </c>
      <c r="D246" s="197" t="s">
        <v>151</v>
      </c>
      <c r="E246" s="198" t="s">
        <v>354</v>
      </c>
      <c r="F246" s="199" t="s">
        <v>355</v>
      </c>
      <c r="G246" s="200" t="s">
        <v>186</v>
      </c>
      <c r="H246" s="201">
        <v>50</v>
      </c>
      <c r="I246" s="202"/>
      <c r="J246" s="203">
        <f>ROUND(I246*H246,2)</f>
        <v>0</v>
      </c>
      <c r="K246" s="199" t="s">
        <v>155</v>
      </c>
      <c r="L246" s="42"/>
      <c r="M246" s="204" t="s">
        <v>21</v>
      </c>
      <c r="N246" s="205" t="s">
        <v>45</v>
      </c>
      <c r="O246" s="78"/>
      <c r="P246" s="206">
        <f>O246*H246</f>
        <v>0</v>
      </c>
      <c r="Q246" s="206">
        <v>0</v>
      </c>
      <c r="R246" s="206">
        <f>Q246*H246</f>
        <v>0</v>
      </c>
      <c r="S246" s="206">
        <v>0.17999999999999999</v>
      </c>
      <c r="T246" s="207">
        <f>S246*H246</f>
        <v>9</v>
      </c>
      <c r="AR246" s="16" t="s">
        <v>108</v>
      </c>
      <c r="AT246" s="16" t="s">
        <v>151</v>
      </c>
      <c r="AU246" s="16" t="s">
        <v>83</v>
      </c>
      <c r="AY246" s="16" t="s">
        <v>149</v>
      </c>
      <c r="BE246" s="208">
        <f>IF(N246="základní",J246,0)</f>
        <v>0</v>
      </c>
      <c r="BF246" s="208">
        <f>IF(N246="snížená",J246,0)</f>
        <v>0</v>
      </c>
      <c r="BG246" s="208">
        <f>IF(N246="zákl. přenesená",J246,0)</f>
        <v>0</v>
      </c>
      <c r="BH246" s="208">
        <f>IF(N246="sníž. přenesená",J246,0)</f>
        <v>0</v>
      </c>
      <c r="BI246" s="208">
        <f>IF(N246="nulová",J246,0)</f>
        <v>0</v>
      </c>
      <c r="BJ246" s="16" t="s">
        <v>83</v>
      </c>
      <c r="BK246" s="208">
        <f>ROUND(I246*H246,2)</f>
        <v>0</v>
      </c>
      <c r="BL246" s="16" t="s">
        <v>108</v>
      </c>
      <c r="BM246" s="16" t="s">
        <v>356</v>
      </c>
    </row>
    <row r="247" s="1" customFormat="1">
      <c r="B247" s="37"/>
      <c r="C247" s="38"/>
      <c r="D247" s="209" t="s">
        <v>157</v>
      </c>
      <c r="E247" s="38"/>
      <c r="F247" s="210" t="s">
        <v>357</v>
      </c>
      <c r="G247" s="38"/>
      <c r="H247" s="38"/>
      <c r="I247" s="124"/>
      <c r="J247" s="38"/>
      <c r="K247" s="38"/>
      <c r="L247" s="42"/>
      <c r="M247" s="211"/>
      <c r="N247" s="78"/>
      <c r="O247" s="78"/>
      <c r="P247" s="78"/>
      <c r="Q247" s="78"/>
      <c r="R247" s="78"/>
      <c r="S247" s="78"/>
      <c r="T247" s="79"/>
      <c r="AT247" s="16" t="s">
        <v>157</v>
      </c>
      <c r="AU247" s="16" t="s">
        <v>83</v>
      </c>
    </row>
    <row r="248" s="11" customFormat="1">
      <c r="B248" s="212"/>
      <c r="C248" s="213"/>
      <c r="D248" s="209" t="s">
        <v>159</v>
      </c>
      <c r="E248" s="214" t="s">
        <v>21</v>
      </c>
      <c r="F248" s="215" t="s">
        <v>160</v>
      </c>
      <c r="G248" s="213"/>
      <c r="H248" s="214" t="s">
        <v>21</v>
      </c>
      <c r="I248" s="216"/>
      <c r="J248" s="213"/>
      <c r="K248" s="213"/>
      <c r="L248" s="217"/>
      <c r="M248" s="218"/>
      <c r="N248" s="219"/>
      <c r="O248" s="219"/>
      <c r="P248" s="219"/>
      <c r="Q248" s="219"/>
      <c r="R248" s="219"/>
      <c r="S248" s="219"/>
      <c r="T248" s="220"/>
      <c r="AT248" s="221" t="s">
        <v>159</v>
      </c>
      <c r="AU248" s="221" t="s">
        <v>83</v>
      </c>
      <c r="AV248" s="11" t="s">
        <v>78</v>
      </c>
      <c r="AW248" s="11" t="s">
        <v>34</v>
      </c>
      <c r="AX248" s="11" t="s">
        <v>73</v>
      </c>
      <c r="AY248" s="221" t="s">
        <v>149</v>
      </c>
    </row>
    <row r="249" s="12" customFormat="1">
      <c r="B249" s="222"/>
      <c r="C249" s="223"/>
      <c r="D249" s="209" t="s">
        <v>159</v>
      </c>
      <c r="E249" s="224" t="s">
        <v>21</v>
      </c>
      <c r="F249" s="225" t="s">
        <v>358</v>
      </c>
      <c r="G249" s="223"/>
      <c r="H249" s="226">
        <v>50</v>
      </c>
      <c r="I249" s="227"/>
      <c r="J249" s="223"/>
      <c r="K249" s="223"/>
      <c r="L249" s="228"/>
      <c r="M249" s="229"/>
      <c r="N249" s="230"/>
      <c r="O249" s="230"/>
      <c r="P249" s="230"/>
      <c r="Q249" s="230"/>
      <c r="R249" s="230"/>
      <c r="S249" s="230"/>
      <c r="T249" s="231"/>
      <c r="AT249" s="232" t="s">
        <v>159</v>
      </c>
      <c r="AU249" s="232" t="s">
        <v>83</v>
      </c>
      <c r="AV249" s="12" t="s">
        <v>83</v>
      </c>
      <c r="AW249" s="12" t="s">
        <v>34</v>
      </c>
      <c r="AX249" s="12" t="s">
        <v>73</v>
      </c>
      <c r="AY249" s="232" t="s">
        <v>149</v>
      </c>
    </row>
    <row r="250" s="13" customFormat="1">
      <c r="B250" s="233"/>
      <c r="C250" s="234"/>
      <c r="D250" s="209" t="s">
        <v>159</v>
      </c>
      <c r="E250" s="235" t="s">
        <v>21</v>
      </c>
      <c r="F250" s="236" t="s">
        <v>162</v>
      </c>
      <c r="G250" s="234"/>
      <c r="H250" s="237">
        <v>50</v>
      </c>
      <c r="I250" s="238"/>
      <c r="J250" s="234"/>
      <c r="K250" s="234"/>
      <c r="L250" s="239"/>
      <c r="M250" s="240"/>
      <c r="N250" s="241"/>
      <c r="O250" s="241"/>
      <c r="P250" s="241"/>
      <c r="Q250" s="241"/>
      <c r="R250" s="241"/>
      <c r="S250" s="241"/>
      <c r="T250" s="242"/>
      <c r="AT250" s="243" t="s">
        <v>159</v>
      </c>
      <c r="AU250" s="243" t="s">
        <v>83</v>
      </c>
      <c r="AV250" s="13" t="s">
        <v>108</v>
      </c>
      <c r="AW250" s="13" t="s">
        <v>34</v>
      </c>
      <c r="AX250" s="13" t="s">
        <v>78</v>
      </c>
      <c r="AY250" s="243" t="s">
        <v>149</v>
      </c>
    </row>
    <row r="251" s="1" customFormat="1" ht="22.5" customHeight="1">
      <c r="B251" s="37"/>
      <c r="C251" s="197" t="s">
        <v>359</v>
      </c>
      <c r="D251" s="197" t="s">
        <v>151</v>
      </c>
      <c r="E251" s="198" t="s">
        <v>360</v>
      </c>
      <c r="F251" s="199" t="s">
        <v>361</v>
      </c>
      <c r="G251" s="200" t="s">
        <v>186</v>
      </c>
      <c r="H251" s="201">
        <v>83</v>
      </c>
      <c r="I251" s="202"/>
      <c r="J251" s="203">
        <f>ROUND(I251*H251,2)</f>
        <v>0</v>
      </c>
      <c r="K251" s="199" t="s">
        <v>155</v>
      </c>
      <c r="L251" s="42"/>
      <c r="M251" s="204" t="s">
        <v>21</v>
      </c>
      <c r="N251" s="205" t="s">
        <v>45</v>
      </c>
      <c r="O251" s="78"/>
      <c r="P251" s="206">
        <f>O251*H251</f>
        <v>0</v>
      </c>
      <c r="Q251" s="206">
        <v>0.0026800000000000001</v>
      </c>
      <c r="R251" s="206">
        <f>Q251*H251</f>
        <v>0.22244</v>
      </c>
      <c r="S251" s="206">
        <v>0</v>
      </c>
      <c r="T251" s="207">
        <f>S251*H251</f>
        <v>0</v>
      </c>
      <c r="AR251" s="16" t="s">
        <v>108</v>
      </c>
      <c r="AT251" s="16" t="s">
        <v>151</v>
      </c>
      <c r="AU251" s="16" t="s">
        <v>83</v>
      </c>
      <c r="AY251" s="16" t="s">
        <v>149</v>
      </c>
      <c r="BE251" s="208">
        <f>IF(N251="základní",J251,0)</f>
        <v>0</v>
      </c>
      <c r="BF251" s="208">
        <f>IF(N251="snížená",J251,0)</f>
        <v>0</v>
      </c>
      <c r="BG251" s="208">
        <f>IF(N251="zákl. přenesená",J251,0)</f>
        <v>0</v>
      </c>
      <c r="BH251" s="208">
        <f>IF(N251="sníž. přenesená",J251,0)</f>
        <v>0</v>
      </c>
      <c r="BI251" s="208">
        <f>IF(N251="nulová",J251,0)</f>
        <v>0</v>
      </c>
      <c r="BJ251" s="16" t="s">
        <v>83</v>
      </c>
      <c r="BK251" s="208">
        <f>ROUND(I251*H251,2)</f>
        <v>0</v>
      </c>
      <c r="BL251" s="16" t="s">
        <v>108</v>
      </c>
      <c r="BM251" s="16" t="s">
        <v>362</v>
      </c>
    </row>
    <row r="252" s="1" customFormat="1">
      <c r="B252" s="37"/>
      <c r="C252" s="38"/>
      <c r="D252" s="209" t="s">
        <v>157</v>
      </c>
      <c r="E252" s="38"/>
      <c r="F252" s="210" t="s">
        <v>363</v>
      </c>
      <c r="G252" s="38"/>
      <c r="H252" s="38"/>
      <c r="I252" s="124"/>
      <c r="J252" s="38"/>
      <c r="K252" s="38"/>
      <c r="L252" s="42"/>
      <c r="M252" s="211"/>
      <c r="N252" s="78"/>
      <c r="O252" s="78"/>
      <c r="P252" s="78"/>
      <c r="Q252" s="78"/>
      <c r="R252" s="78"/>
      <c r="S252" s="78"/>
      <c r="T252" s="79"/>
      <c r="AT252" s="16" t="s">
        <v>157</v>
      </c>
      <c r="AU252" s="16" t="s">
        <v>83</v>
      </c>
    </row>
    <row r="253" s="11" customFormat="1">
      <c r="B253" s="212"/>
      <c r="C253" s="213"/>
      <c r="D253" s="209" t="s">
        <v>159</v>
      </c>
      <c r="E253" s="214" t="s">
        <v>21</v>
      </c>
      <c r="F253" s="215" t="s">
        <v>160</v>
      </c>
      <c r="G253" s="213"/>
      <c r="H253" s="214" t="s">
        <v>21</v>
      </c>
      <c r="I253" s="216"/>
      <c r="J253" s="213"/>
      <c r="K253" s="213"/>
      <c r="L253" s="217"/>
      <c r="M253" s="218"/>
      <c r="N253" s="219"/>
      <c r="O253" s="219"/>
      <c r="P253" s="219"/>
      <c r="Q253" s="219"/>
      <c r="R253" s="219"/>
      <c r="S253" s="219"/>
      <c r="T253" s="220"/>
      <c r="AT253" s="221" t="s">
        <v>159</v>
      </c>
      <c r="AU253" s="221" t="s">
        <v>83</v>
      </c>
      <c r="AV253" s="11" t="s">
        <v>78</v>
      </c>
      <c r="AW253" s="11" t="s">
        <v>34</v>
      </c>
      <c r="AX253" s="11" t="s">
        <v>73</v>
      </c>
      <c r="AY253" s="221" t="s">
        <v>149</v>
      </c>
    </row>
    <row r="254" s="12" customFormat="1">
      <c r="B254" s="222"/>
      <c r="C254" s="223"/>
      <c r="D254" s="209" t="s">
        <v>159</v>
      </c>
      <c r="E254" s="224" t="s">
        <v>21</v>
      </c>
      <c r="F254" s="225" t="s">
        <v>364</v>
      </c>
      <c r="G254" s="223"/>
      <c r="H254" s="226">
        <v>83</v>
      </c>
      <c r="I254" s="227"/>
      <c r="J254" s="223"/>
      <c r="K254" s="223"/>
      <c r="L254" s="228"/>
      <c r="M254" s="229"/>
      <c r="N254" s="230"/>
      <c r="O254" s="230"/>
      <c r="P254" s="230"/>
      <c r="Q254" s="230"/>
      <c r="R254" s="230"/>
      <c r="S254" s="230"/>
      <c r="T254" s="231"/>
      <c r="AT254" s="232" t="s">
        <v>159</v>
      </c>
      <c r="AU254" s="232" t="s">
        <v>83</v>
      </c>
      <c r="AV254" s="12" t="s">
        <v>83</v>
      </c>
      <c r="AW254" s="12" t="s">
        <v>34</v>
      </c>
      <c r="AX254" s="12" t="s">
        <v>73</v>
      </c>
      <c r="AY254" s="232" t="s">
        <v>149</v>
      </c>
    </row>
    <row r="255" s="13" customFormat="1">
      <c r="B255" s="233"/>
      <c r="C255" s="234"/>
      <c r="D255" s="209" t="s">
        <v>159</v>
      </c>
      <c r="E255" s="235" t="s">
        <v>21</v>
      </c>
      <c r="F255" s="236" t="s">
        <v>162</v>
      </c>
      <c r="G255" s="234"/>
      <c r="H255" s="237">
        <v>83</v>
      </c>
      <c r="I255" s="238"/>
      <c r="J255" s="234"/>
      <c r="K255" s="234"/>
      <c r="L255" s="239"/>
      <c r="M255" s="240"/>
      <c r="N255" s="241"/>
      <c r="O255" s="241"/>
      <c r="P255" s="241"/>
      <c r="Q255" s="241"/>
      <c r="R255" s="241"/>
      <c r="S255" s="241"/>
      <c r="T255" s="242"/>
      <c r="AT255" s="243" t="s">
        <v>159</v>
      </c>
      <c r="AU255" s="243" t="s">
        <v>83</v>
      </c>
      <c r="AV255" s="13" t="s">
        <v>108</v>
      </c>
      <c r="AW255" s="13" t="s">
        <v>34</v>
      </c>
      <c r="AX255" s="13" t="s">
        <v>78</v>
      </c>
      <c r="AY255" s="243" t="s">
        <v>149</v>
      </c>
    </row>
    <row r="256" s="1" customFormat="1" ht="22.5" customHeight="1">
      <c r="B256" s="37"/>
      <c r="C256" s="197" t="s">
        <v>365</v>
      </c>
      <c r="D256" s="197" t="s">
        <v>151</v>
      </c>
      <c r="E256" s="198" t="s">
        <v>366</v>
      </c>
      <c r="F256" s="199" t="s">
        <v>367</v>
      </c>
      <c r="G256" s="200" t="s">
        <v>186</v>
      </c>
      <c r="H256" s="201">
        <v>31</v>
      </c>
      <c r="I256" s="202"/>
      <c r="J256" s="203">
        <f>ROUND(I256*H256,2)</f>
        <v>0</v>
      </c>
      <c r="K256" s="199" t="s">
        <v>155</v>
      </c>
      <c r="L256" s="42"/>
      <c r="M256" s="204" t="s">
        <v>21</v>
      </c>
      <c r="N256" s="205" t="s">
        <v>45</v>
      </c>
      <c r="O256" s="78"/>
      <c r="P256" s="206">
        <f>O256*H256</f>
        <v>0</v>
      </c>
      <c r="Q256" s="206">
        <v>0.0042700000000000004</v>
      </c>
      <c r="R256" s="206">
        <f>Q256*H256</f>
        <v>0.13237000000000002</v>
      </c>
      <c r="S256" s="206">
        <v>0</v>
      </c>
      <c r="T256" s="207">
        <f>S256*H256</f>
        <v>0</v>
      </c>
      <c r="AR256" s="16" t="s">
        <v>108</v>
      </c>
      <c r="AT256" s="16" t="s">
        <v>151</v>
      </c>
      <c r="AU256" s="16" t="s">
        <v>83</v>
      </c>
      <c r="AY256" s="16" t="s">
        <v>149</v>
      </c>
      <c r="BE256" s="208">
        <f>IF(N256="základní",J256,0)</f>
        <v>0</v>
      </c>
      <c r="BF256" s="208">
        <f>IF(N256="snížená",J256,0)</f>
        <v>0</v>
      </c>
      <c r="BG256" s="208">
        <f>IF(N256="zákl. přenesená",J256,0)</f>
        <v>0</v>
      </c>
      <c r="BH256" s="208">
        <f>IF(N256="sníž. přenesená",J256,0)</f>
        <v>0</v>
      </c>
      <c r="BI256" s="208">
        <f>IF(N256="nulová",J256,0)</f>
        <v>0</v>
      </c>
      <c r="BJ256" s="16" t="s">
        <v>83</v>
      </c>
      <c r="BK256" s="208">
        <f>ROUND(I256*H256,2)</f>
        <v>0</v>
      </c>
      <c r="BL256" s="16" t="s">
        <v>108</v>
      </c>
      <c r="BM256" s="16" t="s">
        <v>368</v>
      </c>
    </row>
    <row r="257" s="1" customFormat="1">
      <c r="B257" s="37"/>
      <c r="C257" s="38"/>
      <c r="D257" s="209" t="s">
        <v>157</v>
      </c>
      <c r="E257" s="38"/>
      <c r="F257" s="210" t="s">
        <v>363</v>
      </c>
      <c r="G257" s="38"/>
      <c r="H257" s="38"/>
      <c r="I257" s="124"/>
      <c r="J257" s="38"/>
      <c r="K257" s="38"/>
      <c r="L257" s="42"/>
      <c r="M257" s="211"/>
      <c r="N257" s="78"/>
      <c r="O257" s="78"/>
      <c r="P257" s="78"/>
      <c r="Q257" s="78"/>
      <c r="R257" s="78"/>
      <c r="S257" s="78"/>
      <c r="T257" s="79"/>
      <c r="AT257" s="16" t="s">
        <v>157</v>
      </c>
      <c r="AU257" s="16" t="s">
        <v>83</v>
      </c>
    </row>
    <row r="258" s="11" customFormat="1">
      <c r="B258" s="212"/>
      <c r="C258" s="213"/>
      <c r="D258" s="209" t="s">
        <v>159</v>
      </c>
      <c r="E258" s="214" t="s">
        <v>21</v>
      </c>
      <c r="F258" s="215" t="s">
        <v>160</v>
      </c>
      <c r="G258" s="213"/>
      <c r="H258" s="214" t="s">
        <v>21</v>
      </c>
      <c r="I258" s="216"/>
      <c r="J258" s="213"/>
      <c r="K258" s="213"/>
      <c r="L258" s="217"/>
      <c r="M258" s="218"/>
      <c r="N258" s="219"/>
      <c r="O258" s="219"/>
      <c r="P258" s="219"/>
      <c r="Q258" s="219"/>
      <c r="R258" s="219"/>
      <c r="S258" s="219"/>
      <c r="T258" s="220"/>
      <c r="AT258" s="221" t="s">
        <v>159</v>
      </c>
      <c r="AU258" s="221" t="s">
        <v>83</v>
      </c>
      <c r="AV258" s="11" t="s">
        <v>78</v>
      </c>
      <c r="AW258" s="11" t="s">
        <v>34</v>
      </c>
      <c r="AX258" s="11" t="s">
        <v>73</v>
      </c>
      <c r="AY258" s="221" t="s">
        <v>149</v>
      </c>
    </row>
    <row r="259" s="12" customFormat="1">
      <c r="B259" s="222"/>
      <c r="C259" s="223"/>
      <c r="D259" s="209" t="s">
        <v>159</v>
      </c>
      <c r="E259" s="224" t="s">
        <v>21</v>
      </c>
      <c r="F259" s="225" t="s">
        <v>369</v>
      </c>
      <c r="G259" s="223"/>
      <c r="H259" s="226">
        <v>31</v>
      </c>
      <c r="I259" s="227"/>
      <c r="J259" s="223"/>
      <c r="K259" s="223"/>
      <c r="L259" s="228"/>
      <c r="M259" s="229"/>
      <c r="N259" s="230"/>
      <c r="O259" s="230"/>
      <c r="P259" s="230"/>
      <c r="Q259" s="230"/>
      <c r="R259" s="230"/>
      <c r="S259" s="230"/>
      <c r="T259" s="231"/>
      <c r="AT259" s="232" t="s">
        <v>159</v>
      </c>
      <c r="AU259" s="232" t="s">
        <v>83</v>
      </c>
      <c r="AV259" s="12" t="s">
        <v>83</v>
      </c>
      <c r="AW259" s="12" t="s">
        <v>34</v>
      </c>
      <c r="AX259" s="12" t="s">
        <v>73</v>
      </c>
      <c r="AY259" s="232" t="s">
        <v>149</v>
      </c>
    </row>
    <row r="260" s="13" customFormat="1">
      <c r="B260" s="233"/>
      <c r="C260" s="234"/>
      <c r="D260" s="209" t="s">
        <v>159</v>
      </c>
      <c r="E260" s="235" t="s">
        <v>21</v>
      </c>
      <c r="F260" s="236" t="s">
        <v>162</v>
      </c>
      <c r="G260" s="234"/>
      <c r="H260" s="237">
        <v>31</v>
      </c>
      <c r="I260" s="238"/>
      <c r="J260" s="234"/>
      <c r="K260" s="234"/>
      <c r="L260" s="239"/>
      <c r="M260" s="240"/>
      <c r="N260" s="241"/>
      <c r="O260" s="241"/>
      <c r="P260" s="241"/>
      <c r="Q260" s="241"/>
      <c r="R260" s="241"/>
      <c r="S260" s="241"/>
      <c r="T260" s="242"/>
      <c r="AT260" s="243" t="s">
        <v>159</v>
      </c>
      <c r="AU260" s="243" t="s">
        <v>83</v>
      </c>
      <c r="AV260" s="13" t="s">
        <v>108</v>
      </c>
      <c r="AW260" s="13" t="s">
        <v>34</v>
      </c>
      <c r="AX260" s="13" t="s">
        <v>78</v>
      </c>
      <c r="AY260" s="243" t="s">
        <v>149</v>
      </c>
    </row>
    <row r="261" s="1" customFormat="1" ht="22.5" customHeight="1">
      <c r="B261" s="37"/>
      <c r="C261" s="197" t="s">
        <v>370</v>
      </c>
      <c r="D261" s="197" t="s">
        <v>151</v>
      </c>
      <c r="E261" s="198" t="s">
        <v>371</v>
      </c>
      <c r="F261" s="199" t="s">
        <v>372</v>
      </c>
      <c r="G261" s="200" t="s">
        <v>330</v>
      </c>
      <c r="H261" s="201">
        <v>22</v>
      </c>
      <c r="I261" s="202"/>
      <c r="J261" s="203">
        <f>ROUND(I261*H261,2)</f>
        <v>0</v>
      </c>
      <c r="K261" s="199" t="s">
        <v>155</v>
      </c>
      <c r="L261" s="42"/>
      <c r="M261" s="204" t="s">
        <v>21</v>
      </c>
      <c r="N261" s="205" t="s">
        <v>45</v>
      </c>
      <c r="O261" s="78"/>
      <c r="P261" s="206">
        <f>O261*H261</f>
        <v>0</v>
      </c>
      <c r="Q261" s="206">
        <v>0</v>
      </c>
      <c r="R261" s="206">
        <f>Q261*H261</f>
        <v>0</v>
      </c>
      <c r="S261" s="206">
        <v>0</v>
      </c>
      <c r="T261" s="207">
        <f>S261*H261</f>
        <v>0</v>
      </c>
      <c r="AR261" s="16" t="s">
        <v>108</v>
      </c>
      <c r="AT261" s="16" t="s">
        <v>151</v>
      </c>
      <c r="AU261" s="16" t="s">
        <v>83</v>
      </c>
      <c r="AY261" s="16" t="s">
        <v>149</v>
      </c>
      <c r="BE261" s="208">
        <f>IF(N261="základní",J261,0)</f>
        <v>0</v>
      </c>
      <c r="BF261" s="208">
        <f>IF(N261="snížená",J261,0)</f>
        <v>0</v>
      </c>
      <c r="BG261" s="208">
        <f>IF(N261="zákl. přenesená",J261,0)</f>
        <v>0</v>
      </c>
      <c r="BH261" s="208">
        <f>IF(N261="sníž. přenesená",J261,0)</f>
        <v>0</v>
      </c>
      <c r="BI261" s="208">
        <f>IF(N261="nulová",J261,0)</f>
        <v>0</v>
      </c>
      <c r="BJ261" s="16" t="s">
        <v>83</v>
      </c>
      <c r="BK261" s="208">
        <f>ROUND(I261*H261,2)</f>
        <v>0</v>
      </c>
      <c r="BL261" s="16" t="s">
        <v>108</v>
      </c>
      <c r="BM261" s="16" t="s">
        <v>373</v>
      </c>
    </row>
    <row r="262" s="1" customFormat="1">
      <c r="B262" s="37"/>
      <c r="C262" s="38"/>
      <c r="D262" s="209" t="s">
        <v>157</v>
      </c>
      <c r="E262" s="38"/>
      <c r="F262" s="210" t="s">
        <v>374</v>
      </c>
      <c r="G262" s="38"/>
      <c r="H262" s="38"/>
      <c r="I262" s="124"/>
      <c r="J262" s="38"/>
      <c r="K262" s="38"/>
      <c r="L262" s="42"/>
      <c r="M262" s="211"/>
      <c r="N262" s="78"/>
      <c r="O262" s="78"/>
      <c r="P262" s="78"/>
      <c r="Q262" s="78"/>
      <c r="R262" s="78"/>
      <c r="S262" s="78"/>
      <c r="T262" s="79"/>
      <c r="AT262" s="16" t="s">
        <v>157</v>
      </c>
      <c r="AU262" s="16" t="s">
        <v>83</v>
      </c>
    </row>
    <row r="263" s="11" customFormat="1">
      <c r="B263" s="212"/>
      <c r="C263" s="213"/>
      <c r="D263" s="209" t="s">
        <v>159</v>
      </c>
      <c r="E263" s="214" t="s">
        <v>21</v>
      </c>
      <c r="F263" s="215" t="s">
        <v>174</v>
      </c>
      <c r="G263" s="213"/>
      <c r="H263" s="214" t="s">
        <v>21</v>
      </c>
      <c r="I263" s="216"/>
      <c r="J263" s="213"/>
      <c r="K263" s="213"/>
      <c r="L263" s="217"/>
      <c r="M263" s="218"/>
      <c r="N263" s="219"/>
      <c r="O263" s="219"/>
      <c r="P263" s="219"/>
      <c r="Q263" s="219"/>
      <c r="R263" s="219"/>
      <c r="S263" s="219"/>
      <c r="T263" s="220"/>
      <c r="AT263" s="221" t="s">
        <v>159</v>
      </c>
      <c r="AU263" s="221" t="s">
        <v>83</v>
      </c>
      <c r="AV263" s="11" t="s">
        <v>78</v>
      </c>
      <c r="AW263" s="11" t="s">
        <v>34</v>
      </c>
      <c r="AX263" s="11" t="s">
        <v>73</v>
      </c>
      <c r="AY263" s="221" t="s">
        <v>149</v>
      </c>
    </row>
    <row r="264" s="12" customFormat="1">
      <c r="B264" s="222"/>
      <c r="C264" s="223"/>
      <c r="D264" s="209" t="s">
        <v>159</v>
      </c>
      <c r="E264" s="224" t="s">
        <v>21</v>
      </c>
      <c r="F264" s="225" t="s">
        <v>273</v>
      </c>
      <c r="G264" s="223"/>
      <c r="H264" s="226">
        <v>22</v>
      </c>
      <c r="I264" s="227"/>
      <c r="J264" s="223"/>
      <c r="K264" s="223"/>
      <c r="L264" s="228"/>
      <c r="M264" s="229"/>
      <c r="N264" s="230"/>
      <c r="O264" s="230"/>
      <c r="P264" s="230"/>
      <c r="Q264" s="230"/>
      <c r="R264" s="230"/>
      <c r="S264" s="230"/>
      <c r="T264" s="231"/>
      <c r="AT264" s="232" t="s">
        <v>159</v>
      </c>
      <c r="AU264" s="232" t="s">
        <v>83</v>
      </c>
      <c r="AV264" s="12" t="s">
        <v>83</v>
      </c>
      <c r="AW264" s="12" t="s">
        <v>34</v>
      </c>
      <c r="AX264" s="12" t="s">
        <v>73</v>
      </c>
      <c r="AY264" s="232" t="s">
        <v>149</v>
      </c>
    </row>
    <row r="265" s="13" customFormat="1">
      <c r="B265" s="233"/>
      <c r="C265" s="234"/>
      <c r="D265" s="209" t="s">
        <v>159</v>
      </c>
      <c r="E265" s="235" t="s">
        <v>21</v>
      </c>
      <c r="F265" s="236" t="s">
        <v>162</v>
      </c>
      <c r="G265" s="234"/>
      <c r="H265" s="237">
        <v>22</v>
      </c>
      <c r="I265" s="238"/>
      <c r="J265" s="234"/>
      <c r="K265" s="234"/>
      <c r="L265" s="239"/>
      <c r="M265" s="240"/>
      <c r="N265" s="241"/>
      <c r="O265" s="241"/>
      <c r="P265" s="241"/>
      <c r="Q265" s="241"/>
      <c r="R265" s="241"/>
      <c r="S265" s="241"/>
      <c r="T265" s="242"/>
      <c r="AT265" s="243" t="s">
        <v>159</v>
      </c>
      <c r="AU265" s="243" t="s">
        <v>83</v>
      </c>
      <c r="AV265" s="13" t="s">
        <v>108</v>
      </c>
      <c r="AW265" s="13" t="s">
        <v>34</v>
      </c>
      <c r="AX265" s="13" t="s">
        <v>78</v>
      </c>
      <c r="AY265" s="243" t="s">
        <v>149</v>
      </c>
    </row>
    <row r="266" s="1" customFormat="1" ht="16.5" customHeight="1">
      <c r="B266" s="37"/>
      <c r="C266" s="244" t="s">
        <v>375</v>
      </c>
      <c r="D266" s="244" t="s">
        <v>263</v>
      </c>
      <c r="E266" s="245" t="s">
        <v>376</v>
      </c>
      <c r="F266" s="246" t="s">
        <v>377</v>
      </c>
      <c r="G266" s="247" t="s">
        <v>330</v>
      </c>
      <c r="H266" s="248">
        <v>22.66</v>
      </c>
      <c r="I266" s="249"/>
      <c r="J266" s="250">
        <f>ROUND(I266*H266,2)</f>
        <v>0</v>
      </c>
      <c r="K266" s="246" t="s">
        <v>155</v>
      </c>
      <c r="L266" s="251"/>
      <c r="M266" s="252" t="s">
        <v>21</v>
      </c>
      <c r="N266" s="253" t="s">
        <v>45</v>
      </c>
      <c r="O266" s="78"/>
      <c r="P266" s="206">
        <f>O266*H266</f>
        <v>0</v>
      </c>
      <c r="Q266" s="206">
        <v>0.00064999999999999997</v>
      </c>
      <c r="R266" s="206">
        <f>Q266*H266</f>
        <v>0.014728999999999999</v>
      </c>
      <c r="S266" s="206">
        <v>0</v>
      </c>
      <c r="T266" s="207">
        <f>S266*H266</f>
        <v>0</v>
      </c>
      <c r="AR266" s="16" t="s">
        <v>195</v>
      </c>
      <c r="AT266" s="16" t="s">
        <v>263</v>
      </c>
      <c r="AU266" s="16" t="s">
        <v>83</v>
      </c>
      <c r="AY266" s="16" t="s">
        <v>149</v>
      </c>
      <c r="BE266" s="208">
        <f>IF(N266="základní",J266,0)</f>
        <v>0</v>
      </c>
      <c r="BF266" s="208">
        <f>IF(N266="snížená",J266,0)</f>
        <v>0</v>
      </c>
      <c r="BG266" s="208">
        <f>IF(N266="zákl. přenesená",J266,0)</f>
        <v>0</v>
      </c>
      <c r="BH266" s="208">
        <f>IF(N266="sníž. přenesená",J266,0)</f>
        <v>0</v>
      </c>
      <c r="BI266" s="208">
        <f>IF(N266="nulová",J266,0)</f>
        <v>0</v>
      </c>
      <c r="BJ266" s="16" t="s">
        <v>83</v>
      </c>
      <c r="BK266" s="208">
        <f>ROUND(I266*H266,2)</f>
        <v>0</v>
      </c>
      <c r="BL266" s="16" t="s">
        <v>108</v>
      </c>
      <c r="BM266" s="16" t="s">
        <v>378</v>
      </c>
    </row>
    <row r="267" s="12" customFormat="1">
      <c r="B267" s="222"/>
      <c r="C267" s="223"/>
      <c r="D267" s="209" t="s">
        <v>159</v>
      </c>
      <c r="E267" s="223"/>
      <c r="F267" s="225" t="s">
        <v>379</v>
      </c>
      <c r="G267" s="223"/>
      <c r="H267" s="226">
        <v>22.66</v>
      </c>
      <c r="I267" s="227"/>
      <c r="J267" s="223"/>
      <c r="K267" s="223"/>
      <c r="L267" s="228"/>
      <c r="M267" s="229"/>
      <c r="N267" s="230"/>
      <c r="O267" s="230"/>
      <c r="P267" s="230"/>
      <c r="Q267" s="230"/>
      <c r="R267" s="230"/>
      <c r="S267" s="230"/>
      <c r="T267" s="231"/>
      <c r="AT267" s="232" t="s">
        <v>159</v>
      </c>
      <c r="AU267" s="232" t="s">
        <v>83</v>
      </c>
      <c r="AV267" s="12" t="s">
        <v>83</v>
      </c>
      <c r="AW267" s="12" t="s">
        <v>4</v>
      </c>
      <c r="AX267" s="12" t="s">
        <v>78</v>
      </c>
      <c r="AY267" s="232" t="s">
        <v>149</v>
      </c>
    </row>
    <row r="268" s="1" customFormat="1" ht="22.5" customHeight="1">
      <c r="B268" s="37"/>
      <c r="C268" s="197" t="s">
        <v>380</v>
      </c>
      <c r="D268" s="197" t="s">
        <v>151</v>
      </c>
      <c r="E268" s="198" t="s">
        <v>381</v>
      </c>
      <c r="F268" s="199" t="s">
        <v>382</v>
      </c>
      <c r="G268" s="200" t="s">
        <v>330</v>
      </c>
      <c r="H268" s="201">
        <v>5</v>
      </c>
      <c r="I268" s="202"/>
      <c r="J268" s="203">
        <f>ROUND(I268*H268,2)</f>
        <v>0</v>
      </c>
      <c r="K268" s="199" t="s">
        <v>155</v>
      </c>
      <c r="L268" s="42"/>
      <c r="M268" s="204" t="s">
        <v>21</v>
      </c>
      <c r="N268" s="205" t="s">
        <v>45</v>
      </c>
      <c r="O268" s="78"/>
      <c r="P268" s="206">
        <f>O268*H268</f>
        <v>0</v>
      </c>
      <c r="Q268" s="206">
        <v>1.0000000000000001E-05</v>
      </c>
      <c r="R268" s="206">
        <f>Q268*H268</f>
        <v>5.0000000000000002E-05</v>
      </c>
      <c r="S268" s="206">
        <v>0</v>
      </c>
      <c r="T268" s="207">
        <f>S268*H268</f>
        <v>0</v>
      </c>
      <c r="AR268" s="16" t="s">
        <v>108</v>
      </c>
      <c r="AT268" s="16" t="s">
        <v>151</v>
      </c>
      <c r="AU268" s="16" t="s">
        <v>83</v>
      </c>
      <c r="AY268" s="16" t="s">
        <v>149</v>
      </c>
      <c r="BE268" s="208">
        <f>IF(N268="základní",J268,0)</f>
        <v>0</v>
      </c>
      <c r="BF268" s="208">
        <f>IF(N268="snížená",J268,0)</f>
        <v>0</v>
      </c>
      <c r="BG268" s="208">
        <f>IF(N268="zákl. přenesená",J268,0)</f>
        <v>0</v>
      </c>
      <c r="BH268" s="208">
        <f>IF(N268="sníž. přenesená",J268,0)</f>
        <v>0</v>
      </c>
      <c r="BI268" s="208">
        <f>IF(N268="nulová",J268,0)</f>
        <v>0</v>
      </c>
      <c r="BJ268" s="16" t="s">
        <v>83</v>
      </c>
      <c r="BK268" s="208">
        <f>ROUND(I268*H268,2)</f>
        <v>0</v>
      </c>
      <c r="BL268" s="16" t="s">
        <v>108</v>
      </c>
      <c r="BM268" s="16" t="s">
        <v>383</v>
      </c>
    </row>
    <row r="269" s="1" customFormat="1">
      <c r="B269" s="37"/>
      <c r="C269" s="38"/>
      <c r="D269" s="209" t="s">
        <v>157</v>
      </c>
      <c r="E269" s="38"/>
      <c r="F269" s="210" t="s">
        <v>374</v>
      </c>
      <c r="G269" s="38"/>
      <c r="H269" s="38"/>
      <c r="I269" s="124"/>
      <c r="J269" s="38"/>
      <c r="K269" s="38"/>
      <c r="L269" s="42"/>
      <c r="M269" s="211"/>
      <c r="N269" s="78"/>
      <c r="O269" s="78"/>
      <c r="P269" s="78"/>
      <c r="Q269" s="78"/>
      <c r="R269" s="78"/>
      <c r="S269" s="78"/>
      <c r="T269" s="79"/>
      <c r="AT269" s="16" t="s">
        <v>157</v>
      </c>
      <c r="AU269" s="16" t="s">
        <v>83</v>
      </c>
    </row>
    <row r="270" s="11" customFormat="1">
      <c r="B270" s="212"/>
      <c r="C270" s="213"/>
      <c r="D270" s="209" t="s">
        <v>159</v>
      </c>
      <c r="E270" s="214" t="s">
        <v>21</v>
      </c>
      <c r="F270" s="215" t="s">
        <v>174</v>
      </c>
      <c r="G270" s="213"/>
      <c r="H270" s="214" t="s">
        <v>21</v>
      </c>
      <c r="I270" s="216"/>
      <c r="J270" s="213"/>
      <c r="K270" s="213"/>
      <c r="L270" s="217"/>
      <c r="M270" s="218"/>
      <c r="N270" s="219"/>
      <c r="O270" s="219"/>
      <c r="P270" s="219"/>
      <c r="Q270" s="219"/>
      <c r="R270" s="219"/>
      <c r="S270" s="219"/>
      <c r="T270" s="220"/>
      <c r="AT270" s="221" t="s">
        <v>159</v>
      </c>
      <c r="AU270" s="221" t="s">
        <v>83</v>
      </c>
      <c r="AV270" s="11" t="s">
        <v>78</v>
      </c>
      <c r="AW270" s="11" t="s">
        <v>34</v>
      </c>
      <c r="AX270" s="11" t="s">
        <v>73</v>
      </c>
      <c r="AY270" s="221" t="s">
        <v>149</v>
      </c>
    </row>
    <row r="271" s="12" customFormat="1">
      <c r="B271" s="222"/>
      <c r="C271" s="223"/>
      <c r="D271" s="209" t="s">
        <v>159</v>
      </c>
      <c r="E271" s="224" t="s">
        <v>21</v>
      </c>
      <c r="F271" s="225" t="s">
        <v>179</v>
      </c>
      <c r="G271" s="223"/>
      <c r="H271" s="226">
        <v>5</v>
      </c>
      <c r="I271" s="227"/>
      <c r="J271" s="223"/>
      <c r="K271" s="223"/>
      <c r="L271" s="228"/>
      <c r="M271" s="229"/>
      <c r="N271" s="230"/>
      <c r="O271" s="230"/>
      <c r="P271" s="230"/>
      <c r="Q271" s="230"/>
      <c r="R271" s="230"/>
      <c r="S271" s="230"/>
      <c r="T271" s="231"/>
      <c r="AT271" s="232" t="s">
        <v>159</v>
      </c>
      <c r="AU271" s="232" t="s">
        <v>83</v>
      </c>
      <c r="AV271" s="12" t="s">
        <v>83</v>
      </c>
      <c r="AW271" s="12" t="s">
        <v>34</v>
      </c>
      <c r="AX271" s="12" t="s">
        <v>73</v>
      </c>
      <c r="AY271" s="232" t="s">
        <v>149</v>
      </c>
    </row>
    <row r="272" s="13" customFormat="1">
      <c r="B272" s="233"/>
      <c r="C272" s="234"/>
      <c r="D272" s="209" t="s">
        <v>159</v>
      </c>
      <c r="E272" s="235" t="s">
        <v>21</v>
      </c>
      <c r="F272" s="236" t="s">
        <v>162</v>
      </c>
      <c r="G272" s="234"/>
      <c r="H272" s="237">
        <v>5</v>
      </c>
      <c r="I272" s="238"/>
      <c r="J272" s="234"/>
      <c r="K272" s="234"/>
      <c r="L272" s="239"/>
      <c r="M272" s="240"/>
      <c r="N272" s="241"/>
      <c r="O272" s="241"/>
      <c r="P272" s="241"/>
      <c r="Q272" s="241"/>
      <c r="R272" s="241"/>
      <c r="S272" s="241"/>
      <c r="T272" s="242"/>
      <c r="AT272" s="243" t="s">
        <v>159</v>
      </c>
      <c r="AU272" s="243" t="s">
        <v>83</v>
      </c>
      <c r="AV272" s="13" t="s">
        <v>108</v>
      </c>
      <c r="AW272" s="13" t="s">
        <v>34</v>
      </c>
      <c r="AX272" s="13" t="s">
        <v>78</v>
      </c>
      <c r="AY272" s="243" t="s">
        <v>149</v>
      </c>
    </row>
    <row r="273" s="1" customFormat="1" ht="16.5" customHeight="1">
      <c r="B273" s="37"/>
      <c r="C273" s="244" t="s">
        <v>384</v>
      </c>
      <c r="D273" s="244" t="s">
        <v>263</v>
      </c>
      <c r="E273" s="245" t="s">
        <v>385</v>
      </c>
      <c r="F273" s="246" t="s">
        <v>386</v>
      </c>
      <c r="G273" s="247" t="s">
        <v>330</v>
      </c>
      <c r="H273" s="248">
        <v>5.1500000000000004</v>
      </c>
      <c r="I273" s="249"/>
      <c r="J273" s="250">
        <f>ROUND(I273*H273,2)</f>
        <v>0</v>
      </c>
      <c r="K273" s="246" t="s">
        <v>155</v>
      </c>
      <c r="L273" s="251"/>
      <c r="M273" s="252" t="s">
        <v>21</v>
      </c>
      <c r="N273" s="253" t="s">
        <v>45</v>
      </c>
      <c r="O273" s="78"/>
      <c r="P273" s="206">
        <f>O273*H273</f>
        <v>0</v>
      </c>
      <c r="Q273" s="206">
        <v>0.00125</v>
      </c>
      <c r="R273" s="206">
        <f>Q273*H273</f>
        <v>0.0064375000000000005</v>
      </c>
      <c r="S273" s="206">
        <v>0</v>
      </c>
      <c r="T273" s="207">
        <f>S273*H273</f>
        <v>0</v>
      </c>
      <c r="AR273" s="16" t="s">
        <v>195</v>
      </c>
      <c r="AT273" s="16" t="s">
        <v>263</v>
      </c>
      <c r="AU273" s="16" t="s">
        <v>83</v>
      </c>
      <c r="AY273" s="16" t="s">
        <v>149</v>
      </c>
      <c r="BE273" s="208">
        <f>IF(N273="základní",J273,0)</f>
        <v>0</v>
      </c>
      <c r="BF273" s="208">
        <f>IF(N273="snížená",J273,0)</f>
        <v>0</v>
      </c>
      <c r="BG273" s="208">
        <f>IF(N273="zákl. přenesená",J273,0)</f>
        <v>0</v>
      </c>
      <c r="BH273" s="208">
        <f>IF(N273="sníž. přenesená",J273,0)</f>
        <v>0</v>
      </c>
      <c r="BI273" s="208">
        <f>IF(N273="nulová",J273,0)</f>
        <v>0</v>
      </c>
      <c r="BJ273" s="16" t="s">
        <v>83</v>
      </c>
      <c r="BK273" s="208">
        <f>ROUND(I273*H273,2)</f>
        <v>0</v>
      </c>
      <c r="BL273" s="16" t="s">
        <v>108</v>
      </c>
      <c r="BM273" s="16" t="s">
        <v>387</v>
      </c>
    </row>
    <row r="274" s="12" customFormat="1">
      <c r="B274" s="222"/>
      <c r="C274" s="223"/>
      <c r="D274" s="209" t="s">
        <v>159</v>
      </c>
      <c r="E274" s="223"/>
      <c r="F274" s="225" t="s">
        <v>388</v>
      </c>
      <c r="G274" s="223"/>
      <c r="H274" s="226">
        <v>5.1500000000000004</v>
      </c>
      <c r="I274" s="227"/>
      <c r="J274" s="223"/>
      <c r="K274" s="223"/>
      <c r="L274" s="228"/>
      <c r="M274" s="229"/>
      <c r="N274" s="230"/>
      <c r="O274" s="230"/>
      <c r="P274" s="230"/>
      <c r="Q274" s="230"/>
      <c r="R274" s="230"/>
      <c r="S274" s="230"/>
      <c r="T274" s="231"/>
      <c r="AT274" s="232" t="s">
        <v>159</v>
      </c>
      <c r="AU274" s="232" t="s">
        <v>83</v>
      </c>
      <c r="AV274" s="12" t="s">
        <v>83</v>
      </c>
      <c r="AW274" s="12" t="s">
        <v>4</v>
      </c>
      <c r="AX274" s="12" t="s">
        <v>78</v>
      </c>
      <c r="AY274" s="232" t="s">
        <v>149</v>
      </c>
    </row>
    <row r="275" s="1" customFormat="1" ht="22.5" customHeight="1">
      <c r="B275" s="37"/>
      <c r="C275" s="197" t="s">
        <v>389</v>
      </c>
      <c r="D275" s="197" t="s">
        <v>151</v>
      </c>
      <c r="E275" s="198" t="s">
        <v>390</v>
      </c>
      <c r="F275" s="199" t="s">
        <v>391</v>
      </c>
      <c r="G275" s="200" t="s">
        <v>330</v>
      </c>
      <c r="H275" s="201">
        <v>1</v>
      </c>
      <c r="I275" s="202"/>
      <c r="J275" s="203">
        <f>ROUND(I275*H275,2)</f>
        <v>0</v>
      </c>
      <c r="K275" s="199" t="s">
        <v>155</v>
      </c>
      <c r="L275" s="42"/>
      <c r="M275" s="204" t="s">
        <v>21</v>
      </c>
      <c r="N275" s="205" t="s">
        <v>45</v>
      </c>
      <c r="O275" s="78"/>
      <c r="P275" s="206">
        <f>O275*H275</f>
        <v>0</v>
      </c>
      <c r="Q275" s="206">
        <v>1.0000000000000001E-05</v>
      </c>
      <c r="R275" s="206">
        <f>Q275*H275</f>
        <v>1.0000000000000001E-05</v>
      </c>
      <c r="S275" s="206">
        <v>0</v>
      </c>
      <c r="T275" s="207">
        <f>S275*H275</f>
        <v>0</v>
      </c>
      <c r="AR275" s="16" t="s">
        <v>108</v>
      </c>
      <c r="AT275" s="16" t="s">
        <v>151</v>
      </c>
      <c r="AU275" s="16" t="s">
        <v>83</v>
      </c>
      <c r="AY275" s="16" t="s">
        <v>149</v>
      </c>
      <c r="BE275" s="208">
        <f>IF(N275="základní",J275,0)</f>
        <v>0</v>
      </c>
      <c r="BF275" s="208">
        <f>IF(N275="snížená",J275,0)</f>
        <v>0</v>
      </c>
      <c r="BG275" s="208">
        <f>IF(N275="zákl. přenesená",J275,0)</f>
        <v>0</v>
      </c>
      <c r="BH275" s="208">
        <f>IF(N275="sníž. přenesená",J275,0)</f>
        <v>0</v>
      </c>
      <c r="BI275" s="208">
        <f>IF(N275="nulová",J275,0)</f>
        <v>0</v>
      </c>
      <c r="BJ275" s="16" t="s">
        <v>83</v>
      </c>
      <c r="BK275" s="208">
        <f>ROUND(I275*H275,2)</f>
        <v>0</v>
      </c>
      <c r="BL275" s="16" t="s">
        <v>108</v>
      </c>
      <c r="BM275" s="16" t="s">
        <v>392</v>
      </c>
    </row>
    <row r="276" s="1" customFormat="1">
      <c r="B276" s="37"/>
      <c r="C276" s="38"/>
      <c r="D276" s="209" t="s">
        <v>157</v>
      </c>
      <c r="E276" s="38"/>
      <c r="F276" s="210" t="s">
        <v>374</v>
      </c>
      <c r="G276" s="38"/>
      <c r="H276" s="38"/>
      <c r="I276" s="124"/>
      <c r="J276" s="38"/>
      <c r="K276" s="38"/>
      <c r="L276" s="42"/>
      <c r="M276" s="211"/>
      <c r="N276" s="78"/>
      <c r="O276" s="78"/>
      <c r="P276" s="78"/>
      <c r="Q276" s="78"/>
      <c r="R276" s="78"/>
      <c r="S276" s="78"/>
      <c r="T276" s="79"/>
      <c r="AT276" s="16" t="s">
        <v>157</v>
      </c>
      <c r="AU276" s="16" t="s">
        <v>83</v>
      </c>
    </row>
    <row r="277" s="11" customFormat="1">
      <c r="B277" s="212"/>
      <c r="C277" s="213"/>
      <c r="D277" s="209" t="s">
        <v>159</v>
      </c>
      <c r="E277" s="214" t="s">
        <v>21</v>
      </c>
      <c r="F277" s="215" t="s">
        <v>174</v>
      </c>
      <c r="G277" s="213"/>
      <c r="H277" s="214" t="s">
        <v>21</v>
      </c>
      <c r="I277" s="216"/>
      <c r="J277" s="213"/>
      <c r="K277" s="213"/>
      <c r="L277" s="217"/>
      <c r="M277" s="218"/>
      <c r="N277" s="219"/>
      <c r="O277" s="219"/>
      <c r="P277" s="219"/>
      <c r="Q277" s="219"/>
      <c r="R277" s="219"/>
      <c r="S277" s="219"/>
      <c r="T277" s="220"/>
      <c r="AT277" s="221" t="s">
        <v>159</v>
      </c>
      <c r="AU277" s="221" t="s">
        <v>83</v>
      </c>
      <c r="AV277" s="11" t="s">
        <v>78</v>
      </c>
      <c r="AW277" s="11" t="s">
        <v>34</v>
      </c>
      <c r="AX277" s="11" t="s">
        <v>73</v>
      </c>
      <c r="AY277" s="221" t="s">
        <v>149</v>
      </c>
    </row>
    <row r="278" s="12" customFormat="1">
      <c r="B278" s="222"/>
      <c r="C278" s="223"/>
      <c r="D278" s="209" t="s">
        <v>159</v>
      </c>
      <c r="E278" s="224" t="s">
        <v>21</v>
      </c>
      <c r="F278" s="225" t="s">
        <v>78</v>
      </c>
      <c r="G278" s="223"/>
      <c r="H278" s="226">
        <v>1</v>
      </c>
      <c r="I278" s="227"/>
      <c r="J278" s="223"/>
      <c r="K278" s="223"/>
      <c r="L278" s="228"/>
      <c r="M278" s="229"/>
      <c r="N278" s="230"/>
      <c r="O278" s="230"/>
      <c r="P278" s="230"/>
      <c r="Q278" s="230"/>
      <c r="R278" s="230"/>
      <c r="S278" s="230"/>
      <c r="T278" s="231"/>
      <c r="AT278" s="232" t="s">
        <v>159</v>
      </c>
      <c r="AU278" s="232" t="s">
        <v>83</v>
      </c>
      <c r="AV278" s="12" t="s">
        <v>83</v>
      </c>
      <c r="AW278" s="12" t="s">
        <v>34</v>
      </c>
      <c r="AX278" s="12" t="s">
        <v>73</v>
      </c>
      <c r="AY278" s="232" t="s">
        <v>149</v>
      </c>
    </row>
    <row r="279" s="13" customFormat="1">
      <c r="B279" s="233"/>
      <c r="C279" s="234"/>
      <c r="D279" s="209" t="s">
        <v>159</v>
      </c>
      <c r="E279" s="235" t="s">
        <v>21</v>
      </c>
      <c r="F279" s="236" t="s">
        <v>162</v>
      </c>
      <c r="G279" s="234"/>
      <c r="H279" s="237">
        <v>1</v>
      </c>
      <c r="I279" s="238"/>
      <c r="J279" s="234"/>
      <c r="K279" s="234"/>
      <c r="L279" s="239"/>
      <c r="M279" s="240"/>
      <c r="N279" s="241"/>
      <c r="O279" s="241"/>
      <c r="P279" s="241"/>
      <c r="Q279" s="241"/>
      <c r="R279" s="241"/>
      <c r="S279" s="241"/>
      <c r="T279" s="242"/>
      <c r="AT279" s="243" t="s">
        <v>159</v>
      </c>
      <c r="AU279" s="243" t="s">
        <v>83</v>
      </c>
      <c r="AV279" s="13" t="s">
        <v>108</v>
      </c>
      <c r="AW279" s="13" t="s">
        <v>34</v>
      </c>
      <c r="AX279" s="13" t="s">
        <v>78</v>
      </c>
      <c r="AY279" s="243" t="s">
        <v>149</v>
      </c>
    </row>
    <row r="280" s="1" customFormat="1" ht="16.5" customHeight="1">
      <c r="B280" s="37"/>
      <c r="C280" s="244" t="s">
        <v>393</v>
      </c>
      <c r="D280" s="244" t="s">
        <v>263</v>
      </c>
      <c r="E280" s="245" t="s">
        <v>394</v>
      </c>
      <c r="F280" s="246" t="s">
        <v>395</v>
      </c>
      <c r="G280" s="247" t="s">
        <v>330</v>
      </c>
      <c r="H280" s="248">
        <v>1.03</v>
      </c>
      <c r="I280" s="249"/>
      <c r="J280" s="250">
        <f>ROUND(I280*H280,2)</f>
        <v>0</v>
      </c>
      <c r="K280" s="246" t="s">
        <v>155</v>
      </c>
      <c r="L280" s="251"/>
      <c r="M280" s="252" t="s">
        <v>21</v>
      </c>
      <c r="N280" s="253" t="s">
        <v>45</v>
      </c>
      <c r="O280" s="78"/>
      <c r="P280" s="206">
        <f>O280*H280</f>
        <v>0</v>
      </c>
      <c r="Q280" s="206">
        <v>0.0033999999999999998</v>
      </c>
      <c r="R280" s="206">
        <f>Q280*H280</f>
        <v>0.0035019999999999999</v>
      </c>
      <c r="S280" s="206">
        <v>0</v>
      </c>
      <c r="T280" s="207">
        <f>S280*H280</f>
        <v>0</v>
      </c>
      <c r="AR280" s="16" t="s">
        <v>195</v>
      </c>
      <c r="AT280" s="16" t="s">
        <v>263</v>
      </c>
      <c r="AU280" s="16" t="s">
        <v>83</v>
      </c>
      <c r="AY280" s="16" t="s">
        <v>149</v>
      </c>
      <c r="BE280" s="208">
        <f>IF(N280="základní",J280,0)</f>
        <v>0</v>
      </c>
      <c r="BF280" s="208">
        <f>IF(N280="snížená",J280,0)</f>
        <v>0</v>
      </c>
      <c r="BG280" s="208">
        <f>IF(N280="zákl. přenesená",J280,0)</f>
        <v>0</v>
      </c>
      <c r="BH280" s="208">
        <f>IF(N280="sníž. přenesená",J280,0)</f>
        <v>0</v>
      </c>
      <c r="BI280" s="208">
        <f>IF(N280="nulová",J280,0)</f>
        <v>0</v>
      </c>
      <c r="BJ280" s="16" t="s">
        <v>83</v>
      </c>
      <c r="BK280" s="208">
        <f>ROUND(I280*H280,2)</f>
        <v>0</v>
      </c>
      <c r="BL280" s="16" t="s">
        <v>108</v>
      </c>
      <c r="BM280" s="16" t="s">
        <v>396</v>
      </c>
    </row>
    <row r="281" s="12" customFormat="1">
      <c r="B281" s="222"/>
      <c r="C281" s="223"/>
      <c r="D281" s="209" t="s">
        <v>159</v>
      </c>
      <c r="E281" s="223"/>
      <c r="F281" s="225" t="s">
        <v>397</v>
      </c>
      <c r="G281" s="223"/>
      <c r="H281" s="226">
        <v>1.03</v>
      </c>
      <c r="I281" s="227"/>
      <c r="J281" s="223"/>
      <c r="K281" s="223"/>
      <c r="L281" s="228"/>
      <c r="M281" s="229"/>
      <c r="N281" s="230"/>
      <c r="O281" s="230"/>
      <c r="P281" s="230"/>
      <c r="Q281" s="230"/>
      <c r="R281" s="230"/>
      <c r="S281" s="230"/>
      <c r="T281" s="231"/>
      <c r="AT281" s="232" t="s">
        <v>159</v>
      </c>
      <c r="AU281" s="232" t="s">
        <v>83</v>
      </c>
      <c r="AV281" s="12" t="s">
        <v>83</v>
      </c>
      <c r="AW281" s="12" t="s">
        <v>4</v>
      </c>
      <c r="AX281" s="12" t="s">
        <v>78</v>
      </c>
      <c r="AY281" s="232" t="s">
        <v>149</v>
      </c>
    </row>
    <row r="282" s="1" customFormat="1" ht="22.5" customHeight="1">
      <c r="B282" s="37"/>
      <c r="C282" s="197" t="s">
        <v>398</v>
      </c>
      <c r="D282" s="197" t="s">
        <v>151</v>
      </c>
      <c r="E282" s="198" t="s">
        <v>399</v>
      </c>
      <c r="F282" s="199" t="s">
        <v>400</v>
      </c>
      <c r="G282" s="200" t="s">
        <v>330</v>
      </c>
      <c r="H282" s="201">
        <v>1</v>
      </c>
      <c r="I282" s="202"/>
      <c r="J282" s="203">
        <f>ROUND(I282*H282,2)</f>
        <v>0</v>
      </c>
      <c r="K282" s="199" t="s">
        <v>155</v>
      </c>
      <c r="L282" s="42"/>
      <c r="M282" s="204" t="s">
        <v>21</v>
      </c>
      <c r="N282" s="205" t="s">
        <v>45</v>
      </c>
      <c r="O282" s="78"/>
      <c r="P282" s="206">
        <f>O282*H282</f>
        <v>0</v>
      </c>
      <c r="Q282" s="206">
        <v>0.10661</v>
      </c>
      <c r="R282" s="206">
        <f>Q282*H282</f>
        <v>0.10661</v>
      </c>
      <c r="S282" s="206">
        <v>0</v>
      </c>
      <c r="T282" s="207">
        <f>S282*H282</f>
        <v>0</v>
      </c>
      <c r="AR282" s="16" t="s">
        <v>108</v>
      </c>
      <c r="AT282" s="16" t="s">
        <v>151</v>
      </c>
      <c r="AU282" s="16" t="s">
        <v>83</v>
      </c>
      <c r="AY282" s="16" t="s">
        <v>149</v>
      </c>
      <c r="BE282" s="208">
        <f>IF(N282="základní",J282,0)</f>
        <v>0</v>
      </c>
      <c r="BF282" s="208">
        <f>IF(N282="snížená",J282,0)</f>
        <v>0</v>
      </c>
      <c r="BG282" s="208">
        <f>IF(N282="zákl. přenesená",J282,0)</f>
        <v>0</v>
      </c>
      <c r="BH282" s="208">
        <f>IF(N282="sníž. přenesená",J282,0)</f>
        <v>0</v>
      </c>
      <c r="BI282" s="208">
        <f>IF(N282="nulová",J282,0)</f>
        <v>0</v>
      </c>
      <c r="BJ282" s="16" t="s">
        <v>83</v>
      </c>
      <c r="BK282" s="208">
        <f>ROUND(I282*H282,2)</f>
        <v>0</v>
      </c>
      <c r="BL282" s="16" t="s">
        <v>108</v>
      </c>
      <c r="BM282" s="16" t="s">
        <v>401</v>
      </c>
    </row>
    <row r="283" s="1" customFormat="1">
      <c r="B283" s="37"/>
      <c r="C283" s="38"/>
      <c r="D283" s="209" t="s">
        <v>157</v>
      </c>
      <c r="E283" s="38"/>
      <c r="F283" s="210" t="s">
        <v>402</v>
      </c>
      <c r="G283" s="38"/>
      <c r="H283" s="38"/>
      <c r="I283" s="124"/>
      <c r="J283" s="38"/>
      <c r="K283" s="38"/>
      <c r="L283" s="42"/>
      <c r="M283" s="211"/>
      <c r="N283" s="78"/>
      <c r="O283" s="78"/>
      <c r="P283" s="78"/>
      <c r="Q283" s="78"/>
      <c r="R283" s="78"/>
      <c r="S283" s="78"/>
      <c r="T283" s="79"/>
      <c r="AT283" s="16" t="s">
        <v>157</v>
      </c>
      <c r="AU283" s="16" t="s">
        <v>83</v>
      </c>
    </row>
    <row r="284" s="11" customFormat="1">
      <c r="B284" s="212"/>
      <c r="C284" s="213"/>
      <c r="D284" s="209" t="s">
        <v>159</v>
      </c>
      <c r="E284" s="214" t="s">
        <v>21</v>
      </c>
      <c r="F284" s="215" t="s">
        <v>174</v>
      </c>
      <c r="G284" s="213"/>
      <c r="H284" s="214" t="s">
        <v>21</v>
      </c>
      <c r="I284" s="216"/>
      <c r="J284" s="213"/>
      <c r="K284" s="213"/>
      <c r="L284" s="217"/>
      <c r="M284" s="218"/>
      <c r="N284" s="219"/>
      <c r="O284" s="219"/>
      <c r="P284" s="219"/>
      <c r="Q284" s="219"/>
      <c r="R284" s="219"/>
      <c r="S284" s="219"/>
      <c r="T284" s="220"/>
      <c r="AT284" s="221" t="s">
        <v>159</v>
      </c>
      <c r="AU284" s="221" t="s">
        <v>83</v>
      </c>
      <c r="AV284" s="11" t="s">
        <v>78</v>
      </c>
      <c r="AW284" s="11" t="s">
        <v>34</v>
      </c>
      <c r="AX284" s="11" t="s">
        <v>73</v>
      </c>
      <c r="AY284" s="221" t="s">
        <v>149</v>
      </c>
    </row>
    <row r="285" s="12" customFormat="1">
      <c r="B285" s="222"/>
      <c r="C285" s="223"/>
      <c r="D285" s="209" t="s">
        <v>159</v>
      </c>
      <c r="E285" s="224" t="s">
        <v>21</v>
      </c>
      <c r="F285" s="225" t="s">
        <v>78</v>
      </c>
      <c r="G285" s="223"/>
      <c r="H285" s="226">
        <v>1</v>
      </c>
      <c r="I285" s="227"/>
      <c r="J285" s="223"/>
      <c r="K285" s="223"/>
      <c r="L285" s="228"/>
      <c r="M285" s="229"/>
      <c r="N285" s="230"/>
      <c r="O285" s="230"/>
      <c r="P285" s="230"/>
      <c r="Q285" s="230"/>
      <c r="R285" s="230"/>
      <c r="S285" s="230"/>
      <c r="T285" s="231"/>
      <c r="AT285" s="232" t="s">
        <v>159</v>
      </c>
      <c r="AU285" s="232" t="s">
        <v>83</v>
      </c>
      <c r="AV285" s="12" t="s">
        <v>83</v>
      </c>
      <c r="AW285" s="12" t="s">
        <v>34</v>
      </c>
      <c r="AX285" s="12" t="s">
        <v>73</v>
      </c>
      <c r="AY285" s="232" t="s">
        <v>149</v>
      </c>
    </row>
    <row r="286" s="13" customFormat="1">
      <c r="B286" s="233"/>
      <c r="C286" s="234"/>
      <c r="D286" s="209" t="s">
        <v>159</v>
      </c>
      <c r="E286" s="235" t="s">
        <v>21</v>
      </c>
      <c r="F286" s="236" t="s">
        <v>162</v>
      </c>
      <c r="G286" s="234"/>
      <c r="H286" s="237">
        <v>1</v>
      </c>
      <c r="I286" s="238"/>
      <c r="J286" s="234"/>
      <c r="K286" s="234"/>
      <c r="L286" s="239"/>
      <c r="M286" s="240"/>
      <c r="N286" s="241"/>
      <c r="O286" s="241"/>
      <c r="P286" s="241"/>
      <c r="Q286" s="241"/>
      <c r="R286" s="241"/>
      <c r="S286" s="241"/>
      <c r="T286" s="242"/>
      <c r="AT286" s="243" t="s">
        <v>159</v>
      </c>
      <c r="AU286" s="243" t="s">
        <v>83</v>
      </c>
      <c r="AV286" s="13" t="s">
        <v>108</v>
      </c>
      <c r="AW286" s="13" t="s">
        <v>34</v>
      </c>
      <c r="AX286" s="13" t="s">
        <v>78</v>
      </c>
      <c r="AY286" s="243" t="s">
        <v>149</v>
      </c>
    </row>
    <row r="287" s="1" customFormat="1" ht="22.5" customHeight="1">
      <c r="B287" s="37"/>
      <c r="C287" s="197" t="s">
        <v>403</v>
      </c>
      <c r="D287" s="197" t="s">
        <v>151</v>
      </c>
      <c r="E287" s="198" t="s">
        <v>404</v>
      </c>
      <c r="F287" s="199" t="s">
        <v>405</v>
      </c>
      <c r="G287" s="200" t="s">
        <v>330</v>
      </c>
      <c r="H287" s="201">
        <v>2</v>
      </c>
      <c r="I287" s="202"/>
      <c r="J287" s="203">
        <f>ROUND(I287*H287,2)</f>
        <v>0</v>
      </c>
      <c r="K287" s="199" t="s">
        <v>155</v>
      </c>
      <c r="L287" s="42"/>
      <c r="M287" s="204" t="s">
        <v>21</v>
      </c>
      <c r="N287" s="205" t="s">
        <v>45</v>
      </c>
      <c r="O287" s="78"/>
      <c r="P287" s="206">
        <f>O287*H287</f>
        <v>0</v>
      </c>
      <c r="Q287" s="206">
        <v>0.10661</v>
      </c>
      <c r="R287" s="206">
        <f>Q287*H287</f>
        <v>0.21321999999999999</v>
      </c>
      <c r="S287" s="206">
        <v>0</v>
      </c>
      <c r="T287" s="207">
        <f>S287*H287</f>
        <v>0</v>
      </c>
      <c r="AR287" s="16" t="s">
        <v>108</v>
      </c>
      <c r="AT287" s="16" t="s">
        <v>151</v>
      </c>
      <c r="AU287" s="16" t="s">
        <v>83</v>
      </c>
      <c r="AY287" s="16" t="s">
        <v>149</v>
      </c>
      <c r="BE287" s="208">
        <f>IF(N287="základní",J287,0)</f>
        <v>0</v>
      </c>
      <c r="BF287" s="208">
        <f>IF(N287="snížená",J287,0)</f>
        <v>0</v>
      </c>
      <c r="BG287" s="208">
        <f>IF(N287="zákl. přenesená",J287,0)</f>
        <v>0</v>
      </c>
      <c r="BH287" s="208">
        <f>IF(N287="sníž. přenesená",J287,0)</f>
        <v>0</v>
      </c>
      <c r="BI287" s="208">
        <f>IF(N287="nulová",J287,0)</f>
        <v>0</v>
      </c>
      <c r="BJ287" s="16" t="s">
        <v>83</v>
      </c>
      <c r="BK287" s="208">
        <f>ROUND(I287*H287,2)</f>
        <v>0</v>
      </c>
      <c r="BL287" s="16" t="s">
        <v>108</v>
      </c>
      <c r="BM287" s="16" t="s">
        <v>406</v>
      </c>
    </row>
    <row r="288" s="1" customFormat="1">
      <c r="B288" s="37"/>
      <c r="C288" s="38"/>
      <c r="D288" s="209" t="s">
        <v>157</v>
      </c>
      <c r="E288" s="38"/>
      <c r="F288" s="210" t="s">
        <v>402</v>
      </c>
      <c r="G288" s="38"/>
      <c r="H288" s="38"/>
      <c r="I288" s="124"/>
      <c r="J288" s="38"/>
      <c r="K288" s="38"/>
      <c r="L288" s="42"/>
      <c r="M288" s="211"/>
      <c r="N288" s="78"/>
      <c r="O288" s="78"/>
      <c r="P288" s="78"/>
      <c r="Q288" s="78"/>
      <c r="R288" s="78"/>
      <c r="S288" s="78"/>
      <c r="T288" s="79"/>
      <c r="AT288" s="16" t="s">
        <v>157</v>
      </c>
      <c r="AU288" s="16" t="s">
        <v>83</v>
      </c>
    </row>
    <row r="289" s="11" customFormat="1">
      <c r="B289" s="212"/>
      <c r="C289" s="213"/>
      <c r="D289" s="209" t="s">
        <v>159</v>
      </c>
      <c r="E289" s="214" t="s">
        <v>21</v>
      </c>
      <c r="F289" s="215" t="s">
        <v>174</v>
      </c>
      <c r="G289" s="213"/>
      <c r="H289" s="214" t="s">
        <v>21</v>
      </c>
      <c r="I289" s="216"/>
      <c r="J289" s="213"/>
      <c r="K289" s="213"/>
      <c r="L289" s="217"/>
      <c r="M289" s="218"/>
      <c r="N289" s="219"/>
      <c r="O289" s="219"/>
      <c r="P289" s="219"/>
      <c r="Q289" s="219"/>
      <c r="R289" s="219"/>
      <c r="S289" s="219"/>
      <c r="T289" s="220"/>
      <c r="AT289" s="221" t="s">
        <v>159</v>
      </c>
      <c r="AU289" s="221" t="s">
        <v>83</v>
      </c>
      <c r="AV289" s="11" t="s">
        <v>78</v>
      </c>
      <c r="AW289" s="11" t="s">
        <v>34</v>
      </c>
      <c r="AX289" s="11" t="s">
        <v>73</v>
      </c>
      <c r="AY289" s="221" t="s">
        <v>149</v>
      </c>
    </row>
    <row r="290" s="12" customFormat="1">
      <c r="B290" s="222"/>
      <c r="C290" s="223"/>
      <c r="D290" s="209" t="s">
        <v>159</v>
      </c>
      <c r="E290" s="224" t="s">
        <v>21</v>
      </c>
      <c r="F290" s="225" t="s">
        <v>83</v>
      </c>
      <c r="G290" s="223"/>
      <c r="H290" s="226">
        <v>2</v>
      </c>
      <c r="I290" s="227"/>
      <c r="J290" s="223"/>
      <c r="K290" s="223"/>
      <c r="L290" s="228"/>
      <c r="M290" s="229"/>
      <c r="N290" s="230"/>
      <c r="O290" s="230"/>
      <c r="P290" s="230"/>
      <c r="Q290" s="230"/>
      <c r="R290" s="230"/>
      <c r="S290" s="230"/>
      <c r="T290" s="231"/>
      <c r="AT290" s="232" t="s">
        <v>159</v>
      </c>
      <c r="AU290" s="232" t="s">
        <v>83</v>
      </c>
      <c r="AV290" s="12" t="s">
        <v>83</v>
      </c>
      <c r="AW290" s="12" t="s">
        <v>34</v>
      </c>
      <c r="AX290" s="12" t="s">
        <v>73</v>
      </c>
      <c r="AY290" s="232" t="s">
        <v>149</v>
      </c>
    </row>
    <row r="291" s="13" customFormat="1">
      <c r="B291" s="233"/>
      <c r="C291" s="234"/>
      <c r="D291" s="209" t="s">
        <v>159</v>
      </c>
      <c r="E291" s="235" t="s">
        <v>21</v>
      </c>
      <c r="F291" s="236" t="s">
        <v>162</v>
      </c>
      <c r="G291" s="234"/>
      <c r="H291" s="237">
        <v>2</v>
      </c>
      <c r="I291" s="238"/>
      <c r="J291" s="234"/>
      <c r="K291" s="234"/>
      <c r="L291" s="239"/>
      <c r="M291" s="240"/>
      <c r="N291" s="241"/>
      <c r="O291" s="241"/>
      <c r="P291" s="241"/>
      <c r="Q291" s="241"/>
      <c r="R291" s="241"/>
      <c r="S291" s="241"/>
      <c r="T291" s="242"/>
      <c r="AT291" s="243" t="s">
        <v>159</v>
      </c>
      <c r="AU291" s="243" t="s">
        <v>83</v>
      </c>
      <c r="AV291" s="13" t="s">
        <v>108</v>
      </c>
      <c r="AW291" s="13" t="s">
        <v>34</v>
      </c>
      <c r="AX291" s="13" t="s">
        <v>78</v>
      </c>
      <c r="AY291" s="243" t="s">
        <v>149</v>
      </c>
    </row>
    <row r="292" s="1" customFormat="1" ht="16.5" customHeight="1">
      <c r="B292" s="37"/>
      <c r="C292" s="197" t="s">
        <v>407</v>
      </c>
      <c r="D292" s="197" t="s">
        <v>151</v>
      </c>
      <c r="E292" s="198" t="s">
        <v>408</v>
      </c>
      <c r="F292" s="199" t="s">
        <v>409</v>
      </c>
      <c r="G292" s="200" t="s">
        <v>330</v>
      </c>
      <c r="H292" s="201">
        <v>1</v>
      </c>
      <c r="I292" s="202"/>
      <c r="J292" s="203">
        <f>ROUND(I292*H292,2)</f>
        <v>0</v>
      </c>
      <c r="K292" s="199" t="s">
        <v>155</v>
      </c>
      <c r="L292" s="42"/>
      <c r="M292" s="204" t="s">
        <v>21</v>
      </c>
      <c r="N292" s="205" t="s">
        <v>45</v>
      </c>
      <c r="O292" s="78"/>
      <c r="P292" s="206">
        <f>O292*H292</f>
        <v>0</v>
      </c>
      <c r="Q292" s="206">
        <v>0.012120000000000001</v>
      </c>
      <c r="R292" s="206">
        <f>Q292*H292</f>
        <v>0.012120000000000001</v>
      </c>
      <c r="S292" s="206">
        <v>0</v>
      </c>
      <c r="T292" s="207">
        <f>S292*H292</f>
        <v>0</v>
      </c>
      <c r="AR292" s="16" t="s">
        <v>108</v>
      </c>
      <c r="AT292" s="16" t="s">
        <v>151</v>
      </c>
      <c r="AU292" s="16" t="s">
        <v>83</v>
      </c>
      <c r="AY292" s="16" t="s">
        <v>149</v>
      </c>
      <c r="BE292" s="208">
        <f>IF(N292="základní",J292,0)</f>
        <v>0</v>
      </c>
      <c r="BF292" s="208">
        <f>IF(N292="snížená",J292,0)</f>
        <v>0</v>
      </c>
      <c r="BG292" s="208">
        <f>IF(N292="zákl. přenesená",J292,0)</f>
        <v>0</v>
      </c>
      <c r="BH292" s="208">
        <f>IF(N292="sníž. přenesená",J292,0)</f>
        <v>0</v>
      </c>
      <c r="BI292" s="208">
        <f>IF(N292="nulová",J292,0)</f>
        <v>0</v>
      </c>
      <c r="BJ292" s="16" t="s">
        <v>83</v>
      </c>
      <c r="BK292" s="208">
        <f>ROUND(I292*H292,2)</f>
        <v>0</v>
      </c>
      <c r="BL292" s="16" t="s">
        <v>108</v>
      </c>
      <c r="BM292" s="16" t="s">
        <v>410</v>
      </c>
    </row>
    <row r="293" s="1" customFormat="1">
      <c r="B293" s="37"/>
      <c r="C293" s="38"/>
      <c r="D293" s="209" t="s">
        <v>157</v>
      </c>
      <c r="E293" s="38"/>
      <c r="F293" s="210" t="s">
        <v>402</v>
      </c>
      <c r="G293" s="38"/>
      <c r="H293" s="38"/>
      <c r="I293" s="124"/>
      <c r="J293" s="38"/>
      <c r="K293" s="38"/>
      <c r="L293" s="42"/>
      <c r="M293" s="211"/>
      <c r="N293" s="78"/>
      <c r="O293" s="78"/>
      <c r="P293" s="78"/>
      <c r="Q293" s="78"/>
      <c r="R293" s="78"/>
      <c r="S293" s="78"/>
      <c r="T293" s="79"/>
      <c r="AT293" s="16" t="s">
        <v>157</v>
      </c>
      <c r="AU293" s="16" t="s">
        <v>83</v>
      </c>
    </row>
    <row r="294" s="11" customFormat="1">
      <c r="B294" s="212"/>
      <c r="C294" s="213"/>
      <c r="D294" s="209" t="s">
        <v>159</v>
      </c>
      <c r="E294" s="214" t="s">
        <v>21</v>
      </c>
      <c r="F294" s="215" t="s">
        <v>160</v>
      </c>
      <c r="G294" s="213"/>
      <c r="H294" s="214" t="s">
        <v>21</v>
      </c>
      <c r="I294" s="216"/>
      <c r="J294" s="213"/>
      <c r="K294" s="213"/>
      <c r="L294" s="217"/>
      <c r="M294" s="218"/>
      <c r="N294" s="219"/>
      <c r="O294" s="219"/>
      <c r="P294" s="219"/>
      <c r="Q294" s="219"/>
      <c r="R294" s="219"/>
      <c r="S294" s="219"/>
      <c r="T294" s="220"/>
      <c r="AT294" s="221" t="s">
        <v>159</v>
      </c>
      <c r="AU294" s="221" t="s">
        <v>83</v>
      </c>
      <c r="AV294" s="11" t="s">
        <v>78</v>
      </c>
      <c r="AW294" s="11" t="s">
        <v>34</v>
      </c>
      <c r="AX294" s="11" t="s">
        <v>73</v>
      </c>
      <c r="AY294" s="221" t="s">
        <v>149</v>
      </c>
    </row>
    <row r="295" s="12" customFormat="1">
      <c r="B295" s="222"/>
      <c r="C295" s="223"/>
      <c r="D295" s="209" t="s">
        <v>159</v>
      </c>
      <c r="E295" s="224" t="s">
        <v>21</v>
      </c>
      <c r="F295" s="225" t="s">
        <v>78</v>
      </c>
      <c r="G295" s="223"/>
      <c r="H295" s="226">
        <v>1</v>
      </c>
      <c r="I295" s="227"/>
      <c r="J295" s="223"/>
      <c r="K295" s="223"/>
      <c r="L295" s="228"/>
      <c r="M295" s="229"/>
      <c r="N295" s="230"/>
      <c r="O295" s="230"/>
      <c r="P295" s="230"/>
      <c r="Q295" s="230"/>
      <c r="R295" s="230"/>
      <c r="S295" s="230"/>
      <c r="T295" s="231"/>
      <c r="AT295" s="232" t="s">
        <v>159</v>
      </c>
      <c r="AU295" s="232" t="s">
        <v>83</v>
      </c>
      <c r="AV295" s="12" t="s">
        <v>83</v>
      </c>
      <c r="AW295" s="12" t="s">
        <v>34</v>
      </c>
      <c r="AX295" s="12" t="s">
        <v>73</v>
      </c>
      <c r="AY295" s="232" t="s">
        <v>149</v>
      </c>
    </row>
    <row r="296" s="13" customFormat="1">
      <c r="B296" s="233"/>
      <c r="C296" s="234"/>
      <c r="D296" s="209" t="s">
        <v>159</v>
      </c>
      <c r="E296" s="235" t="s">
        <v>21</v>
      </c>
      <c r="F296" s="236" t="s">
        <v>162</v>
      </c>
      <c r="G296" s="234"/>
      <c r="H296" s="237">
        <v>1</v>
      </c>
      <c r="I296" s="238"/>
      <c r="J296" s="234"/>
      <c r="K296" s="234"/>
      <c r="L296" s="239"/>
      <c r="M296" s="240"/>
      <c r="N296" s="241"/>
      <c r="O296" s="241"/>
      <c r="P296" s="241"/>
      <c r="Q296" s="241"/>
      <c r="R296" s="241"/>
      <c r="S296" s="241"/>
      <c r="T296" s="242"/>
      <c r="AT296" s="243" t="s">
        <v>159</v>
      </c>
      <c r="AU296" s="243" t="s">
        <v>83</v>
      </c>
      <c r="AV296" s="13" t="s">
        <v>108</v>
      </c>
      <c r="AW296" s="13" t="s">
        <v>34</v>
      </c>
      <c r="AX296" s="13" t="s">
        <v>78</v>
      </c>
      <c r="AY296" s="243" t="s">
        <v>149</v>
      </c>
    </row>
    <row r="297" s="1" customFormat="1" ht="16.5" customHeight="1">
      <c r="B297" s="37"/>
      <c r="C297" s="197" t="s">
        <v>411</v>
      </c>
      <c r="D297" s="197" t="s">
        <v>151</v>
      </c>
      <c r="E297" s="198" t="s">
        <v>412</v>
      </c>
      <c r="F297" s="199" t="s">
        <v>413</v>
      </c>
      <c r="G297" s="200" t="s">
        <v>330</v>
      </c>
      <c r="H297" s="201">
        <v>2</v>
      </c>
      <c r="I297" s="202"/>
      <c r="J297" s="203">
        <f>ROUND(I297*H297,2)</f>
        <v>0</v>
      </c>
      <c r="K297" s="199" t="s">
        <v>155</v>
      </c>
      <c r="L297" s="42"/>
      <c r="M297" s="204" t="s">
        <v>21</v>
      </c>
      <c r="N297" s="205" t="s">
        <v>45</v>
      </c>
      <c r="O297" s="78"/>
      <c r="P297" s="206">
        <f>O297*H297</f>
        <v>0</v>
      </c>
      <c r="Q297" s="206">
        <v>0.024240000000000001</v>
      </c>
      <c r="R297" s="206">
        <f>Q297*H297</f>
        <v>0.048480000000000002</v>
      </c>
      <c r="S297" s="206">
        <v>0</v>
      </c>
      <c r="T297" s="207">
        <f>S297*H297</f>
        <v>0</v>
      </c>
      <c r="AR297" s="16" t="s">
        <v>108</v>
      </c>
      <c r="AT297" s="16" t="s">
        <v>151</v>
      </c>
      <c r="AU297" s="16" t="s">
        <v>83</v>
      </c>
      <c r="AY297" s="16" t="s">
        <v>149</v>
      </c>
      <c r="BE297" s="208">
        <f>IF(N297="základní",J297,0)</f>
        <v>0</v>
      </c>
      <c r="BF297" s="208">
        <f>IF(N297="snížená",J297,0)</f>
        <v>0</v>
      </c>
      <c r="BG297" s="208">
        <f>IF(N297="zákl. přenesená",J297,0)</f>
        <v>0</v>
      </c>
      <c r="BH297" s="208">
        <f>IF(N297="sníž. přenesená",J297,0)</f>
        <v>0</v>
      </c>
      <c r="BI297" s="208">
        <f>IF(N297="nulová",J297,0)</f>
        <v>0</v>
      </c>
      <c r="BJ297" s="16" t="s">
        <v>83</v>
      </c>
      <c r="BK297" s="208">
        <f>ROUND(I297*H297,2)</f>
        <v>0</v>
      </c>
      <c r="BL297" s="16" t="s">
        <v>108</v>
      </c>
      <c r="BM297" s="16" t="s">
        <v>414</v>
      </c>
    </row>
    <row r="298" s="1" customFormat="1">
      <c r="B298" s="37"/>
      <c r="C298" s="38"/>
      <c r="D298" s="209" t="s">
        <v>157</v>
      </c>
      <c r="E298" s="38"/>
      <c r="F298" s="210" t="s">
        <v>402</v>
      </c>
      <c r="G298" s="38"/>
      <c r="H298" s="38"/>
      <c r="I298" s="124"/>
      <c r="J298" s="38"/>
      <c r="K298" s="38"/>
      <c r="L298" s="42"/>
      <c r="M298" s="211"/>
      <c r="N298" s="78"/>
      <c r="O298" s="78"/>
      <c r="P298" s="78"/>
      <c r="Q298" s="78"/>
      <c r="R298" s="78"/>
      <c r="S298" s="78"/>
      <c r="T298" s="79"/>
      <c r="AT298" s="16" t="s">
        <v>157</v>
      </c>
      <c r="AU298" s="16" t="s">
        <v>83</v>
      </c>
    </row>
    <row r="299" s="11" customFormat="1">
      <c r="B299" s="212"/>
      <c r="C299" s="213"/>
      <c r="D299" s="209" t="s">
        <v>159</v>
      </c>
      <c r="E299" s="214" t="s">
        <v>21</v>
      </c>
      <c r="F299" s="215" t="s">
        <v>160</v>
      </c>
      <c r="G299" s="213"/>
      <c r="H299" s="214" t="s">
        <v>21</v>
      </c>
      <c r="I299" s="216"/>
      <c r="J299" s="213"/>
      <c r="K299" s="213"/>
      <c r="L299" s="217"/>
      <c r="M299" s="218"/>
      <c r="N299" s="219"/>
      <c r="O299" s="219"/>
      <c r="P299" s="219"/>
      <c r="Q299" s="219"/>
      <c r="R299" s="219"/>
      <c r="S299" s="219"/>
      <c r="T299" s="220"/>
      <c r="AT299" s="221" t="s">
        <v>159</v>
      </c>
      <c r="AU299" s="221" t="s">
        <v>83</v>
      </c>
      <c r="AV299" s="11" t="s">
        <v>78</v>
      </c>
      <c r="AW299" s="11" t="s">
        <v>34</v>
      </c>
      <c r="AX299" s="11" t="s">
        <v>73</v>
      </c>
      <c r="AY299" s="221" t="s">
        <v>149</v>
      </c>
    </row>
    <row r="300" s="12" customFormat="1">
      <c r="B300" s="222"/>
      <c r="C300" s="223"/>
      <c r="D300" s="209" t="s">
        <v>159</v>
      </c>
      <c r="E300" s="224" t="s">
        <v>21</v>
      </c>
      <c r="F300" s="225" t="s">
        <v>83</v>
      </c>
      <c r="G300" s="223"/>
      <c r="H300" s="226">
        <v>2</v>
      </c>
      <c r="I300" s="227"/>
      <c r="J300" s="223"/>
      <c r="K300" s="223"/>
      <c r="L300" s="228"/>
      <c r="M300" s="229"/>
      <c r="N300" s="230"/>
      <c r="O300" s="230"/>
      <c r="P300" s="230"/>
      <c r="Q300" s="230"/>
      <c r="R300" s="230"/>
      <c r="S300" s="230"/>
      <c r="T300" s="231"/>
      <c r="AT300" s="232" t="s">
        <v>159</v>
      </c>
      <c r="AU300" s="232" t="s">
        <v>83</v>
      </c>
      <c r="AV300" s="12" t="s">
        <v>83</v>
      </c>
      <c r="AW300" s="12" t="s">
        <v>34</v>
      </c>
      <c r="AX300" s="12" t="s">
        <v>73</v>
      </c>
      <c r="AY300" s="232" t="s">
        <v>149</v>
      </c>
    </row>
    <row r="301" s="13" customFormat="1">
      <c r="B301" s="233"/>
      <c r="C301" s="234"/>
      <c r="D301" s="209" t="s">
        <v>159</v>
      </c>
      <c r="E301" s="235" t="s">
        <v>21</v>
      </c>
      <c r="F301" s="236" t="s">
        <v>162</v>
      </c>
      <c r="G301" s="234"/>
      <c r="H301" s="237">
        <v>2</v>
      </c>
      <c r="I301" s="238"/>
      <c r="J301" s="234"/>
      <c r="K301" s="234"/>
      <c r="L301" s="239"/>
      <c r="M301" s="240"/>
      <c r="N301" s="241"/>
      <c r="O301" s="241"/>
      <c r="P301" s="241"/>
      <c r="Q301" s="241"/>
      <c r="R301" s="241"/>
      <c r="S301" s="241"/>
      <c r="T301" s="242"/>
      <c r="AT301" s="243" t="s">
        <v>159</v>
      </c>
      <c r="AU301" s="243" t="s">
        <v>83</v>
      </c>
      <c r="AV301" s="13" t="s">
        <v>108</v>
      </c>
      <c r="AW301" s="13" t="s">
        <v>34</v>
      </c>
      <c r="AX301" s="13" t="s">
        <v>78</v>
      </c>
      <c r="AY301" s="243" t="s">
        <v>149</v>
      </c>
    </row>
    <row r="302" s="1" customFormat="1" ht="22.5" customHeight="1">
      <c r="B302" s="37"/>
      <c r="C302" s="197" t="s">
        <v>415</v>
      </c>
      <c r="D302" s="197" t="s">
        <v>151</v>
      </c>
      <c r="E302" s="198" t="s">
        <v>416</v>
      </c>
      <c r="F302" s="199" t="s">
        <v>417</v>
      </c>
      <c r="G302" s="200" t="s">
        <v>330</v>
      </c>
      <c r="H302" s="201">
        <v>3</v>
      </c>
      <c r="I302" s="202"/>
      <c r="J302" s="203">
        <f>ROUND(I302*H302,2)</f>
        <v>0</v>
      </c>
      <c r="K302" s="199" t="s">
        <v>155</v>
      </c>
      <c r="L302" s="42"/>
      <c r="M302" s="204" t="s">
        <v>21</v>
      </c>
      <c r="N302" s="205" t="s">
        <v>45</v>
      </c>
      <c r="O302" s="78"/>
      <c r="P302" s="206">
        <f>O302*H302</f>
        <v>0</v>
      </c>
      <c r="Q302" s="206">
        <v>0</v>
      </c>
      <c r="R302" s="206">
        <f>Q302*H302</f>
        <v>0</v>
      </c>
      <c r="S302" s="206">
        <v>0</v>
      </c>
      <c r="T302" s="207">
        <f>S302*H302</f>
        <v>0</v>
      </c>
      <c r="AR302" s="16" t="s">
        <v>108</v>
      </c>
      <c r="AT302" s="16" t="s">
        <v>151</v>
      </c>
      <c r="AU302" s="16" t="s">
        <v>83</v>
      </c>
      <c r="AY302" s="16" t="s">
        <v>149</v>
      </c>
      <c r="BE302" s="208">
        <f>IF(N302="základní",J302,0)</f>
        <v>0</v>
      </c>
      <c r="BF302" s="208">
        <f>IF(N302="snížená",J302,0)</f>
        <v>0</v>
      </c>
      <c r="BG302" s="208">
        <f>IF(N302="zákl. přenesená",J302,0)</f>
        <v>0</v>
      </c>
      <c r="BH302" s="208">
        <f>IF(N302="sníž. přenesená",J302,0)</f>
        <v>0</v>
      </c>
      <c r="BI302" s="208">
        <f>IF(N302="nulová",J302,0)</f>
        <v>0</v>
      </c>
      <c r="BJ302" s="16" t="s">
        <v>83</v>
      </c>
      <c r="BK302" s="208">
        <f>ROUND(I302*H302,2)</f>
        <v>0</v>
      </c>
      <c r="BL302" s="16" t="s">
        <v>108</v>
      </c>
      <c r="BM302" s="16" t="s">
        <v>418</v>
      </c>
    </row>
    <row r="303" s="1" customFormat="1">
      <c r="B303" s="37"/>
      <c r="C303" s="38"/>
      <c r="D303" s="209" t="s">
        <v>157</v>
      </c>
      <c r="E303" s="38"/>
      <c r="F303" s="210" t="s">
        <v>402</v>
      </c>
      <c r="G303" s="38"/>
      <c r="H303" s="38"/>
      <c r="I303" s="124"/>
      <c r="J303" s="38"/>
      <c r="K303" s="38"/>
      <c r="L303" s="42"/>
      <c r="M303" s="211"/>
      <c r="N303" s="78"/>
      <c r="O303" s="78"/>
      <c r="P303" s="78"/>
      <c r="Q303" s="78"/>
      <c r="R303" s="78"/>
      <c r="S303" s="78"/>
      <c r="T303" s="79"/>
      <c r="AT303" s="16" t="s">
        <v>157</v>
      </c>
      <c r="AU303" s="16" t="s">
        <v>83</v>
      </c>
    </row>
    <row r="304" s="12" customFormat="1">
      <c r="B304" s="222"/>
      <c r="C304" s="223"/>
      <c r="D304" s="209" t="s">
        <v>159</v>
      </c>
      <c r="E304" s="224" t="s">
        <v>21</v>
      </c>
      <c r="F304" s="225" t="s">
        <v>169</v>
      </c>
      <c r="G304" s="223"/>
      <c r="H304" s="226">
        <v>3</v>
      </c>
      <c r="I304" s="227"/>
      <c r="J304" s="223"/>
      <c r="K304" s="223"/>
      <c r="L304" s="228"/>
      <c r="M304" s="229"/>
      <c r="N304" s="230"/>
      <c r="O304" s="230"/>
      <c r="P304" s="230"/>
      <c r="Q304" s="230"/>
      <c r="R304" s="230"/>
      <c r="S304" s="230"/>
      <c r="T304" s="231"/>
      <c r="AT304" s="232" t="s">
        <v>159</v>
      </c>
      <c r="AU304" s="232" t="s">
        <v>83</v>
      </c>
      <c r="AV304" s="12" t="s">
        <v>83</v>
      </c>
      <c r="AW304" s="12" t="s">
        <v>34</v>
      </c>
      <c r="AX304" s="12" t="s">
        <v>78</v>
      </c>
      <c r="AY304" s="232" t="s">
        <v>149</v>
      </c>
    </row>
    <row r="305" s="1" customFormat="1" ht="22.5" customHeight="1">
      <c r="B305" s="37"/>
      <c r="C305" s="197" t="s">
        <v>419</v>
      </c>
      <c r="D305" s="197" t="s">
        <v>151</v>
      </c>
      <c r="E305" s="198" t="s">
        <v>420</v>
      </c>
      <c r="F305" s="199" t="s">
        <v>421</v>
      </c>
      <c r="G305" s="200" t="s">
        <v>330</v>
      </c>
      <c r="H305" s="201">
        <v>3</v>
      </c>
      <c r="I305" s="202"/>
      <c r="J305" s="203">
        <f>ROUND(I305*H305,2)</f>
        <v>0</v>
      </c>
      <c r="K305" s="199" t="s">
        <v>155</v>
      </c>
      <c r="L305" s="42"/>
      <c r="M305" s="204" t="s">
        <v>21</v>
      </c>
      <c r="N305" s="205" t="s">
        <v>45</v>
      </c>
      <c r="O305" s="78"/>
      <c r="P305" s="206">
        <f>O305*H305</f>
        <v>0</v>
      </c>
      <c r="Q305" s="206">
        <v>0.21007999999999999</v>
      </c>
      <c r="R305" s="206">
        <f>Q305*H305</f>
        <v>0.63023999999999991</v>
      </c>
      <c r="S305" s="206">
        <v>0</v>
      </c>
      <c r="T305" s="207">
        <f>S305*H305</f>
        <v>0</v>
      </c>
      <c r="AR305" s="16" t="s">
        <v>108</v>
      </c>
      <c r="AT305" s="16" t="s">
        <v>151</v>
      </c>
      <c r="AU305" s="16" t="s">
        <v>83</v>
      </c>
      <c r="AY305" s="16" t="s">
        <v>149</v>
      </c>
      <c r="BE305" s="208">
        <f>IF(N305="základní",J305,0)</f>
        <v>0</v>
      </c>
      <c r="BF305" s="208">
        <f>IF(N305="snížená",J305,0)</f>
        <v>0</v>
      </c>
      <c r="BG305" s="208">
        <f>IF(N305="zákl. přenesená",J305,0)</f>
        <v>0</v>
      </c>
      <c r="BH305" s="208">
        <f>IF(N305="sníž. přenesená",J305,0)</f>
        <v>0</v>
      </c>
      <c r="BI305" s="208">
        <f>IF(N305="nulová",J305,0)</f>
        <v>0</v>
      </c>
      <c r="BJ305" s="16" t="s">
        <v>83</v>
      </c>
      <c r="BK305" s="208">
        <f>ROUND(I305*H305,2)</f>
        <v>0</v>
      </c>
      <c r="BL305" s="16" t="s">
        <v>108</v>
      </c>
      <c r="BM305" s="16" t="s">
        <v>422</v>
      </c>
    </row>
    <row r="306" s="1" customFormat="1">
      <c r="B306" s="37"/>
      <c r="C306" s="38"/>
      <c r="D306" s="209" t="s">
        <v>157</v>
      </c>
      <c r="E306" s="38"/>
      <c r="F306" s="210" t="s">
        <v>402</v>
      </c>
      <c r="G306" s="38"/>
      <c r="H306" s="38"/>
      <c r="I306" s="124"/>
      <c r="J306" s="38"/>
      <c r="K306" s="38"/>
      <c r="L306" s="42"/>
      <c r="M306" s="211"/>
      <c r="N306" s="78"/>
      <c r="O306" s="78"/>
      <c r="P306" s="78"/>
      <c r="Q306" s="78"/>
      <c r="R306" s="78"/>
      <c r="S306" s="78"/>
      <c r="T306" s="79"/>
      <c r="AT306" s="16" t="s">
        <v>157</v>
      </c>
      <c r="AU306" s="16" t="s">
        <v>83</v>
      </c>
    </row>
    <row r="307" s="11" customFormat="1">
      <c r="B307" s="212"/>
      <c r="C307" s="213"/>
      <c r="D307" s="209" t="s">
        <v>159</v>
      </c>
      <c r="E307" s="214" t="s">
        <v>21</v>
      </c>
      <c r="F307" s="215" t="s">
        <v>160</v>
      </c>
      <c r="G307" s="213"/>
      <c r="H307" s="214" t="s">
        <v>21</v>
      </c>
      <c r="I307" s="216"/>
      <c r="J307" s="213"/>
      <c r="K307" s="213"/>
      <c r="L307" s="217"/>
      <c r="M307" s="218"/>
      <c r="N307" s="219"/>
      <c r="O307" s="219"/>
      <c r="P307" s="219"/>
      <c r="Q307" s="219"/>
      <c r="R307" s="219"/>
      <c r="S307" s="219"/>
      <c r="T307" s="220"/>
      <c r="AT307" s="221" t="s">
        <v>159</v>
      </c>
      <c r="AU307" s="221" t="s">
        <v>83</v>
      </c>
      <c r="AV307" s="11" t="s">
        <v>78</v>
      </c>
      <c r="AW307" s="11" t="s">
        <v>34</v>
      </c>
      <c r="AX307" s="11" t="s">
        <v>73</v>
      </c>
      <c r="AY307" s="221" t="s">
        <v>149</v>
      </c>
    </row>
    <row r="308" s="12" customFormat="1">
      <c r="B308" s="222"/>
      <c r="C308" s="223"/>
      <c r="D308" s="209" t="s">
        <v>159</v>
      </c>
      <c r="E308" s="224" t="s">
        <v>21</v>
      </c>
      <c r="F308" s="225" t="s">
        <v>169</v>
      </c>
      <c r="G308" s="223"/>
      <c r="H308" s="226">
        <v>3</v>
      </c>
      <c r="I308" s="227"/>
      <c r="J308" s="223"/>
      <c r="K308" s="223"/>
      <c r="L308" s="228"/>
      <c r="M308" s="229"/>
      <c r="N308" s="230"/>
      <c r="O308" s="230"/>
      <c r="P308" s="230"/>
      <c r="Q308" s="230"/>
      <c r="R308" s="230"/>
      <c r="S308" s="230"/>
      <c r="T308" s="231"/>
      <c r="AT308" s="232" t="s">
        <v>159</v>
      </c>
      <c r="AU308" s="232" t="s">
        <v>83</v>
      </c>
      <c r="AV308" s="12" t="s">
        <v>83</v>
      </c>
      <c r="AW308" s="12" t="s">
        <v>34</v>
      </c>
      <c r="AX308" s="12" t="s">
        <v>73</v>
      </c>
      <c r="AY308" s="232" t="s">
        <v>149</v>
      </c>
    </row>
    <row r="309" s="13" customFormat="1">
      <c r="B309" s="233"/>
      <c r="C309" s="234"/>
      <c r="D309" s="209" t="s">
        <v>159</v>
      </c>
      <c r="E309" s="235" t="s">
        <v>21</v>
      </c>
      <c r="F309" s="236" t="s">
        <v>162</v>
      </c>
      <c r="G309" s="234"/>
      <c r="H309" s="237">
        <v>3</v>
      </c>
      <c r="I309" s="238"/>
      <c r="J309" s="234"/>
      <c r="K309" s="234"/>
      <c r="L309" s="239"/>
      <c r="M309" s="240"/>
      <c r="N309" s="241"/>
      <c r="O309" s="241"/>
      <c r="P309" s="241"/>
      <c r="Q309" s="241"/>
      <c r="R309" s="241"/>
      <c r="S309" s="241"/>
      <c r="T309" s="242"/>
      <c r="AT309" s="243" t="s">
        <v>159</v>
      </c>
      <c r="AU309" s="243" t="s">
        <v>83</v>
      </c>
      <c r="AV309" s="13" t="s">
        <v>108</v>
      </c>
      <c r="AW309" s="13" t="s">
        <v>34</v>
      </c>
      <c r="AX309" s="13" t="s">
        <v>78</v>
      </c>
      <c r="AY309" s="243" t="s">
        <v>149</v>
      </c>
    </row>
    <row r="310" s="1" customFormat="1" ht="16.5" customHeight="1">
      <c r="B310" s="37"/>
      <c r="C310" s="197" t="s">
        <v>423</v>
      </c>
      <c r="D310" s="197" t="s">
        <v>151</v>
      </c>
      <c r="E310" s="198" t="s">
        <v>424</v>
      </c>
      <c r="F310" s="199" t="s">
        <v>425</v>
      </c>
      <c r="G310" s="200" t="s">
        <v>330</v>
      </c>
      <c r="H310" s="201">
        <v>2</v>
      </c>
      <c r="I310" s="202"/>
      <c r="J310" s="203">
        <f>ROUND(I310*H310,2)</f>
        <v>0</v>
      </c>
      <c r="K310" s="199" t="s">
        <v>155</v>
      </c>
      <c r="L310" s="42"/>
      <c r="M310" s="204" t="s">
        <v>21</v>
      </c>
      <c r="N310" s="205" t="s">
        <v>45</v>
      </c>
      <c r="O310" s="78"/>
      <c r="P310" s="206">
        <f>O310*H310</f>
        <v>0</v>
      </c>
      <c r="Q310" s="206">
        <v>0.0032499999999999999</v>
      </c>
      <c r="R310" s="206">
        <f>Q310*H310</f>
        <v>0.0064999999999999997</v>
      </c>
      <c r="S310" s="206">
        <v>0</v>
      </c>
      <c r="T310" s="207">
        <f>S310*H310</f>
        <v>0</v>
      </c>
      <c r="AR310" s="16" t="s">
        <v>108</v>
      </c>
      <c r="AT310" s="16" t="s">
        <v>151</v>
      </c>
      <c r="AU310" s="16" t="s">
        <v>83</v>
      </c>
      <c r="AY310" s="16" t="s">
        <v>149</v>
      </c>
      <c r="BE310" s="208">
        <f>IF(N310="základní",J310,0)</f>
        <v>0</v>
      </c>
      <c r="BF310" s="208">
        <f>IF(N310="snížená",J310,0)</f>
        <v>0</v>
      </c>
      <c r="BG310" s="208">
        <f>IF(N310="zákl. přenesená",J310,0)</f>
        <v>0</v>
      </c>
      <c r="BH310" s="208">
        <f>IF(N310="sníž. přenesená",J310,0)</f>
        <v>0</v>
      </c>
      <c r="BI310" s="208">
        <f>IF(N310="nulová",J310,0)</f>
        <v>0</v>
      </c>
      <c r="BJ310" s="16" t="s">
        <v>83</v>
      </c>
      <c r="BK310" s="208">
        <f>ROUND(I310*H310,2)</f>
        <v>0</v>
      </c>
      <c r="BL310" s="16" t="s">
        <v>108</v>
      </c>
      <c r="BM310" s="16" t="s">
        <v>426</v>
      </c>
    </row>
    <row r="311" s="1" customFormat="1">
      <c r="B311" s="37"/>
      <c r="C311" s="38"/>
      <c r="D311" s="209" t="s">
        <v>157</v>
      </c>
      <c r="E311" s="38"/>
      <c r="F311" s="210" t="s">
        <v>402</v>
      </c>
      <c r="G311" s="38"/>
      <c r="H311" s="38"/>
      <c r="I311" s="124"/>
      <c r="J311" s="38"/>
      <c r="K311" s="38"/>
      <c r="L311" s="42"/>
      <c r="M311" s="211"/>
      <c r="N311" s="78"/>
      <c r="O311" s="78"/>
      <c r="P311" s="78"/>
      <c r="Q311" s="78"/>
      <c r="R311" s="78"/>
      <c r="S311" s="78"/>
      <c r="T311" s="79"/>
      <c r="AT311" s="16" t="s">
        <v>157</v>
      </c>
      <c r="AU311" s="16" t="s">
        <v>83</v>
      </c>
    </row>
    <row r="312" s="11" customFormat="1">
      <c r="B312" s="212"/>
      <c r="C312" s="213"/>
      <c r="D312" s="209" t="s">
        <v>159</v>
      </c>
      <c r="E312" s="214" t="s">
        <v>21</v>
      </c>
      <c r="F312" s="215" t="s">
        <v>427</v>
      </c>
      <c r="G312" s="213"/>
      <c r="H312" s="214" t="s">
        <v>21</v>
      </c>
      <c r="I312" s="216"/>
      <c r="J312" s="213"/>
      <c r="K312" s="213"/>
      <c r="L312" s="217"/>
      <c r="M312" s="218"/>
      <c r="N312" s="219"/>
      <c r="O312" s="219"/>
      <c r="P312" s="219"/>
      <c r="Q312" s="219"/>
      <c r="R312" s="219"/>
      <c r="S312" s="219"/>
      <c r="T312" s="220"/>
      <c r="AT312" s="221" t="s">
        <v>159</v>
      </c>
      <c r="AU312" s="221" t="s">
        <v>83</v>
      </c>
      <c r="AV312" s="11" t="s">
        <v>78</v>
      </c>
      <c r="AW312" s="11" t="s">
        <v>34</v>
      </c>
      <c r="AX312" s="11" t="s">
        <v>73</v>
      </c>
      <c r="AY312" s="221" t="s">
        <v>149</v>
      </c>
    </row>
    <row r="313" s="12" customFormat="1">
      <c r="B313" s="222"/>
      <c r="C313" s="223"/>
      <c r="D313" s="209" t="s">
        <v>159</v>
      </c>
      <c r="E313" s="224" t="s">
        <v>21</v>
      </c>
      <c r="F313" s="225" t="s">
        <v>428</v>
      </c>
      <c r="G313" s="223"/>
      <c r="H313" s="226">
        <v>2</v>
      </c>
      <c r="I313" s="227"/>
      <c r="J313" s="223"/>
      <c r="K313" s="223"/>
      <c r="L313" s="228"/>
      <c r="M313" s="229"/>
      <c r="N313" s="230"/>
      <c r="O313" s="230"/>
      <c r="P313" s="230"/>
      <c r="Q313" s="230"/>
      <c r="R313" s="230"/>
      <c r="S313" s="230"/>
      <c r="T313" s="231"/>
      <c r="AT313" s="232" t="s">
        <v>159</v>
      </c>
      <c r="AU313" s="232" t="s">
        <v>83</v>
      </c>
      <c r="AV313" s="12" t="s">
        <v>83</v>
      </c>
      <c r="AW313" s="12" t="s">
        <v>34</v>
      </c>
      <c r="AX313" s="12" t="s">
        <v>73</v>
      </c>
      <c r="AY313" s="232" t="s">
        <v>149</v>
      </c>
    </row>
    <row r="314" s="13" customFormat="1">
      <c r="B314" s="233"/>
      <c r="C314" s="234"/>
      <c r="D314" s="209" t="s">
        <v>159</v>
      </c>
      <c r="E314" s="235" t="s">
        <v>21</v>
      </c>
      <c r="F314" s="236" t="s">
        <v>162</v>
      </c>
      <c r="G314" s="234"/>
      <c r="H314" s="237">
        <v>2</v>
      </c>
      <c r="I314" s="238"/>
      <c r="J314" s="234"/>
      <c r="K314" s="234"/>
      <c r="L314" s="239"/>
      <c r="M314" s="240"/>
      <c r="N314" s="241"/>
      <c r="O314" s="241"/>
      <c r="P314" s="241"/>
      <c r="Q314" s="241"/>
      <c r="R314" s="241"/>
      <c r="S314" s="241"/>
      <c r="T314" s="242"/>
      <c r="AT314" s="243" t="s">
        <v>159</v>
      </c>
      <c r="AU314" s="243" t="s">
        <v>83</v>
      </c>
      <c r="AV314" s="13" t="s">
        <v>108</v>
      </c>
      <c r="AW314" s="13" t="s">
        <v>34</v>
      </c>
      <c r="AX314" s="13" t="s">
        <v>78</v>
      </c>
      <c r="AY314" s="243" t="s">
        <v>149</v>
      </c>
    </row>
    <row r="315" s="10" customFormat="1" ht="22.8" customHeight="1">
      <c r="B315" s="181"/>
      <c r="C315" s="182"/>
      <c r="D315" s="183" t="s">
        <v>72</v>
      </c>
      <c r="E315" s="195" t="s">
        <v>203</v>
      </c>
      <c r="F315" s="195" t="s">
        <v>429</v>
      </c>
      <c r="G315" s="182"/>
      <c r="H315" s="182"/>
      <c r="I315" s="185"/>
      <c r="J315" s="196">
        <f>BK315</f>
        <v>0</v>
      </c>
      <c r="K315" s="182"/>
      <c r="L315" s="187"/>
      <c r="M315" s="188"/>
      <c r="N315" s="189"/>
      <c r="O315" s="189"/>
      <c r="P315" s="190">
        <f>SUM(P316:P346)</f>
        <v>0</v>
      </c>
      <c r="Q315" s="189"/>
      <c r="R315" s="190">
        <f>SUM(R316:R346)</f>
        <v>0.011539799999999999</v>
      </c>
      <c r="S315" s="189"/>
      <c r="T315" s="191">
        <f>SUM(T316:T346)</f>
        <v>8.8000000000000007</v>
      </c>
      <c r="AR315" s="192" t="s">
        <v>78</v>
      </c>
      <c r="AT315" s="193" t="s">
        <v>72</v>
      </c>
      <c r="AU315" s="193" t="s">
        <v>78</v>
      </c>
      <c r="AY315" s="192" t="s">
        <v>149</v>
      </c>
      <c r="BK315" s="194">
        <f>SUM(BK316:BK346)</f>
        <v>0</v>
      </c>
    </row>
    <row r="316" s="1" customFormat="1" ht="16.5" customHeight="1">
      <c r="B316" s="37"/>
      <c r="C316" s="197" t="s">
        <v>430</v>
      </c>
      <c r="D316" s="197" t="s">
        <v>151</v>
      </c>
      <c r="E316" s="198" t="s">
        <v>431</v>
      </c>
      <c r="F316" s="199" t="s">
        <v>432</v>
      </c>
      <c r="G316" s="200" t="s">
        <v>433</v>
      </c>
      <c r="H316" s="201">
        <v>1</v>
      </c>
      <c r="I316" s="202"/>
      <c r="J316" s="203">
        <f>ROUND(I316*H316,2)</f>
        <v>0</v>
      </c>
      <c r="K316" s="199" t="s">
        <v>21</v>
      </c>
      <c r="L316" s="42"/>
      <c r="M316" s="204" t="s">
        <v>21</v>
      </c>
      <c r="N316" s="205" t="s">
        <v>45</v>
      </c>
      <c r="O316" s="78"/>
      <c r="P316" s="206">
        <f>O316*H316</f>
        <v>0</v>
      </c>
      <c r="Q316" s="206">
        <v>0</v>
      </c>
      <c r="R316" s="206">
        <f>Q316*H316</f>
        <v>0</v>
      </c>
      <c r="S316" s="206">
        <v>0</v>
      </c>
      <c r="T316" s="207">
        <f>S316*H316</f>
        <v>0</v>
      </c>
      <c r="AR316" s="16" t="s">
        <v>93</v>
      </c>
      <c r="AT316" s="16" t="s">
        <v>151</v>
      </c>
      <c r="AU316" s="16" t="s">
        <v>83</v>
      </c>
      <c r="AY316" s="16" t="s">
        <v>149</v>
      </c>
      <c r="BE316" s="208">
        <f>IF(N316="základní",J316,0)</f>
        <v>0</v>
      </c>
      <c r="BF316" s="208">
        <f>IF(N316="snížená",J316,0)</f>
        <v>0</v>
      </c>
      <c r="BG316" s="208">
        <f>IF(N316="zákl. přenesená",J316,0)</f>
        <v>0</v>
      </c>
      <c r="BH316" s="208">
        <f>IF(N316="sníž. přenesená",J316,0)</f>
        <v>0</v>
      </c>
      <c r="BI316" s="208">
        <f>IF(N316="nulová",J316,0)</f>
        <v>0</v>
      </c>
      <c r="BJ316" s="16" t="s">
        <v>83</v>
      </c>
      <c r="BK316" s="208">
        <f>ROUND(I316*H316,2)</f>
        <v>0</v>
      </c>
      <c r="BL316" s="16" t="s">
        <v>93</v>
      </c>
      <c r="BM316" s="16" t="s">
        <v>434</v>
      </c>
    </row>
    <row r="317" s="1" customFormat="1" ht="22.5" customHeight="1">
      <c r="B317" s="37"/>
      <c r="C317" s="197" t="s">
        <v>435</v>
      </c>
      <c r="D317" s="197" t="s">
        <v>151</v>
      </c>
      <c r="E317" s="198" t="s">
        <v>436</v>
      </c>
      <c r="F317" s="199" t="s">
        <v>437</v>
      </c>
      <c r="G317" s="200" t="s">
        <v>186</v>
      </c>
      <c r="H317" s="201">
        <v>13.333</v>
      </c>
      <c r="I317" s="202"/>
      <c r="J317" s="203">
        <f>ROUND(I317*H317,2)</f>
        <v>0</v>
      </c>
      <c r="K317" s="199" t="s">
        <v>155</v>
      </c>
      <c r="L317" s="42"/>
      <c r="M317" s="204" t="s">
        <v>21</v>
      </c>
      <c r="N317" s="205" t="s">
        <v>45</v>
      </c>
      <c r="O317" s="78"/>
      <c r="P317" s="206">
        <f>O317*H317</f>
        <v>0</v>
      </c>
      <c r="Q317" s="206">
        <v>0.00059999999999999995</v>
      </c>
      <c r="R317" s="206">
        <f>Q317*H317</f>
        <v>0.0079997999999999996</v>
      </c>
      <c r="S317" s="206">
        <v>0</v>
      </c>
      <c r="T317" s="207">
        <f>S317*H317</f>
        <v>0</v>
      </c>
      <c r="AR317" s="16" t="s">
        <v>108</v>
      </c>
      <c r="AT317" s="16" t="s">
        <v>151</v>
      </c>
      <c r="AU317" s="16" t="s">
        <v>83</v>
      </c>
      <c r="AY317" s="16" t="s">
        <v>149</v>
      </c>
      <c r="BE317" s="208">
        <f>IF(N317="základní",J317,0)</f>
        <v>0</v>
      </c>
      <c r="BF317" s="208">
        <f>IF(N317="snížená",J317,0)</f>
        <v>0</v>
      </c>
      <c r="BG317" s="208">
        <f>IF(N317="zákl. přenesená",J317,0)</f>
        <v>0</v>
      </c>
      <c r="BH317" s="208">
        <f>IF(N317="sníž. přenesená",J317,0)</f>
        <v>0</v>
      </c>
      <c r="BI317" s="208">
        <f>IF(N317="nulová",J317,0)</f>
        <v>0</v>
      </c>
      <c r="BJ317" s="16" t="s">
        <v>83</v>
      </c>
      <c r="BK317" s="208">
        <f>ROUND(I317*H317,2)</f>
        <v>0</v>
      </c>
      <c r="BL317" s="16" t="s">
        <v>108</v>
      </c>
      <c r="BM317" s="16" t="s">
        <v>438</v>
      </c>
    </row>
    <row r="318" s="1" customFormat="1">
      <c r="B318" s="37"/>
      <c r="C318" s="38"/>
      <c r="D318" s="209" t="s">
        <v>157</v>
      </c>
      <c r="E318" s="38"/>
      <c r="F318" s="210" t="s">
        <v>439</v>
      </c>
      <c r="G318" s="38"/>
      <c r="H318" s="38"/>
      <c r="I318" s="124"/>
      <c r="J318" s="38"/>
      <c r="K318" s="38"/>
      <c r="L318" s="42"/>
      <c r="M318" s="211"/>
      <c r="N318" s="78"/>
      <c r="O318" s="78"/>
      <c r="P318" s="78"/>
      <c r="Q318" s="78"/>
      <c r="R318" s="78"/>
      <c r="S318" s="78"/>
      <c r="T318" s="79"/>
      <c r="AT318" s="16" t="s">
        <v>157</v>
      </c>
      <c r="AU318" s="16" t="s">
        <v>83</v>
      </c>
    </row>
    <row r="319" s="12" customFormat="1">
      <c r="B319" s="222"/>
      <c r="C319" s="223"/>
      <c r="D319" s="209" t="s">
        <v>159</v>
      </c>
      <c r="E319" s="224" t="s">
        <v>21</v>
      </c>
      <c r="F319" s="225" t="s">
        <v>97</v>
      </c>
      <c r="G319" s="223"/>
      <c r="H319" s="226">
        <v>13.333</v>
      </c>
      <c r="I319" s="227"/>
      <c r="J319" s="223"/>
      <c r="K319" s="223"/>
      <c r="L319" s="228"/>
      <c r="M319" s="229"/>
      <c r="N319" s="230"/>
      <c r="O319" s="230"/>
      <c r="P319" s="230"/>
      <c r="Q319" s="230"/>
      <c r="R319" s="230"/>
      <c r="S319" s="230"/>
      <c r="T319" s="231"/>
      <c r="AT319" s="232" t="s">
        <v>159</v>
      </c>
      <c r="AU319" s="232" t="s">
        <v>83</v>
      </c>
      <c r="AV319" s="12" t="s">
        <v>83</v>
      </c>
      <c r="AW319" s="12" t="s">
        <v>34</v>
      </c>
      <c r="AX319" s="12" t="s">
        <v>78</v>
      </c>
      <c r="AY319" s="232" t="s">
        <v>149</v>
      </c>
    </row>
    <row r="320" s="1" customFormat="1" ht="16.5" customHeight="1">
      <c r="B320" s="37"/>
      <c r="C320" s="197" t="s">
        <v>440</v>
      </c>
      <c r="D320" s="197" t="s">
        <v>151</v>
      </c>
      <c r="E320" s="198" t="s">
        <v>441</v>
      </c>
      <c r="F320" s="199" t="s">
        <v>442</v>
      </c>
      <c r="G320" s="200" t="s">
        <v>186</v>
      </c>
      <c r="H320" s="201">
        <v>13.333</v>
      </c>
      <c r="I320" s="202"/>
      <c r="J320" s="203">
        <f>ROUND(I320*H320,2)</f>
        <v>0</v>
      </c>
      <c r="K320" s="199" t="s">
        <v>155</v>
      </c>
      <c r="L320" s="42"/>
      <c r="M320" s="204" t="s">
        <v>21</v>
      </c>
      <c r="N320" s="205" t="s">
        <v>45</v>
      </c>
      <c r="O320" s="78"/>
      <c r="P320" s="206">
        <f>O320*H320</f>
        <v>0</v>
      </c>
      <c r="Q320" s="206">
        <v>0</v>
      </c>
      <c r="R320" s="206">
        <f>Q320*H320</f>
        <v>0</v>
      </c>
      <c r="S320" s="206">
        <v>0</v>
      </c>
      <c r="T320" s="207">
        <f>S320*H320</f>
        <v>0</v>
      </c>
      <c r="AR320" s="16" t="s">
        <v>108</v>
      </c>
      <c r="AT320" s="16" t="s">
        <v>151</v>
      </c>
      <c r="AU320" s="16" t="s">
        <v>83</v>
      </c>
      <c r="AY320" s="16" t="s">
        <v>149</v>
      </c>
      <c r="BE320" s="208">
        <f>IF(N320="základní",J320,0)</f>
        <v>0</v>
      </c>
      <c r="BF320" s="208">
        <f>IF(N320="snížená",J320,0)</f>
        <v>0</v>
      </c>
      <c r="BG320" s="208">
        <f>IF(N320="zákl. přenesená",J320,0)</f>
        <v>0</v>
      </c>
      <c r="BH320" s="208">
        <f>IF(N320="sníž. přenesená",J320,0)</f>
        <v>0</v>
      </c>
      <c r="BI320" s="208">
        <f>IF(N320="nulová",J320,0)</f>
        <v>0</v>
      </c>
      <c r="BJ320" s="16" t="s">
        <v>83</v>
      </c>
      <c r="BK320" s="208">
        <f>ROUND(I320*H320,2)</f>
        <v>0</v>
      </c>
      <c r="BL320" s="16" t="s">
        <v>108</v>
      </c>
      <c r="BM320" s="16" t="s">
        <v>443</v>
      </c>
    </row>
    <row r="321" s="1" customFormat="1">
      <c r="B321" s="37"/>
      <c r="C321" s="38"/>
      <c r="D321" s="209" t="s">
        <v>157</v>
      </c>
      <c r="E321" s="38"/>
      <c r="F321" s="210" t="s">
        <v>444</v>
      </c>
      <c r="G321" s="38"/>
      <c r="H321" s="38"/>
      <c r="I321" s="124"/>
      <c r="J321" s="38"/>
      <c r="K321" s="38"/>
      <c r="L321" s="42"/>
      <c r="M321" s="211"/>
      <c r="N321" s="78"/>
      <c r="O321" s="78"/>
      <c r="P321" s="78"/>
      <c r="Q321" s="78"/>
      <c r="R321" s="78"/>
      <c r="S321" s="78"/>
      <c r="T321" s="79"/>
      <c r="AT321" s="16" t="s">
        <v>157</v>
      </c>
      <c r="AU321" s="16" t="s">
        <v>83</v>
      </c>
    </row>
    <row r="322" s="11" customFormat="1">
      <c r="B322" s="212"/>
      <c r="C322" s="213"/>
      <c r="D322" s="209" t="s">
        <v>159</v>
      </c>
      <c r="E322" s="214" t="s">
        <v>21</v>
      </c>
      <c r="F322" s="215" t="s">
        <v>174</v>
      </c>
      <c r="G322" s="213"/>
      <c r="H322" s="214" t="s">
        <v>21</v>
      </c>
      <c r="I322" s="216"/>
      <c r="J322" s="213"/>
      <c r="K322" s="213"/>
      <c r="L322" s="217"/>
      <c r="M322" s="218"/>
      <c r="N322" s="219"/>
      <c r="O322" s="219"/>
      <c r="P322" s="219"/>
      <c r="Q322" s="219"/>
      <c r="R322" s="219"/>
      <c r="S322" s="219"/>
      <c r="T322" s="220"/>
      <c r="AT322" s="221" t="s">
        <v>159</v>
      </c>
      <c r="AU322" s="221" t="s">
        <v>83</v>
      </c>
      <c r="AV322" s="11" t="s">
        <v>78</v>
      </c>
      <c r="AW322" s="11" t="s">
        <v>34</v>
      </c>
      <c r="AX322" s="11" t="s">
        <v>73</v>
      </c>
      <c r="AY322" s="221" t="s">
        <v>149</v>
      </c>
    </row>
    <row r="323" s="12" customFormat="1">
      <c r="B323" s="222"/>
      <c r="C323" s="223"/>
      <c r="D323" s="209" t="s">
        <v>159</v>
      </c>
      <c r="E323" s="224" t="s">
        <v>21</v>
      </c>
      <c r="F323" s="225" t="s">
        <v>445</v>
      </c>
      <c r="G323" s="223"/>
      <c r="H323" s="226">
        <v>13.333</v>
      </c>
      <c r="I323" s="227"/>
      <c r="J323" s="223"/>
      <c r="K323" s="223"/>
      <c r="L323" s="228"/>
      <c r="M323" s="229"/>
      <c r="N323" s="230"/>
      <c r="O323" s="230"/>
      <c r="P323" s="230"/>
      <c r="Q323" s="230"/>
      <c r="R323" s="230"/>
      <c r="S323" s="230"/>
      <c r="T323" s="231"/>
      <c r="AT323" s="232" t="s">
        <v>159</v>
      </c>
      <c r="AU323" s="232" t="s">
        <v>83</v>
      </c>
      <c r="AV323" s="12" t="s">
        <v>83</v>
      </c>
      <c r="AW323" s="12" t="s">
        <v>34</v>
      </c>
      <c r="AX323" s="12" t="s">
        <v>73</v>
      </c>
      <c r="AY323" s="232" t="s">
        <v>149</v>
      </c>
    </row>
    <row r="324" s="13" customFormat="1">
      <c r="B324" s="233"/>
      <c r="C324" s="234"/>
      <c r="D324" s="209" t="s">
        <v>159</v>
      </c>
      <c r="E324" s="235" t="s">
        <v>97</v>
      </c>
      <c r="F324" s="236" t="s">
        <v>162</v>
      </c>
      <c r="G324" s="234"/>
      <c r="H324" s="237">
        <v>13.333</v>
      </c>
      <c r="I324" s="238"/>
      <c r="J324" s="234"/>
      <c r="K324" s="234"/>
      <c r="L324" s="239"/>
      <c r="M324" s="240"/>
      <c r="N324" s="241"/>
      <c r="O324" s="241"/>
      <c r="P324" s="241"/>
      <c r="Q324" s="241"/>
      <c r="R324" s="241"/>
      <c r="S324" s="241"/>
      <c r="T324" s="242"/>
      <c r="AT324" s="243" t="s">
        <v>159</v>
      </c>
      <c r="AU324" s="243" t="s">
        <v>83</v>
      </c>
      <c r="AV324" s="13" t="s">
        <v>108</v>
      </c>
      <c r="AW324" s="13" t="s">
        <v>34</v>
      </c>
      <c r="AX324" s="13" t="s">
        <v>78</v>
      </c>
      <c r="AY324" s="243" t="s">
        <v>149</v>
      </c>
    </row>
    <row r="325" s="1" customFormat="1" ht="16.5" customHeight="1">
      <c r="B325" s="37"/>
      <c r="C325" s="197" t="s">
        <v>446</v>
      </c>
      <c r="D325" s="197" t="s">
        <v>151</v>
      </c>
      <c r="E325" s="198" t="s">
        <v>447</v>
      </c>
      <c r="F325" s="199" t="s">
        <v>448</v>
      </c>
      <c r="G325" s="200" t="s">
        <v>186</v>
      </c>
      <c r="H325" s="201">
        <v>28</v>
      </c>
      <c r="I325" s="202"/>
      <c r="J325" s="203">
        <f>ROUND(I325*H325,2)</f>
        <v>0</v>
      </c>
      <c r="K325" s="199" t="s">
        <v>155</v>
      </c>
      <c r="L325" s="42"/>
      <c r="M325" s="204" t="s">
        <v>21</v>
      </c>
      <c r="N325" s="205" t="s">
        <v>45</v>
      </c>
      <c r="O325" s="78"/>
      <c r="P325" s="206">
        <f>O325*H325</f>
        <v>0</v>
      </c>
      <c r="Q325" s="206">
        <v>8.0000000000000007E-05</v>
      </c>
      <c r="R325" s="206">
        <f>Q325*H325</f>
        <v>0.0022400000000000002</v>
      </c>
      <c r="S325" s="206">
        <v>0</v>
      </c>
      <c r="T325" s="207">
        <f>S325*H325</f>
        <v>0</v>
      </c>
      <c r="AR325" s="16" t="s">
        <v>108</v>
      </c>
      <c r="AT325" s="16" t="s">
        <v>151</v>
      </c>
      <c r="AU325" s="16" t="s">
        <v>83</v>
      </c>
      <c r="AY325" s="16" t="s">
        <v>149</v>
      </c>
      <c r="BE325" s="208">
        <f>IF(N325="základní",J325,0)</f>
        <v>0</v>
      </c>
      <c r="BF325" s="208">
        <f>IF(N325="snížená",J325,0)</f>
        <v>0</v>
      </c>
      <c r="BG325" s="208">
        <f>IF(N325="zákl. přenesená",J325,0)</f>
        <v>0</v>
      </c>
      <c r="BH325" s="208">
        <f>IF(N325="sníž. přenesená",J325,0)</f>
        <v>0</v>
      </c>
      <c r="BI325" s="208">
        <f>IF(N325="nulová",J325,0)</f>
        <v>0</v>
      </c>
      <c r="BJ325" s="16" t="s">
        <v>83</v>
      </c>
      <c r="BK325" s="208">
        <f>ROUND(I325*H325,2)</f>
        <v>0</v>
      </c>
      <c r="BL325" s="16" t="s">
        <v>108</v>
      </c>
      <c r="BM325" s="16" t="s">
        <v>449</v>
      </c>
    </row>
    <row r="326" s="1" customFormat="1">
      <c r="B326" s="37"/>
      <c r="C326" s="38"/>
      <c r="D326" s="209" t="s">
        <v>157</v>
      </c>
      <c r="E326" s="38"/>
      <c r="F326" s="210" t="s">
        <v>444</v>
      </c>
      <c r="G326" s="38"/>
      <c r="H326" s="38"/>
      <c r="I326" s="124"/>
      <c r="J326" s="38"/>
      <c r="K326" s="38"/>
      <c r="L326" s="42"/>
      <c r="M326" s="211"/>
      <c r="N326" s="78"/>
      <c r="O326" s="78"/>
      <c r="P326" s="78"/>
      <c r="Q326" s="78"/>
      <c r="R326" s="78"/>
      <c r="S326" s="78"/>
      <c r="T326" s="79"/>
      <c r="AT326" s="16" t="s">
        <v>157</v>
      </c>
      <c r="AU326" s="16" t="s">
        <v>83</v>
      </c>
    </row>
    <row r="327" s="11" customFormat="1">
      <c r="B327" s="212"/>
      <c r="C327" s="213"/>
      <c r="D327" s="209" t="s">
        <v>159</v>
      </c>
      <c r="E327" s="214" t="s">
        <v>21</v>
      </c>
      <c r="F327" s="215" t="s">
        <v>167</v>
      </c>
      <c r="G327" s="213"/>
      <c r="H327" s="214" t="s">
        <v>21</v>
      </c>
      <c r="I327" s="216"/>
      <c r="J327" s="213"/>
      <c r="K327" s="213"/>
      <c r="L327" s="217"/>
      <c r="M327" s="218"/>
      <c r="N327" s="219"/>
      <c r="O327" s="219"/>
      <c r="P327" s="219"/>
      <c r="Q327" s="219"/>
      <c r="R327" s="219"/>
      <c r="S327" s="219"/>
      <c r="T327" s="220"/>
      <c r="AT327" s="221" t="s">
        <v>159</v>
      </c>
      <c r="AU327" s="221" t="s">
        <v>83</v>
      </c>
      <c r="AV327" s="11" t="s">
        <v>78</v>
      </c>
      <c r="AW327" s="11" t="s">
        <v>34</v>
      </c>
      <c r="AX327" s="11" t="s">
        <v>73</v>
      </c>
      <c r="AY327" s="221" t="s">
        <v>149</v>
      </c>
    </row>
    <row r="328" s="12" customFormat="1">
      <c r="B328" s="222"/>
      <c r="C328" s="223"/>
      <c r="D328" s="209" t="s">
        <v>159</v>
      </c>
      <c r="E328" s="224" t="s">
        <v>21</v>
      </c>
      <c r="F328" s="225" t="s">
        <v>450</v>
      </c>
      <c r="G328" s="223"/>
      <c r="H328" s="226">
        <v>28</v>
      </c>
      <c r="I328" s="227"/>
      <c r="J328" s="223"/>
      <c r="K328" s="223"/>
      <c r="L328" s="228"/>
      <c r="M328" s="229"/>
      <c r="N328" s="230"/>
      <c r="O328" s="230"/>
      <c r="P328" s="230"/>
      <c r="Q328" s="230"/>
      <c r="R328" s="230"/>
      <c r="S328" s="230"/>
      <c r="T328" s="231"/>
      <c r="AT328" s="232" t="s">
        <v>159</v>
      </c>
      <c r="AU328" s="232" t="s">
        <v>83</v>
      </c>
      <c r="AV328" s="12" t="s">
        <v>83</v>
      </c>
      <c r="AW328" s="12" t="s">
        <v>34</v>
      </c>
      <c r="AX328" s="12" t="s">
        <v>73</v>
      </c>
      <c r="AY328" s="232" t="s">
        <v>149</v>
      </c>
    </row>
    <row r="329" s="13" customFormat="1">
      <c r="B329" s="233"/>
      <c r="C329" s="234"/>
      <c r="D329" s="209" t="s">
        <v>159</v>
      </c>
      <c r="E329" s="235" t="s">
        <v>21</v>
      </c>
      <c r="F329" s="236" t="s">
        <v>162</v>
      </c>
      <c r="G329" s="234"/>
      <c r="H329" s="237">
        <v>28</v>
      </c>
      <c r="I329" s="238"/>
      <c r="J329" s="234"/>
      <c r="K329" s="234"/>
      <c r="L329" s="239"/>
      <c r="M329" s="240"/>
      <c r="N329" s="241"/>
      <c r="O329" s="241"/>
      <c r="P329" s="241"/>
      <c r="Q329" s="241"/>
      <c r="R329" s="241"/>
      <c r="S329" s="241"/>
      <c r="T329" s="242"/>
      <c r="AT329" s="243" t="s">
        <v>159</v>
      </c>
      <c r="AU329" s="243" t="s">
        <v>83</v>
      </c>
      <c r="AV329" s="13" t="s">
        <v>108</v>
      </c>
      <c r="AW329" s="13" t="s">
        <v>34</v>
      </c>
      <c r="AX329" s="13" t="s">
        <v>78</v>
      </c>
      <c r="AY329" s="243" t="s">
        <v>149</v>
      </c>
    </row>
    <row r="330" s="1" customFormat="1" ht="16.5" customHeight="1">
      <c r="B330" s="37"/>
      <c r="C330" s="197" t="s">
        <v>451</v>
      </c>
      <c r="D330" s="197" t="s">
        <v>151</v>
      </c>
      <c r="E330" s="198" t="s">
        <v>452</v>
      </c>
      <c r="F330" s="199" t="s">
        <v>453</v>
      </c>
      <c r="G330" s="200" t="s">
        <v>154</v>
      </c>
      <c r="H330" s="201">
        <v>10</v>
      </c>
      <c r="I330" s="202"/>
      <c r="J330" s="203">
        <f>ROUND(I330*H330,2)</f>
        <v>0</v>
      </c>
      <c r="K330" s="199" t="s">
        <v>155</v>
      </c>
      <c r="L330" s="42"/>
      <c r="M330" s="204" t="s">
        <v>21</v>
      </c>
      <c r="N330" s="205" t="s">
        <v>45</v>
      </c>
      <c r="O330" s="78"/>
      <c r="P330" s="206">
        <f>O330*H330</f>
        <v>0</v>
      </c>
      <c r="Q330" s="206">
        <v>0.00012999999999999999</v>
      </c>
      <c r="R330" s="206">
        <f>Q330*H330</f>
        <v>0.0012999999999999999</v>
      </c>
      <c r="S330" s="206">
        <v>0</v>
      </c>
      <c r="T330" s="207">
        <f>S330*H330</f>
        <v>0</v>
      </c>
      <c r="AR330" s="16" t="s">
        <v>108</v>
      </c>
      <c r="AT330" s="16" t="s">
        <v>151</v>
      </c>
      <c r="AU330" s="16" t="s">
        <v>83</v>
      </c>
      <c r="AY330" s="16" t="s">
        <v>149</v>
      </c>
      <c r="BE330" s="208">
        <f>IF(N330="základní",J330,0)</f>
        <v>0</v>
      </c>
      <c r="BF330" s="208">
        <f>IF(N330="snížená",J330,0)</f>
        <v>0</v>
      </c>
      <c r="BG330" s="208">
        <f>IF(N330="zákl. přenesená",J330,0)</f>
        <v>0</v>
      </c>
      <c r="BH330" s="208">
        <f>IF(N330="sníž. přenesená",J330,0)</f>
        <v>0</v>
      </c>
      <c r="BI330" s="208">
        <f>IF(N330="nulová",J330,0)</f>
        <v>0</v>
      </c>
      <c r="BJ330" s="16" t="s">
        <v>83</v>
      </c>
      <c r="BK330" s="208">
        <f>ROUND(I330*H330,2)</f>
        <v>0</v>
      </c>
      <c r="BL330" s="16" t="s">
        <v>108</v>
      </c>
      <c r="BM330" s="16" t="s">
        <v>454</v>
      </c>
    </row>
    <row r="331" s="1" customFormat="1">
      <c r="B331" s="37"/>
      <c r="C331" s="38"/>
      <c r="D331" s="209" t="s">
        <v>157</v>
      </c>
      <c r="E331" s="38"/>
      <c r="F331" s="210" t="s">
        <v>455</v>
      </c>
      <c r="G331" s="38"/>
      <c r="H331" s="38"/>
      <c r="I331" s="124"/>
      <c r="J331" s="38"/>
      <c r="K331" s="38"/>
      <c r="L331" s="42"/>
      <c r="M331" s="211"/>
      <c r="N331" s="78"/>
      <c r="O331" s="78"/>
      <c r="P331" s="78"/>
      <c r="Q331" s="78"/>
      <c r="R331" s="78"/>
      <c r="S331" s="78"/>
      <c r="T331" s="79"/>
      <c r="AT331" s="16" t="s">
        <v>157</v>
      </c>
      <c r="AU331" s="16" t="s">
        <v>83</v>
      </c>
    </row>
    <row r="332" s="12" customFormat="1">
      <c r="B332" s="222"/>
      <c r="C332" s="223"/>
      <c r="D332" s="209" t="s">
        <v>159</v>
      </c>
      <c r="E332" s="224" t="s">
        <v>21</v>
      </c>
      <c r="F332" s="225" t="s">
        <v>456</v>
      </c>
      <c r="G332" s="223"/>
      <c r="H332" s="226">
        <v>10</v>
      </c>
      <c r="I332" s="227"/>
      <c r="J332" s="223"/>
      <c r="K332" s="223"/>
      <c r="L332" s="228"/>
      <c r="M332" s="229"/>
      <c r="N332" s="230"/>
      <c r="O332" s="230"/>
      <c r="P332" s="230"/>
      <c r="Q332" s="230"/>
      <c r="R332" s="230"/>
      <c r="S332" s="230"/>
      <c r="T332" s="231"/>
      <c r="AT332" s="232" t="s">
        <v>159</v>
      </c>
      <c r="AU332" s="232" t="s">
        <v>83</v>
      </c>
      <c r="AV332" s="12" t="s">
        <v>83</v>
      </c>
      <c r="AW332" s="12" t="s">
        <v>34</v>
      </c>
      <c r="AX332" s="12" t="s">
        <v>78</v>
      </c>
      <c r="AY332" s="232" t="s">
        <v>149</v>
      </c>
    </row>
    <row r="333" s="1" customFormat="1" ht="16.5" customHeight="1">
      <c r="B333" s="37"/>
      <c r="C333" s="197" t="s">
        <v>457</v>
      </c>
      <c r="D333" s="197" t="s">
        <v>151</v>
      </c>
      <c r="E333" s="198" t="s">
        <v>458</v>
      </c>
      <c r="F333" s="199" t="s">
        <v>459</v>
      </c>
      <c r="G333" s="200" t="s">
        <v>460</v>
      </c>
      <c r="H333" s="201">
        <v>12</v>
      </c>
      <c r="I333" s="202"/>
      <c r="J333" s="203">
        <f>ROUND(I333*H333,2)</f>
        <v>0</v>
      </c>
      <c r="K333" s="199" t="s">
        <v>155</v>
      </c>
      <c r="L333" s="42"/>
      <c r="M333" s="204" t="s">
        <v>21</v>
      </c>
      <c r="N333" s="205" t="s">
        <v>45</v>
      </c>
      <c r="O333" s="78"/>
      <c r="P333" s="206">
        <f>O333*H333</f>
        <v>0</v>
      </c>
      <c r="Q333" s="206">
        <v>0</v>
      </c>
      <c r="R333" s="206">
        <f>Q333*H333</f>
        <v>0</v>
      </c>
      <c r="S333" s="206">
        <v>0</v>
      </c>
      <c r="T333" s="207">
        <f>S333*H333</f>
        <v>0</v>
      </c>
      <c r="AR333" s="16" t="s">
        <v>108</v>
      </c>
      <c r="AT333" s="16" t="s">
        <v>151</v>
      </c>
      <c r="AU333" s="16" t="s">
        <v>83</v>
      </c>
      <c r="AY333" s="16" t="s">
        <v>149</v>
      </c>
      <c r="BE333" s="208">
        <f>IF(N333="základní",J333,0)</f>
        <v>0</v>
      </c>
      <c r="BF333" s="208">
        <f>IF(N333="snížená",J333,0)</f>
        <v>0</v>
      </c>
      <c r="BG333" s="208">
        <f>IF(N333="zákl. přenesená",J333,0)</f>
        <v>0</v>
      </c>
      <c r="BH333" s="208">
        <f>IF(N333="sníž. přenesená",J333,0)</f>
        <v>0</v>
      </c>
      <c r="BI333" s="208">
        <f>IF(N333="nulová",J333,0)</f>
        <v>0</v>
      </c>
      <c r="BJ333" s="16" t="s">
        <v>83</v>
      </c>
      <c r="BK333" s="208">
        <f>ROUND(I333*H333,2)</f>
        <v>0</v>
      </c>
      <c r="BL333" s="16" t="s">
        <v>108</v>
      </c>
      <c r="BM333" s="16" t="s">
        <v>461</v>
      </c>
    </row>
    <row r="334" s="1" customFormat="1">
      <c r="B334" s="37"/>
      <c r="C334" s="38"/>
      <c r="D334" s="209" t="s">
        <v>157</v>
      </c>
      <c r="E334" s="38"/>
      <c r="F334" s="210" t="s">
        <v>462</v>
      </c>
      <c r="G334" s="38"/>
      <c r="H334" s="38"/>
      <c r="I334" s="124"/>
      <c r="J334" s="38"/>
      <c r="K334" s="38"/>
      <c r="L334" s="42"/>
      <c r="M334" s="211"/>
      <c r="N334" s="78"/>
      <c r="O334" s="78"/>
      <c r="P334" s="78"/>
      <c r="Q334" s="78"/>
      <c r="R334" s="78"/>
      <c r="S334" s="78"/>
      <c r="T334" s="79"/>
      <c r="AT334" s="16" t="s">
        <v>157</v>
      </c>
      <c r="AU334" s="16" t="s">
        <v>83</v>
      </c>
    </row>
    <row r="335" s="11" customFormat="1">
      <c r="B335" s="212"/>
      <c r="C335" s="213"/>
      <c r="D335" s="209" t="s">
        <v>159</v>
      </c>
      <c r="E335" s="214" t="s">
        <v>21</v>
      </c>
      <c r="F335" s="215" t="s">
        <v>463</v>
      </c>
      <c r="G335" s="213"/>
      <c r="H335" s="214" t="s">
        <v>21</v>
      </c>
      <c r="I335" s="216"/>
      <c r="J335" s="213"/>
      <c r="K335" s="213"/>
      <c r="L335" s="217"/>
      <c r="M335" s="218"/>
      <c r="N335" s="219"/>
      <c r="O335" s="219"/>
      <c r="P335" s="219"/>
      <c r="Q335" s="219"/>
      <c r="R335" s="219"/>
      <c r="S335" s="219"/>
      <c r="T335" s="220"/>
      <c r="AT335" s="221" t="s">
        <v>159</v>
      </c>
      <c r="AU335" s="221" t="s">
        <v>83</v>
      </c>
      <c r="AV335" s="11" t="s">
        <v>78</v>
      </c>
      <c r="AW335" s="11" t="s">
        <v>34</v>
      </c>
      <c r="AX335" s="11" t="s">
        <v>73</v>
      </c>
      <c r="AY335" s="221" t="s">
        <v>149</v>
      </c>
    </row>
    <row r="336" s="12" customFormat="1">
      <c r="B336" s="222"/>
      <c r="C336" s="223"/>
      <c r="D336" s="209" t="s">
        <v>159</v>
      </c>
      <c r="E336" s="224" t="s">
        <v>21</v>
      </c>
      <c r="F336" s="225" t="s">
        <v>221</v>
      </c>
      <c r="G336" s="223"/>
      <c r="H336" s="226">
        <v>12</v>
      </c>
      <c r="I336" s="227"/>
      <c r="J336" s="223"/>
      <c r="K336" s="223"/>
      <c r="L336" s="228"/>
      <c r="M336" s="229"/>
      <c r="N336" s="230"/>
      <c r="O336" s="230"/>
      <c r="P336" s="230"/>
      <c r="Q336" s="230"/>
      <c r="R336" s="230"/>
      <c r="S336" s="230"/>
      <c r="T336" s="231"/>
      <c r="AT336" s="232" t="s">
        <v>159</v>
      </c>
      <c r="AU336" s="232" t="s">
        <v>83</v>
      </c>
      <c r="AV336" s="12" t="s">
        <v>83</v>
      </c>
      <c r="AW336" s="12" t="s">
        <v>34</v>
      </c>
      <c r="AX336" s="12" t="s">
        <v>73</v>
      </c>
      <c r="AY336" s="232" t="s">
        <v>149</v>
      </c>
    </row>
    <row r="337" s="13" customFormat="1">
      <c r="B337" s="233"/>
      <c r="C337" s="234"/>
      <c r="D337" s="209" t="s">
        <v>159</v>
      </c>
      <c r="E337" s="235" t="s">
        <v>21</v>
      </c>
      <c r="F337" s="236" t="s">
        <v>162</v>
      </c>
      <c r="G337" s="234"/>
      <c r="H337" s="237">
        <v>12</v>
      </c>
      <c r="I337" s="238"/>
      <c r="J337" s="234"/>
      <c r="K337" s="234"/>
      <c r="L337" s="239"/>
      <c r="M337" s="240"/>
      <c r="N337" s="241"/>
      <c r="O337" s="241"/>
      <c r="P337" s="241"/>
      <c r="Q337" s="241"/>
      <c r="R337" s="241"/>
      <c r="S337" s="241"/>
      <c r="T337" s="242"/>
      <c r="AT337" s="243" t="s">
        <v>159</v>
      </c>
      <c r="AU337" s="243" t="s">
        <v>83</v>
      </c>
      <c r="AV337" s="13" t="s">
        <v>108</v>
      </c>
      <c r="AW337" s="13" t="s">
        <v>34</v>
      </c>
      <c r="AX337" s="13" t="s">
        <v>78</v>
      </c>
      <c r="AY337" s="243" t="s">
        <v>149</v>
      </c>
    </row>
    <row r="338" s="1" customFormat="1" ht="16.5" customHeight="1">
      <c r="B338" s="37"/>
      <c r="C338" s="197" t="s">
        <v>464</v>
      </c>
      <c r="D338" s="197" t="s">
        <v>151</v>
      </c>
      <c r="E338" s="198" t="s">
        <v>465</v>
      </c>
      <c r="F338" s="199" t="s">
        <v>466</v>
      </c>
      <c r="G338" s="200" t="s">
        <v>198</v>
      </c>
      <c r="H338" s="201">
        <v>4</v>
      </c>
      <c r="I338" s="202"/>
      <c r="J338" s="203">
        <f>ROUND(I338*H338,2)</f>
        <v>0</v>
      </c>
      <c r="K338" s="199" t="s">
        <v>155</v>
      </c>
      <c r="L338" s="42"/>
      <c r="M338" s="204" t="s">
        <v>21</v>
      </c>
      <c r="N338" s="205" t="s">
        <v>45</v>
      </c>
      <c r="O338" s="78"/>
      <c r="P338" s="206">
        <f>O338*H338</f>
        <v>0</v>
      </c>
      <c r="Q338" s="206">
        <v>0</v>
      </c>
      <c r="R338" s="206">
        <f>Q338*H338</f>
        <v>0</v>
      </c>
      <c r="S338" s="206">
        <v>2.2000000000000002</v>
      </c>
      <c r="T338" s="207">
        <f>S338*H338</f>
        <v>8.8000000000000007</v>
      </c>
      <c r="AR338" s="16" t="s">
        <v>108</v>
      </c>
      <c r="AT338" s="16" t="s">
        <v>151</v>
      </c>
      <c r="AU338" s="16" t="s">
        <v>83</v>
      </c>
      <c r="AY338" s="16" t="s">
        <v>149</v>
      </c>
      <c r="BE338" s="208">
        <f>IF(N338="základní",J338,0)</f>
        <v>0</v>
      </c>
      <c r="BF338" s="208">
        <f>IF(N338="snížená",J338,0)</f>
        <v>0</v>
      </c>
      <c r="BG338" s="208">
        <f>IF(N338="zákl. přenesená",J338,0)</f>
        <v>0</v>
      </c>
      <c r="BH338" s="208">
        <f>IF(N338="sníž. přenesená",J338,0)</f>
        <v>0</v>
      </c>
      <c r="BI338" s="208">
        <f>IF(N338="nulová",J338,0)</f>
        <v>0</v>
      </c>
      <c r="BJ338" s="16" t="s">
        <v>83</v>
      </c>
      <c r="BK338" s="208">
        <f>ROUND(I338*H338,2)</f>
        <v>0</v>
      </c>
      <c r="BL338" s="16" t="s">
        <v>108</v>
      </c>
      <c r="BM338" s="16" t="s">
        <v>467</v>
      </c>
    </row>
    <row r="339" s="11" customFormat="1">
      <c r="B339" s="212"/>
      <c r="C339" s="213"/>
      <c r="D339" s="209" t="s">
        <v>159</v>
      </c>
      <c r="E339" s="214" t="s">
        <v>21</v>
      </c>
      <c r="F339" s="215" t="s">
        <v>167</v>
      </c>
      <c r="G339" s="213"/>
      <c r="H339" s="214" t="s">
        <v>21</v>
      </c>
      <c r="I339" s="216"/>
      <c r="J339" s="213"/>
      <c r="K339" s="213"/>
      <c r="L339" s="217"/>
      <c r="M339" s="218"/>
      <c r="N339" s="219"/>
      <c r="O339" s="219"/>
      <c r="P339" s="219"/>
      <c r="Q339" s="219"/>
      <c r="R339" s="219"/>
      <c r="S339" s="219"/>
      <c r="T339" s="220"/>
      <c r="AT339" s="221" t="s">
        <v>159</v>
      </c>
      <c r="AU339" s="221" t="s">
        <v>83</v>
      </c>
      <c r="AV339" s="11" t="s">
        <v>78</v>
      </c>
      <c r="AW339" s="11" t="s">
        <v>34</v>
      </c>
      <c r="AX339" s="11" t="s">
        <v>73</v>
      </c>
      <c r="AY339" s="221" t="s">
        <v>149</v>
      </c>
    </row>
    <row r="340" s="12" customFormat="1">
      <c r="B340" s="222"/>
      <c r="C340" s="223"/>
      <c r="D340" s="209" t="s">
        <v>159</v>
      </c>
      <c r="E340" s="224" t="s">
        <v>21</v>
      </c>
      <c r="F340" s="225" t="s">
        <v>175</v>
      </c>
      <c r="G340" s="223"/>
      <c r="H340" s="226">
        <v>4</v>
      </c>
      <c r="I340" s="227"/>
      <c r="J340" s="223"/>
      <c r="K340" s="223"/>
      <c r="L340" s="228"/>
      <c r="M340" s="229"/>
      <c r="N340" s="230"/>
      <c r="O340" s="230"/>
      <c r="P340" s="230"/>
      <c r="Q340" s="230"/>
      <c r="R340" s="230"/>
      <c r="S340" s="230"/>
      <c r="T340" s="231"/>
      <c r="AT340" s="232" t="s">
        <v>159</v>
      </c>
      <c r="AU340" s="232" t="s">
        <v>83</v>
      </c>
      <c r="AV340" s="12" t="s">
        <v>83</v>
      </c>
      <c r="AW340" s="12" t="s">
        <v>34</v>
      </c>
      <c r="AX340" s="12" t="s">
        <v>73</v>
      </c>
      <c r="AY340" s="232" t="s">
        <v>149</v>
      </c>
    </row>
    <row r="341" s="13" customFormat="1">
      <c r="B341" s="233"/>
      <c r="C341" s="234"/>
      <c r="D341" s="209" t="s">
        <v>159</v>
      </c>
      <c r="E341" s="235" t="s">
        <v>21</v>
      </c>
      <c r="F341" s="236" t="s">
        <v>162</v>
      </c>
      <c r="G341" s="234"/>
      <c r="H341" s="237">
        <v>4</v>
      </c>
      <c r="I341" s="238"/>
      <c r="J341" s="234"/>
      <c r="K341" s="234"/>
      <c r="L341" s="239"/>
      <c r="M341" s="240"/>
      <c r="N341" s="241"/>
      <c r="O341" s="241"/>
      <c r="P341" s="241"/>
      <c r="Q341" s="241"/>
      <c r="R341" s="241"/>
      <c r="S341" s="241"/>
      <c r="T341" s="242"/>
      <c r="AT341" s="243" t="s">
        <v>159</v>
      </c>
      <c r="AU341" s="243" t="s">
        <v>83</v>
      </c>
      <c r="AV341" s="13" t="s">
        <v>108</v>
      </c>
      <c r="AW341" s="13" t="s">
        <v>34</v>
      </c>
      <c r="AX341" s="13" t="s">
        <v>78</v>
      </c>
      <c r="AY341" s="243" t="s">
        <v>149</v>
      </c>
    </row>
    <row r="342" s="1" customFormat="1" ht="22.5" customHeight="1">
      <c r="B342" s="37"/>
      <c r="C342" s="197" t="s">
        <v>468</v>
      </c>
      <c r="D342" s="197" t="s">
        <v>151</v>
      </c>
      <c r="E342" s="198" t="s">
        <v>469</v>
      </c>
      <c r="F342" s="199" t="s">
        <v>470</v>
      </c>
      <c r="G342" s="200" t="s">
        <v>154</v>
      </c>
      <c r="H342" s="201">
        <v>5</v>
      </c>
      <c r="I342" s="202"/>
      <c r="J342" s="203">
        <f>ROUND(I342*H342,2)</f>
        <v>0</v>
      </c>
      <c r="K342" s="199" t="s">
        <v>155</v>
      </c>
      <c r="L342" s="42"/>
      <c r="M342" s="204" t="s">
        <v>21</v>
      </c>
      <c r="N342" s="205" t="s">
        <v>45</v>
      </c>
      <c r="O342" s="78"/>
      <c r="P342" s="206">
        <f>O342*H342</f>
        <v>0</v>
      </c>
      <c r="Q342" s="206">
        <v>0</v>
      </c>
      <c r="R342" s="206">
        <f>Q342*H342</f>
        <v>0</v>
      </c>
      <c r="S342" s="206">
        <v>0</v>
      </c>
      <c r="T342" s="207">
        <f>S342*H342</f>
        <v>0</v>
      </c>
      <c r="AR342" s="16" t="s">
        <v>108</v>
      </c>
      <c r="AT342" s="16" t="s">
        <v>151</v>
      </c>
      <c r="AU342" s="16" t="s">
        <v>83</v>
      </c>
      <c r="AY342" s="16" t="s">
        <v>149</v>
      </c>
      <c r="BE342" s="208">
        <f>IF(N342="základní",J342,0)</f>
        <v>0</v>
      </c>
      <c r="BF342" s="208">
        <f>IF(N342="snížená",J342,0)</f>
        <v>0</v>
      </c>
      <c r="BG342" s="208">
        <f>IF(N342="zákl. přenesená",J342,0)</f>
        <v>0</v>
      </c>
      <c r="BH342" s="208">
        <f>IF(N342="sníž. přenesená",J342,0)</f>
        <v>0</v>
      </c>
      <c r="BI342" s="208">
        <f>IF(N342="nulová",J342,0)</f>
        <v>0</v>
      </c>
      <c r="BJ342" s="16" t="s">
        <v>83</v>
      </c>
      <c r="BK342" s="208">
        <f>ROUND(I342*H342,2)</f>
        <v>0</v>
      </c>
      <c r="BL342" s="16" t="s">
        <v>108</v>
      </c>
      <c r="BM342" s="16" t="s">
        <v>471</v>
      </c>
    </row>
    <row r="343" s="1" customFormat="1">
      <c r="B343" s="37"/>
      <c r="C343" s="38"/>
      <c r="D343" s="209" t="s">
        <v>157</v>
      </c>
      <c r="E343" s="38"/>
      <c r="F343" s="210" t="s">
        <v>472</v>
      </c>
      <c r="G343" s="38"/>
      <c r="H343" s="38"/>
      <c r="I343" s="124"/>
      <c r="J343" s="38"/>
      <c r="K343" s="38"/>
      <c r="L343" s="42"/>
      <c r="M343" s="211"/>
      <c r="N343" s="78"/>
      <c r="O343" s="78"/>
      <c r="P343" s="78"/>
      <c r="Q343" s="78"/>
      <c r="R343" s="78"/>
      <c r="S343" s="78"/>
      <c r="T343" s="79"/>
      <c r="AT343" s="16" t="s">
        <v>157</v>
      </c>
      <c r="AU343" s="16" t="s">
        <v>83</v>
      </c>
    </row>
    <row r="344" s="11" customFormat="1">
      <c r="B344" s="212"/>
      <c r="C344" s="213"/>
      <c r="D344" s="209" t="s">
        <v>159</v>
      </c>
      <c r="E344" s="214" t="s">
        <v>21</v>
      </c>
      <c r="F344" s="215" t="s">
        <v>160</v>
      </c>
      <c r="G344" s="213"/>
      <c r="H344" s="214" t="s">
        <v>21</v>
      </c>
      <c r="I344" s="216"/>
      <c r="J344" s="213"/>
      <c r="K344" s="213"/>
      <c r="L344" s="217"/>
      <c r="M344" s="218"/>
      <c r="N344" s="219"/>
      <c r="O344" s="219"/>
      <c r="P344" s="219"/>
      <c r="Q344" s="219"/>
      <c r="R344" s="219"/>
      <c r="S344" s="219"/>
      <c r="T344" s="220"/>
      <c r="AT344" s="221" t="s">
        <v>159</v>
      </c>
      <c r="AU344" s="221" t="s">
        <v>83</v>
      </c>
      <c r="AV344" s="11" t="s">
        <v>78</v>
      </c>
      <c r="AW344" s="11" t="s">
        <v>34</v>
      </c>
      <c r="AX344" s="11" t="s">
        <v>73</v>
      </c>
      <c r="AY344" s="221" t="s">
        <v>149</v>
      </c>
    </row>
    <row r="345" s="12" customFormat="1">
      <c r="B345" s="222"/>
      <c r="C345" s="223"/>
      <c r="D345" s="209" t="s">
        <v>159</v>
      </c>
      <c r="E345" s="224" t="s">
        <v>21</v>
      </c>
      <c r="F345" s="225" t="s">
        <v>161</v>
      </c>
      <c r="G345" s="223"/>
      <c r="H345" s="226">
        <v>5</v>
      </c>
      <c r="I345" s="227"/>
      <c r="J345" s="223"/>
      <c r="K345" s="223"/>
      <c r="L345" s="228"/>
      <c r="M345" s="229"/>
      <c r="N345" s="230"/>
      <c r="O345" s="230"/>
      <c r="P345" s="230"/>
      <c r="Q345" s="230"/>
      <c r="R345" s="230"/>
      <c r="S345" s="230"/>
      <c r="T345" s="231"/>
      <c r="AT345" s="232" t="s">
        <v>159</v>
      </c>
      <c r="AU345" s="232" t="s">
        <v>83</v>
      </c>
      <c r="AV345" s="12" t="s">
        <v>83</v>
      </c>
      <c r="AW345" s="12" t="s">
        <v>34</v>
      </c>
      <c r="AX345" s="12" t="s">
        <v>73</v>
      </c>
      <c r="AY345" s="232" t="s">
        <v>149</v>
      </c>
    </row>
    <row r="346" s="13" customFormat="1">
      <c r="B346" s="233"/>
      <c r="C346" s="234"/>
      <c r="D346" s="209" t="s">
        <v>159</v>
      </c>
      <c r="E346" s="235" t="s">
        <v>21</v>
      </c>
      <c r="F346" s="236" t="s">
        <v>162</v>
      </c>
      <c r="G346" s="234"/>
      <c r="H346" s="237">
        <v>5</v>
      </c>
      <c r="I346" s="238"/>
      <c r="J346" s="234"/>
      <c r="K346" s="234"/>
      <c r="L346" s="239"/>
      <c r="M346" s="240"/>
      <c r="N346" s="241"/>
      <c r="O346" s="241"/>
      <c r="P346" s="241"/>
      <c r="Q346" s="241"/>
      <c r="R346" s="241"/>
      <c r="S346" s="241"/>
      <c r="T346" s="242"/>
      <c r="AT346" s="243" t="s">
        <v>159</v>
      </c>
      <c r="AU346" s="243" t="s">
        <v>83</v>
      </c>
      <c r="AV346" s="13" t="s">
        <v>108</v>
      </c>
      <c r="AW346" s="13" t="s">
        <v>34</v>
      </c>
      <c r="AX346" s="13" t="s">
        <v>78</v>
      </c>
      <c r="AY346" s="243" t="s">
        <v>149</v>
      </c>
    </row>
    <row r="347" s="10" customFormat="1" ht="22.8" customHeight="1">
      <c r="B347" s="181"/>
      <c r="C347" s="182"/>
      <c r="D347" s="183" t="s">
        <v>72</v>
      </c>
      <c r="E347" s="195" t="s">
        <v>473</v>
      </c>
      <c r="F347" s="195" t="s">
        <v>474</v>
      </c>
      <c r="G347" s="182"/>
      <c r="H347" s="182"/>
      <c r="I347" s="185"/>
      <c r="J347" s="196">
        <f>BK347</f>
        <v>0</v>
      </c>
      <c r="K347" s="182"/>
      <c r="L347" s="187"/>
      <c r="M347" s="188"/>
      <c r="N347" s="189"/>
      <c r="O347" s="189"/>
      <c r="P347" s="190">
        <f>SUM(P348:P373)</f>
        <v>0</v>
      </c>
      <c r="Q347" s="189"/>
      <c r="R347" s="190">
        <f>SUM(R348:R373)</f>
        <v>0</v>
      </c>
      <c r="S347" s="189"/>
      <c r="T347" s="191">
        <f>SUM(T348:T373)</f>
        <v>0</v>
      </c>
      <c r="AR347" s="192" t="s">
        <v>78</v>
      </c>
      <c r="AT347" s="193" t="s">
        <v>72</v>
      </c>
      <c r="AU347" s="193" t="s">
        <v>78</v>
      </c>
      <c r="AY347" s="192" t="s">
        <v>149</v>
      </c>
      <c r="BK347" s="194">
        <f>SUM(BK348:BK373)</f>
        <v>0</v>
      </c>
    </row>
    <row r="348" s="1" customFormat="1" ht="16.5" customHeight="1">
      <c r="B348" s="37"/>
      <c r="C348" s="197" t="s">
        <v>475</v>
      </c>
      <c r="D348" s="197" t="s">
        <v>151</v>
      </c>
      <c r="E348" s="198" t="s">
        <v>476</v>
      </c>
      <c r="F348" s="199" t="s">
        <v>477</v>
      </c>
      <c r="G348" s="200" t="s">
        <v>244</v>
      </c>
      <c r="H348" s="201">
        <v>40</v>
      </c>
      <c r="I348" s="202"/>
      <c r="J348" s="203">
        <f>ROUND(I348*H348,2)</f>
        <v>0</v>
      </c>
      <c r="K348" s="199" t="s">
        <v>155</v>
      </c>
      <c r="L348" s="42"/>
      <c r="M348" s="204" t="s">
        <v>21</v>
      </c>
      <c r="N348" s="205" t="s">
        <v>45</v>
      </c>
      <c r="O348" s="78"/>
      <c r="P348" s="206">
        <f>O348*H348</f>
        <v>0</v>
      </c>
      <c r="Q348" s="206">
        <v>0</v>
      </c>
      <c r="R348" s="206">
        <f>Q348*H348</f>
        <v>0</v>
      </c>
      <c r="S348" s="206">
        <v>0</v>
      </c>
      <c r="T348" s="207">
        <f>S348*H348</f>
        <v>0</v>
      </c>
      <c r="AR348" s="16" t="s">
        <v>108</v>
      </c>
      <c r="AT348" s="16" t="s">
        <v>151</v>
      </c>
      <c r="AU348" s="16" t="s">
        <v>83</v>
      </c>
      <c r="AY348" s="16" t="s">
        <v>149</v>
      </c>
      <c r="BE348" s="208">
        <f>IF(N348="základní",J348,0)</f>
        <v>0</v>
      </c>
      <c r="BF348" s="208">
        <f>IF(N348="snížená",J348,0)</f>
        <v>0</v>
      </c>
      <c r="BG348" s="208">
        <f>IF(N348="zákl. přenesená",J348,0)</f>
        <v>0</v>
      </c>
      <c r="BH348" s="208">
        <f>IF(N348="sníž. přenesená",J348,0)</f>
        <v>0</v>
      </c>
      <c r="BI348" s="208">
        <f>IF(N348="nulová",J348,0)</f>
        <v>0</v>
      </c>
      <c r="BJ348" s="16" t="s">
        <v>83</v>
      </c>
      <c r="BK348" s="208">
        <f>ROUND(I348*H348,2)</f>
        <v>0</v>
      </c>
      <c r="BL348" s="16" t="s">
        <v>108</v>
      </c>
      <c r="BM348" s="16" t="s">
        <v>478</v>
      </c>
    </row>
    <row r="349" s="1" customFormat="1">
      <c r="B349" s="37"/>
      <c r="C349" s="38"/>
      <c r="D349" s="209" t="s">
        <v>157</v>
      </c>
      <c r="E349" s="38"/>
      <c r="F349" s="210" t="s">
        <v>479</v>
      </c>
      <c r="G349" s="38"/>
      <c r="H349" s="38"/>
      <c r="I349" s="124"/>
      <c r="J349" s="38"/>
      <c r="K349" s="38"/>
      <c r="L349" s="42"/>
      <c r="M349" s="211"/>
      <c r="N349" s="78"/>
      <c r="O349" s="78"/>
      <c r="P349" s="78"/>
      <c r="Q349" s="78"/>
      <c r="R349" s="78"/>
      <c r="S349" s="78"/>
      <c r="T349" s="79"/>
      <c r="AT349" s="16" t="s">
        <v>157</v>
      </c>
      <c r="AU349" s="16" t="s">
        <v>83</v>
      </c>
    </row>
    <row r="350" s="11" customFormat="1">
      <c r="B350" s="212"/>
      <c r="C350" s="213"/>
      <c r="D350" s="209" t="s">
        <v>159</v>
      </c>
      <c r="E350" s="214" t="s">
        <v>21</v>
      </c>
      <c r="F350" s="215" t="s">
        <v>480</v>
      </c>
      <c r="G350" s="213"/>
      <c r="H350" s="214" t="s">
        <v>21</v>
      </c>
      <c r="I350" s="216"/>
      <c r="J350" s="213"/>
      <c r="K350" s="213"/>
      <c r="L350" s="217"/>
      <c r="M350" s="218"/>
      <c r="N350" s="219"/>
      <c r="O350" s="219"/>
      <c r="P350" s="219"/>
      <c r="Q350" s="219"/>
      <c r="R350" s="219"/>
      <c r="S350" s="219"/>
      <c r="T350" s="220"/>
      <c r="AT350" s="221" t="s">
        <v>159</v>
      </c>
      <c r="AU350" s="221" t="s">
        <v>83</v>
      </c>
      <c r="AV350" s="11" t="s">
        <v>78</v>
      </c>
      <c r="AW350" s="11" t="s">
        <v>34</v>
      </c>
      <c r="AX350" s="11" t="s">
        <v>73</v>
      </c>
      <c r="AY350" s="221" t="s">
        <v>149</v>
      </c>
    </row>
    <row r="351" s="12" customFormat="1">
      <c r="B351" s="222"/>
      <c r="C351" s="223"/>
      <c r="D351" s="209" t="s">
        <v>159</v>
      </c>
      <c r="E351" s="224" t="s">
        <v>21</v>
      </c>
      <c r="F351" s="225" t="s">
        <v>481</v>
      </c>
      <c r="G351" s="223"/>
      <c r="H351" s="226">
        <v>40</v>
      </c>
      <c r="I351" s="227"/>
      <c r="J351" s="223"/>
      <c r="K351" s="223"/>
      <c r="L351" s="228"/>
      <c r="M351" s="229"/>
      <c r="N351" s="230"/>
      <c r="O351" s="230"/>
      <c r="P351" s="230"/>
      <c r="Q351" s="230"/>
      <c r="R351" s="230"/>
      <c r="S351" s="230"/>
      <c r="T351" s="231"/>
      <c r="AT351" s="232" t="s">
        <v>159</v>
      </c>
      <c r="AU351" s="232" t="s">
        <v>83</v>
      </c>
      <c r="AV351" s="12" t="s">
        <v>83</v>
      </c>
      <c r="AW351" s="12" t="s">
        <v>34</v>
      </c>
      <c r="AX351" s="12" t="s">
        <v>73</v>
      </c>
      <c r="AY351" s="232" t="s">
        <v>149</v>
      </c>
    </row>
    <row r="352" s="13" customFormat="1">
      <c r="B352" s="233"/>
      <c r="C352" s="234"/>
      <c r="D352" s="209" t="s">
        <v>159</v>
      </c>
      <c r="E352" s="235" t="s">
        <v>21</v>
      </c>
      <c r="F352" s="236" t="s">
        <v>162</v>
      </c>
      <c r="G352" s="234"/>
      <c r="H352" s="237">
        <v>40</v>
      </c>
      <c r="I352" s="238"/>
      <c r="J352" s="234"/>
      <c r="K352" s="234"/>
      <c r="L352" s="239"/>
      <c r="M352" s="240"/>
      <c r="N352" s="241"/>
      <c r="O352" s="241"/>
      <c r="P352" s="241"/>
      <c r="Q352" s="241"/>
      <c r="R352" s="241"/>
      <c r="S352" s="241"/>
      <c r="T352" s="242"/>
      <c r="AT352" s="243" t="s">
        <v>159</v>
      </c>
      <c r="AU352" s="243" t="s">
        <v>83</v>
      </c>
      <c r="AV352" s="13" t="s">
        <v>108</v>
      </c>
      <c r="AW352" s="13" t="s">
        <v>34</v>
      </c>
      <c r="AX352" s="13" t="s">
        <v>78</v>
      </c>
      <c r="AY352" s="243" t="s">
        <v>149</v>
      </c>
    </row>
    <row r="353" s="1" customFormat="1" ht="22.5" customHeight="1">
      <c r="B353" s="37"/>
      <c r="C353" s="197" t="s">
        <v>105</v>
      </c>
      <c r="D353" s="197" t="s">
        <v>151</v>
      </c>
      <c r="E353" s="198" t="s">
        <v>482</v>
      </c>
      <c r="F353" s="199" t="s">
        <v>483</v>
      </c>
      <c r="G353" s="200" t="s">
        <v>244</v>
      </c>
      <c r="H353" s="201">
        <v>280</v>
      </c>
      <c r="I353" s="202"/>
      <c r="J353" s="203">
        <f>ROUND(I353*H353,2)</f>
        <v>0</v>
      </c>
      <c r="K353" s="199" t="s">
        <v>155</v>
      </c>
      <c r="L353" s="42"/>
      <c r="M353" s="204" t="s">
        <v>21</v>
      </c>
      <c r="N353" s="205" t="s">
        <v>45</v>
      </c>
      <c r="O353" s="78"/>
      <c r="P353" s="206">
        <f>O353*H353</f>
        <v>0</v>
      </c>
      <c r="Q353" s="206">
        <v>0</v>
      </c>
      <c r="R353" s="206">
        <f>Q353*H353</f>
        <v>0</v>
      </c>
      <c r="S353" s="206">
        <v>0</v>
      </c>
      <c r="T353" s="207">
        <f>S353*H353</f>
        <v>0</v>
      </c>
      <c r="AR353" s="16" t="s">
        <v>108</v>
      </c>
      <c r="AT353" s="16" t="s">
        <v>151</v>
      </c>
      <c r="AU353" s="16" t="s">
        <v>83</v>
      </c>
      <c r="AY353" s="16" t="s">
        <v>149</v>
      </c>
      <c r="BE353" s="208">
        <f>IF(N353="základní",J353,0)</f>
        <v>0</v>
      </c>
      <c r="BF353" s="208">
        <f>IF(N353="snížená",J353,0)</f>
        <v>0</v>
      </c>
      <c r="BG353" s="208">
        <f>IF(N353="zákl. přenesená",J353,0)</f>
        <v>0</v>
      </c>
      <c r="BH353" s="208">
        <f>IF(N353="sníž. přenesená",J353,0)</f>
        <v>0</v>
      </c>
      <c r="BI353" s="208">
        <f>IF(N353="nulová",J353,0)</f>
        <v>0</v>
      </c>
      <c r="BJ353" s="16" t="s">
        <v>83</v>
      </c>
      <c r="BK353" s="208">
        <f>ROUND(I353*H353,2)</f>
        <v>0</v>
      </c>
      <c r="BL353" s="16" t="s">
        <v>108</v>
      </c>
      <c r="BM353" s="16" t="s">
        <v>484</v>
      </c>
    </row>
    <row r="354" s="1" customFormat="1">
      <c r="B354" s="37"/>
      <c r="C354" s="38"/>
      <c r="D354" s="209" t="s">
        <v>157</v>
      </c>
      <c r="E354" s="38"/>
      <c r="F354" s="210" t="s">
        <v>479</v>
      </c>
      <c r="G354" s="38"/>
      <c r="H354" s="38"/>
      <c r="I354" s="124"/>
      <c r="J354" s="38"/>
      <c r="K354" s="38"/>
      <c r="L354" s="42"/>
      <c r="M354" s="211"/>
      <c r="N354" s="78"/>
      <c r="O354" s="78"/>
      <c r="P354" s="78"/>
      <c r="Q354" s="78"/>
      <c r="R354" s="78"/>
      <c r="S354" s="78"/>
      <c r="T354" s="79"/>
      <c r="AT354" s="16" t="s">
        <v>157</v>
      </c>
      <c r="AU354" s="16" t="s">
        <v>83</v>
      </c>
    </row>
    <row r="355" s="11" customFormat="1">
      <c r="B355" s="212"/>
      <c r="C355" s="213"/>
      <c r="D355" s="209" t="s">
        <v>159</v>
      </c>
      <c r="E355" s="214" t="s">
        <v>21</v>
      </c>
      <c r="F355" s="215" t="s">
        <v>167</v>
      </c>
      <c r="G355" s="213"/>
      <c r="H355" s="214" t="s">
        <v>21</v>
      </c>
      <c r="I355" s="216"/>
      <c r="J355" s="213"/>
      <c r="K355" s="213"/>
      <c r="L355" s="217"/>
      <c r="M355" s="218"/>
      <c r="N355" s="219"/>
      <c r="O355" s="219"/>
      <c r="P355" s="219"/>
      <c r="Q355" s="219"/>
      <c r="R355" s="219"/>
      <c r="S355" s="219"/>
      <c r="T355" s="220"/>
      <c r="AT355" s="221" t="s">
        <v>159</v>
      </c>
      <c r="AU355" s="221" t="s">
        <v>83</v>
      </c>
      <c r="AV355" s="11" t="s">
        <v>78</v>
      </c>
      <c r="AW355" s="11" t="s">
        <v>34</v>
      </c>
      <c r="AX355" s="11" t="s">
        <v>73</v>
      </c>
      <c r="AY355" s="221" t="s">
        <v>149</v>
      </c>
    </row>
    <row r="356" s="12" customFormat="1">
      <c r="B356" s="222"/>
      <c r="C356" s="223"/>
      <c r="D356" s="209" t="s">
        <v>159</v>
      </c>
      <c r="E356" s="224" t="s">
        <v>21</v>
      </c>
      <c r="F356" s="225" t="s">
        <v>485</v>
      </c>
      <c r="G356" s="223"/>
      <c r="H356" s="226">
        <v>280</v>
      </c>
      <c r="I356" s="227"/>
      <c r="J356" s="223"/>
      <c r="K356" s="223"/>
      <c r="L356" s="228"/>
      <c r="M356" s="229"/>
      <c r="N356" s="230"/>
      <c r="O356" s="230"/>
      <c r="P356" s="230"/>
      <c r="Q356" s="230"/>
      <c r="R356" s="230"/>
      <c r="S356" s="230"/>
      <c r="T356" s="231"/>
      <c r="AT356" s="232" t="s">
        <v>159</v>
      </c>
      <c r="AU356" s="232" t="s">
        <v>83</v>
      </c>
      <c r="AV356" s="12" t="s">
        <v>83</v>
      </c>
      <c r="AW356" s="12" t="s">
        <v>34</v>
      </c>
      <c r="AX356" s="12" t="s">
        <v>73</v>
      </c>
      <c r="AY356" s="232" t="s">
        <v>149</v>
      </c>
    </row>
    <row r="357" s="13" customFormat="1">
      <c r="B357" s="233"/>
      <c r="C357" s="234"/>
      <c r="D357" s="209" t="s">
        <v>159</v>
      </c>
      <c r="E357" s="235" t="s">
        <v>21</v>
      </c>
      <c r="F357" s="236" t="s">
        <v>162</v>
      </c>
      <c r="G357" s="234"/>
      <c r="H357" s="237">
        <v>280</v>
      </c>
      <c r="I357" s="238"/>
      <c r="J357" s="234"/>
      <c r="K357" s="234"/>
      <c r="L357" s="239"/>
      <c r="M357" s="240"/>
      <c r="N357" s="241"/>
      <c r="O357" s="241"/>
      <c r="P357" s="241"/>
      <c r="Q357" s="241"/>
      <c r="R357" s="241"/>
      <c r="S357" s="241"/>
      <c r="T357" s="242"/>
      <c r="AT357" s="243" t="s">
        <v>159</v>
      </c>
      <c r="AU357" s="243" t="s">
        <v>83</v>
      </c>
      <c r="AV357" s="13" t="s">
        <v>108</v>
      </c>
      <c r="AW357" s="13" t="s">
        <v>34</v>
      </c>
      <c r="AX357" s="13" t="s">
        <v>78</v>
      </c>
      <c r="AY357" s="243" t="s">
        <v>149</v>
      </c>
    </row>
    <row r="358" s="1" customFormat="1" ht="16.5" customHeight="1">
      <c r="B358" s="37"/>
      <c r="C358" s="197" t="s">
        <v>486</v>
      </c>
      <c r="D358" s="197" t="s">
        <v>151</v>
      </c>
      <c r="E358" s="198" t="s">
        <v>487</v>
      </c>
      <c r="F358" s="199" t="s">
        <v>488</v>
      </c>
      <c r="G358" s="200" t="s">
        <v>244</v>
      </c>
      <c r="H358" s="201">
        <v>3.21</v>
      </c>
      <c r="I358" s="202"/>
      <c r="J358" s="203">
        <f>ROUND(I358*H358,2)</f>
        <v>0</v>
      </c>
      <c r="K358" s="199" t="s">
        <v>155</v>
      </c>
      <c r="L358" s="42"/>
      <c r="M358" s="204" t="s">
        <v>21</v>
      </c>
      <c r="N358" s="205" t="s">
        <v>45</v>
      </c>
      <c r="O358" s="78"/>
      <c r="P358" s="206">
        <f>O358*H358</f>
        <v>0</v>
      </c>
      <c r="Q358" s="206">
        <v>0</v>
      </c>
      <c r="R358" s="206">
        <f>Q358*H358</f>
        <v>0</v>
      </c>
      <c r="S358" s="206">
        <v>0</v>
      </c>
      <c r="T358" s="207">
        <f>S358*H358</f>
        <v>0</v>
      </c>
      <c r="AR358" s="16" t="s">
        <v>108</v>
      </c>
      <c r="AT358" s="16" t="s">
        <v>151</v>
      </c>
      <c r="AU358" s="16" t="s">
        <v>83</v>
      </c>
      <c r="AY358" s="16" t="s">
        <v>149</v>
      </c>
      <c r="BE358" s="208">
        <f>IF(N358="základní",J358,0)</f>
        <v>0</v>
      </c>
      <c r="BF358" s="208">
        <f>IF(N358="snížená",J358,0)</f>
        <v>0</v>
      </c>
      <c r="BG358" s="208">
        <f>IF(N358="zákl. přenesená",J358,0)</f>
        <v>0</v>
      </c>
      <c r="BH358" s="208">
        <f>IF(N358="sníž. přenesená",J358,0)</f>
        <v>0</v>
      </c>
      <c r="BI358" s="208">
        <f>IF(N358="nulová",J358,0)</f>
        <v>0</v>
      </c>
      <c r="BJ358" s="16" t="s">
        <v>83</v>
      </c>
      <c r="BK358" s="208">
        <f>ROUND(I358*H358,2)</f>
        <v>0</v>
      </c>
      <c r="BL358" s="16" t="s">
        <v>108</v>
      </c>
      <c r="BM358" s="16" t="s">
        <v>489</v>
      </c>
    </row>
    <row r="359" s="1" customFormat="1">
      <c r="B359" s="37"/>
      <c r="C359" s="38"/>
      <c r="D359" s="209" t="s">
        <v>157</v>
      </c>
      <c r="E359" s="38"/>
      <c r="F359" s="210" t="s">
        <v>490</v>
      </c>
      <c r="G359" s="38"/>
      <c r="H359" s="38"/>
      <c r="I359" s="124"/>
      <c r="J359" s="38"/>
      <c r="K359" s="38"/>
      <c r="L359" s="42"/>
      <c r="M359" s="211"/>
      <c r="N359" s="78"/>
      <c r="O359" s="78"/>
      <c r="P359" s="78"/>
      <c r="Q359" s="78"/>
      <c r="R359" s="78"/>
      <c r="S359" s="78"/>
      <c r="T359" s="79"/>
      <c r="AT359" s="16" t="s">
        <v>157</v>
      </c>
      <c r="AU359" s="16" t="s">
        <v>83</v>
      </c>
    </row>
    <row r="360" s="1" customFormat="1" ht="22.5" customHeight="1">
      <c r="B360" s="37"/>
      <c r="C360" s="197" t="s">
        <v>491</v>
      </c>
      <c r="D360" s="197" t="s">
        <v>151</v>
      </c>
      <c r="E360" s="198" t="s">
        <v>492</v>
      </c>
      <c r="F360" s="199" t="s">
        <v>493</v>
      </c>
      <c r="G360" s="200" t="s">
        <v>244</v>
      </c>
      <c r="H360" s="201">
        <v>23.247</v>
      </c>
      <c r="I360" s="202"/>
      <c r="J360" s="203">
        <f>ROUND(I360*H360,2)</f>
        <v>0</v>
      </c>
      <c r="K360" s="199" t="s">
        <v>155</v>
      </c>
      <c r="L360" s="42"/>
      <c r="M360" s="204" t="s">
        <v>21</v>
      </c>
      <c r="N360" s="205" t="s">
        <v>45</v>
      </c>
      <c r="O360" s="78"/>
      <c r="P360" s="206">
        <f>O360*H360</f>
        <v>0</v>
      </c>
      <c r="Q360" s="206">
        <v>0</v>
      </c>
      <c r="R360" s="206">
        <f>Q360*H360</f>
        <v>0</v>
      </c>
      <c r="S360" s="206">
        <v>0</v>
      </c>
      <c r="T360" s="207">
        <f>S360*H360</f>
        <v>0</v>
      </c>
      <c r="AR360" s="16" t="s">
        <v>108</v>
      </c>
      <c r="AT360" s="16" t="s">
        <v>151</v>
      </c>
      <c r="AU360" s="16" t="s">
        <v>83</v>
      </c>
      <c r="AY360" s="16" t="s">
        <v>149</v>
      </c>
      <c r="BE360" s="208">
        <f>IF(N360="základní",J360,0)</f>
        <v>0</v>
      </c>
      <c r="BF360" s="208">
        <f>IF(N360="snížená",J360,0)</f>
        <v>0</v>
      </c>
      <c r="BG360" s="208">
        <f>IF(N360="zákl. přenesená",J360,0)</f>
        <v>0</v>
      </c>
      <c r="BH360" s="208">
        <f>IF(N360="sníž. přenesená",J360,0)</f>
        <v>0</v>
      </c>
      <c r="BI360" s="208">
        <f>IF(N360="nulová",J360,0)</f>
        <v>0</v>
      </c>
      <c r="BJ360" s="16" t="s">
        <v>83</v>
      </c>
      <c r="BK360" s="208">
        <f>ROUND(I360*H360,2)</f>
        <v>0</v>
      </c>
      <c r="BL360" s="16" t="s">
        <v>108</v>
      </c>
      <c r="BM360" s="16" t="s">
        <v>494</v>
      </c>
    </row>
    <row r="361" s="1" customFormat="1">
      <c r="B361" s="37"/>
      <c r="C361" s="38"/>
      <c r="D361" s="209" t="s">
        <v>157</v>
      </c>
      <c r="E361" s="38"/>
      <c r="F361" s="210" t="s">
        <v>490</v>
      </c>
      <c r="G361" s="38"/>
      <c r="H361" s="38"/>
      <c r="I361" s="124"/>
      <c r="J361" s="38"/>
      <c r="K361" s="38"/>
      <c r="L361" s="42"/>
      <c r="M361" s="211"/>
      <c r="N361" s="78"/>
      <c r="O361" s="78"/>
      <c r="P361" s="78"/>
      <c r="Q361" s="78"/>
      <c r="R361" s="78"/>
      <c r="S361" s="78"/>
      <c r="T361" s="79"/>
      <c r="AT361" s="16" t="s">
        <v>157</v>
      </c>
      <c r="AU361" s="16" t="s">
        <v>83</v>
      </c>
    </row>
    <row r="362" s="12" customFormat="1">
      <c r="B362" s="222"/>
      <c r="C362" s="223"/>
      <c r="D362" s="209" t="s">
        <v>159</v>
      </c>
      <c r="E362" s="224" t="s">
        <v>21</v>
      </c>
      <c r="F362" s="225" t="s">
        <v>495</v>
      </c>
      <c r="G362" s="223"/>
      <c r="H362" s="226">
        <v>23.247</v>
      </c>
      <c r="I362" s="227"/>
      <c r="J362" s="223"/>
      <c r="K362" s="223"/>
      <c r="L362" s="228"/>
      <c r="M362" s="229"/>
      <c r="N362" s="230"/>
      <c r="O362" s="230"/>
      <c r="P362" s="230"/>
      <c r="Q362" s="230"/>
      <c r="R362" s="230"/>
      <c r="S362" s="230"/>
      <c r="T362" s="231"/>
      <c r="AT362" s="232" t="s">
        <v>159</v>
      </c>
      <c r="AU362" s="232" t="s">
        <v>83</v>
      </c>
      <c r="AV362" s="12" t="s">
        <v>83</v>
      </c>
      <c r="AW362" s="12" t="s">
        <v>34</v>
      </c>
      <c r="AX362" s="12" t="s">
        <v>78</v>
      </c>
      <c r="AY362" s="232" t="s">
        <v>149</v>
      </c>
    </row>
    <row r="363" s="1" customFormat="1" ht="16.5" customHeight="1">
      <c r="B363" s="37"/>
      <c r="C363" s="197" t="s">
        <v>496</v>
      </c>
      <c r="D363" s="197" t="s">
        <v>151</v>
      </c>
      <c r="E363" s="198" t="s">
        <v>497</v>
      </c>
      <c r="F363" s="199" t="s">
        <v>498</v>
      </c>
      <c r="G363" s="200" t="s">
        <v>244</v>
      </c>
      <c r="H363" s="201">
        <v>20.064</v>
      </c>
      <c r="I363" s="202"/>
      <c r="J363" s="203">
        <f>ROUND(I363*H363,2)</f>
        <v>0</v>
      </c>
      <c r="K363" s="199" t="s">
        <v>155</v>
      </c>
      <c r="L363" s="42"/>
      <c r="M363" s="204" t="s">
        <v>21</v>
      </c>
      <c r="N363" s="205" t="s">
        <v>45</v>
      </c>
      <c r="O363" s="78"/>
      <c r="P363" s="206">
        <f>O363*H363</f>
        <v>0</v>
      </c>
      <c r="Q363" s="206">
        <v>0</v>
      </c>
      <c r="R363" s="206">
        <f>Q363*H363</f>
        <v>0</v>
      </c>
      <c r="S363" s="206">
        <v>0</v>
      </c>
      <c r="T363" s="207">
        <f>S363*H363</f>
        <v>0</v>
      </c>
      <c r="AR363" s="16" t="s">
        <v>108</v>
      </c>
      <c r="AT363" s="16" t="s">
        <v>151</v>
      </c>
      <c r="AU363" s="16" t="s">
        <v>83</v>
      </c>
      <c r="AY363" s="16" t="s">
        <v>149</v>
      </c>
      <c r="BE363" s="208">
        <f>IF(N363="základní",J363,0)</f>
        <v>0</v>
      </c>
      <c r="BF363" s="208">
        <f>IF(N363="snížená",J363,0)</f>
        <v>0</v>
      </c>
      <c r="BG363" s="208">
        <f>IF(N363="zákl. přenesená",J363,0)</f>
        <v>0</v>
      </c>
      <c r="BH363" s="208">
        <f>IF(N363="sníž. přenesená",J363,0)</f>
        <v>0</v>
      </c>
      <c r="BI363" s="208">
        <f>IF(N363="nulová",J363,0)</f>
        <v>0</v>
      </c>
      <c r="BJ363" s="16" t="s">
        <v>83</v>
      </c>
      <c r="BK363" s="208">
        <f>ROUND(I363*H363,2)</f>
        <v>0</v>
      </c>
      <c r="BL363" s="16" t="s">
        <v>108</v>
      </c>
      <c r="BM363" s="16" t="s">
        <v>499</v>
      </c>
    </row>
    <row r="364" s="1" customFormat="1">
      <c r="B364" s="37"/>
      <c r="C364" s="38"/>
      <c r="D364" s="209" t="s">
        <v>157</v>
      </c>
      <c r="E364" s="38"/>
      <c r="F364" s="210" t="s">
        <v>490</v>
      </c>
      <c r="G364" s="38"/>
      <c r="H364" s="38"/>
      <c r="I364" s="124"/>
      <c r="J364" s="38"/>
      <c r="K364" s="38"/>
      <c r="L364" s="42"/>
      <c r="M364" s="211"/>
      <c r="N364" s="78"/>
      <c r="O364" s="78"/>
      <c r="P364" s="78"/>
      <c r="Q364" s="78"/>
      <c r="R364" s="78"/>
      <c r="S364" s="78"/>
      <c r="T364" s="79"/>
      <c r="AT364" s="16" t="s">
        <v>157</v>
      </c>
      <c r="AU364" s="16" t="s">
        <v>83</v>
      </c>
    </row>
    <row r="365" s="1" customFormat="1" ht="22.5" customHeight="1">
      <c r="B365" s="37"/>
      <c r="C365" s="197" t="s">
        <v>500</v>
      </c>
      <c r="D365" s="197" t="s">
        <v>151</v>
      </c>
      <c r="E365" s="198" t="s">
        <v>501</v>
      </c>
      <c r="F365" s="199" t="s">
        <v>493</v>
      </c>
      <c r="G365" s="200" t="s">
        <v>244</v>
      </c>
      <c r="H365" s="201">
        <v>140.44800000000001</v>
      </c>
      <c r="I365" s="202"/>
      <c r="J365" s="203">
        <f>ROUND(I365*H365,2)</f>
        <v>0</v>
      </c>
      <c r="K365" s="199" t="s">
        <v>155</v>
      </c>
      <c r="L365" s="42"/>
      <c r="M365" s="204" t="s">
        <v>21</v>
      </c>
      <c r="N365" s="205" t="s">
        <v>45</v>
      </c>
      <c r="O365" s="78"/>
      <c r="P365" s="206">
        <f>O365*H365</f>
        <v>0</v>
      </c>
      <c r="Q365" s="206">
        <v>0</v>
      </c>
      <c r="R365" s="206">
        <f>Q365*H365</f>
        <v>0</v>
      </c>
      <c r="S365" s="206">
        <v>0</v>
      </c>
      <c r="T365" s="207">
        <f>S365*H365</f>
        <v>0</v>
      </c>
      <c r="AR365" s="16" t="s">
        <v>108</v>
      </c>
      <c r="AT365" s="16" t="s">
        <v>151</v>
      </c>
      <c r="AU365" s="16" t="s">
        <v>83</v>
      </c>
      <c r="AY365" s="16" t="s">
        <v>149</v>
      </c>
      <c r="BE365" s="208">
        <f>IF(N365="základní",J365,0)</f>
        <v>0</v>
      </c>
      <c r="BF365" s="208">
        <f>IF(N365="snížená",J365,0)</f>
        <v>0</v>
      </c>
      <c r="BG365" s="208">
        <f>IF(N365="zákl. přenesená",J365,0)</f>
        <v>0</v>
      </c>
      <c r="BH365" s="208">
        <f>IF(N365="sníž. přenesená",J365,0)</f>
        <v>0</v>
      </c>
      <c r="BI365" s="208">
        <f>IF(N365="nulová",J365,0)</f>
        <v>0</v>
      </c>
      <c r="BJ365" s="16" t="s">
        <v>83</v>
      </c>
      <c r="BK365" s="208">
        <f>ROUND(I365*H365,2)</f>
        <v>0</v>
      </c>
      <c r="BL365" s="16" t="s">
        <v>108</v>
      </c>
      <c r="BM365" s="16" t="s">
        <v>502</v>
      </c>
    </row>
    <row r="366" s="1" customFormat="1">
      <c r="B366" s="37"/>
      <c r="C366" s="38"/>
      <c r="D366" s="209" t="s">
        <v>157</v>
      </c>
      <c r="E366" s="38"/>
      <c r="F366" s="210" t="s">
        <v>490</v>
      </c>
      <c r="G366" s="38"/>
      <c r="H366" s="38"/>
      <c r="I366" s="124"/>
      <c r="J366" s="38"/>
      <c r="K366" s="38"/>
      <c r="L366" s="42"/>
      <c r="M366" s="211"/>
      <c r="N366" s="78"/>
      <c r="O366" s="78"/>
      <c r="P366" s="78"/>
      <c r="Q366" s="78"/>
      <c r="R366" s="78"/>
      <c r="S366" s="78"/>
      <c r="T366" s="79"/>
      <c r="AT366" s="16" t="s">
        <v>157</v>
      </c>
      <c r="AU366" s="16" t="s">
        <v>83</v>
      </c>
    </row>
    <row r="367" s="12" customFormat="1">
      <c r="B367" s="222"/>
      <c r="C367" s="223"/>
      <c r="D367" s="209" t="s">
        <v>159</v>
      </c>
      <c r="E367" s="224" t="s">
        <v>21</v>
      </c>
      <c r="F367" s="225" t="s">
        <v>503</v>
      </c>
      <c r="G367" s="223"/>
      <c r="H367" s="226">
        <v>140.44800000000001</v>
      </c>
      <c r="I367" s="227"/>
      <c r="J367" s="223"/>
      <c r="K367" s="223"/>
      <c r="L367" s="228"/>
      <c r="M367" s="229"/>
      <c r="N367" s="230"/>
      <c r="O367" s="230"/>
      <c r="P367" s="230"/>
      <c r="Q367" s="230"/>
      <c r="R367" s="230"/>
      <c r="S367" s="230"/>
      <c r="T367" s="231"/>
      <c r="AT367" s="232" t="s">
        <v>159</v>
      </c>
      <c r="AU367" s="232" t="s">
        <v>83</v>
      </c>
      <c r="AV367" s="12" t="s">
        <v>83</v>
      </c>
      <c r="AW367" s="12" t="s">
        <v>34</v>
      </c>
      <c r="AX367" s="12" t="s">
        <v>78</v>
      </c>
      <c r="AY367" s="232" t="s">
        <v>149</v>
      </c>
    </row>
    <row r="368" s="1" customFormat="1" ht="22.5" customHeight="1">
      <c r="B368" s="37"/>
      <c r="C368" s="197" t="s">
        <v>504</v>
      </c>
      <c r="D368" s="197" t="s">
        <v>151</v>
      </c>
      <c r="E368" s="198" t="s">
        <v>505</v>
      </c>
      <c r="F368" s="199" t="s">
        <v>506</v>
      </c>
      <c r="G368" s="200" t="s">
        <v>244</v>
      </c>
      <c r="H368" s="201">
        <v>9</v>
      </c>
      <c r="I368" s="202"/>
      <c r="J368" s="203">
        <f>ROUND(I368*H368,2)</f>
        <v>0</v>
      </c>
      <c r="K368" s="199" t="s">
        <v>155</v>
      </c>
      <c r="L368" s="42"/>
      <c r="M368" s="204" t="s">
        <v>21</v>
      </c>
      <c r="N368" s="205" t="s">
        <v>45</v>
      </c>
      <c r="O368" s="78"/>
      <c r="P368" s="206">
        <f>O368*H368</f>
        <v>0</v>
      </c>
      <c r="Q368" s="206">
        <v>0</v>
      </c>
      <c r="R368" s="206">
        <f>Q368*H368</f>
        <v>0</v>
      </c>
      <c r="S368" s="206">
        <v>0</v>
      </c>
      <c r="T368" s="207">
        <f>S368*H368</f>
        <v>0</v>
      </c>
      <c r="AR368" s="16" t="s">
        <v>108</v>
      </c>
      <c r="AT368" s="16" t="s">
        <v>151</v>
      </c>
      <c r="AU368" s="16" t="s">
        <v>83</v>
      </c>
      <c r="AY368" s="16" t="s">
        <v>149</v>
      </c>
      <c r="BE368" s="208">
        <f>IF(N368="základní",J368,0)</f>
        <v>0</v>
      </c>
      <c r="BF368" s="208">
        <f>IF(N368="snížená",J368,0)</f>
        <v>0</v>
      </c>
      <c r="BG368" s="208">
        <f>IF(N368="zákl. přenesená",J368,0)</f>
        <v>0</v>
      </c>
      <c r="BH368" s="208">
        <f>IF(N368="sníž. přenesená",J368,0)</f>
        <v>0</v>
      </c>
      <c r="BI368" s="208">
        <f>IF(N368="nulová",J368,0)</f>
        <v>0</v>
      </c>
      <c r="BJ368" s="16" t="s">
        <v>83</v>
      </c>
      <c r="BK368" s="208">
        <f>ROUND(I368*H368,2)</f>
        <v>0</v>
      </c>
      <c r="BL368" s="16" t="s">
        <v>108</v>
      </c>
      <c r="BM368" s="16" t="s">
        <v>507</v>
      </c>
    </row>
    <row r="369" s="1" customFormat="1">
      <c r="B369" s="37"/>
      <c r="C369" s="38"/>
      <c r="D369" s="209" t="s">
        <v>157</v>
      </c>
      <c r="E369" s="38"/>
      <c r="F369" s="210" t="s">
        <v>508</v>
      </c>
      <c r="G369" s="38"/>
      <c r="H369" s="38"/>
      <c r="I369" s="124"/>
      <c r="J369" s="38"/>
      <c r="K369" s="38"/>
      <c r="L369" s="42"/>
      <c r="M369" s="211"/>
      <c r="N369" s="78"/>
      <c r="O369" s="78"/>
      <c r="P369" s="78"/>
      <c r="Q369" s="78"/>
      <c r="R369" s="78"/>
      <c r="S369" s="78"/>
      <c r="T369" s="79"/>
      <c r="AT369" s="16" t="s">
        <v>157</v>
      </c>
      <c r="AU369" s="16" t="s">
        <v>83</v>
      </c>
    </row>
    <row r="370" s="1" customFormat="1" ht="22.5" customHeight="1">
      <c r="B370" s="37"/>
      <c r="C370" s="197" t="s">
        <v>509</v>
      </c>
      <c r="D370" s="197" t="s">
        <v>151</v>
      </c>
      <c r="E370" s="198" t="s">
        <v>510</v>
      </c>
      <c r="F370" s="199" t="s">
        <v>511</v>
      </c>
      <c r="G370" s="200" t="s">
        <v>244</v>
      </c>
      <c r="H370" s="201">
        <v>1.264</v>
      </c>
      <c r="I370" s="202"/>
      <c r="J370" s="203">
        <f>ROUND(I370*H370,2)</f>
        <v>0</v>
      </c>
      <c r="K370" s="199" t="s">
        <v>155</v>
      </c>
      <c r="L370" s="42"/>
      <c r="M370" s="204" t="s">
        <v>21</v>
      </c>
      <c r="N370" s="205" t="s">
        <v>45</v>
      </c>
      <c r="O370" s="78"/>
      <c r="P370" s="206">
        <f>O370*H370</f>
        <v>0</v>
      </c>
      <c r="Q370" s="206">
        <v>0</v>
      </c>
      <c r="R370" s="206">
        <f>Q370*H370</f>
        <v>0</v>
      </c>
      <c r="S370" s="206">
        <v>0</v>
      </c>
      <c r="T370" s="207">
        <f>S370*H370</f>
        <v>0</v>
      </c>
      <c r="AR370" s="16" t="s">
        <v>108</v>
      </c>
      <c r="AT370" s="16" t="s">
        <v>151</v>
      </c>
      <c r="AU370" s="16" t="s">
        <v>83</v>
      </c>
      <c r="AY370" s="16" t="s">
        <v>149</v>
      </c>
      <c r="BE370" s="208">
        <f>IF(N370="základní",J370,0)</f>
        <v>0</v>
      </c>
      <c r="BF370" s="208">
        <f>IF(N370="snížená",J370,0)</f>
        <v>0</v>
      </c>
      <c r="BG370" s="208">
        <f>IF(N370="zákl. přenesená",J370,0)</f>
        <v>0</v>
      </c>
      <c r="BH370" s="208">
        <f>IF(N370="sníž. přenesená",J370,0)</f>
        <v>0</v>
      </c>
      <c r="BI370" s="208">
        <f>IF(N370="nulová",J370,0)</f>
        <v>0</v>
      </c>
      <c r="BJ370" s="16" t="s">
        <v>83</v>
      </c>
      <c r="BK370" s="208">
        <f>ROUND(I370*H370,2)</f>
        <v>0</v>
      </c>
      <c r="BL370" s="16" t="s">
        <v>108</v>
      </c>
      <c r="BM370" s="16" t="s">
        <v>512</v>
      </c>
    </row>
    <row r="371" s="1" customFormat="1">
      <c r="B371" s="37"/>
      <c r="C371" s="38"/>
      <c r="D371" s="209" t="s">
        <v>157</v>
      </c>
      <c r="E371" s="38"/>
      <c r="F371" s="210" t="s">
        <v>508</v>
      </c>
      <c r="G371" s="38"/>
      <c r="H371" s="38"/>
      <c r="I371" s="124"/>
      <c r="J371" s="38"/>
      <c r="K371" s="38"/>
      <c r="L371" s="42"/>
      <c r="M371" s="211"/>
      <c r="N371" s="78"/>
      <c r="O371" s="78"/>
      <c r="P371" s="78"/>
      <c r="Q371" s="78"/>
      <c r="R371" s="78"/>
      <c r="S371" s="78"/>
      <c r="T371" s="79"/>
      <c r="AT371" s="16" t="s">
        <v>157</v>
      </c>
      <c r="AU371" s="16" t="s">
        <v>83</v>
      </c>
    </row>
    <row r="372" s="1" customFormat="1" ht="22.5" customHeight="1">
      <c r="B372" s="37"/>
      <c r="C372" s="197" t="s">
        <v>513</v>
      </c>
      <c r="D372" s="197" t="s">
        <v>151</v>
      </c>
      <c r="E372" s="198" t="s">
        <v>514</v>
      </c>
      <c r="F372" s="199" t="s">
        <v>243</v>
      </c>
      <c r="G372" s="200" t="s">
        <v>244</v>
      </c>
      <c r="H372" s="201">
        <v>3.21</v>
      </c>
      <c r="I372" s="202"/>
      <c r="J372" s="203">
        <f>ROUND(I372*H372,2)</f>
        <v>0</v>
      </c>
      <c r="K372" s="199" t="s">
        <v>155</v>
      </c>
      <c r="L372" s="42"/>
      <c r="M372" s="204" t="s">
        <v>21</v>
      </c>
      <c r="N372" s="205" t="s">
        <v>45</v>
      </c>
      <c r="O372" s="78"/>
      <c r="P372" s="206">
        <f>O372*H372</f>
        <v>0</v>
      </c>
      <c r="Q372" s="206">
        <v>0</v>
      </c>
      <c r="R372" s="206">
        <f>Q372*H372</f>
        <v>0</v>
      </c>
      <c r="S372" s="206">
        <v>0</v>
      </c>
      <c r="T372" s="207">
        <f>S372*H372</f>
        <v>0</v>
      </c>
      <c r="AR372" s="16" t="s">
        <v>108</v>
      </c>
      <c r="AT372" s="16" t="s">
        <v>151</v>
      </c>
      <c r="AU372" s="16" t="s">
        <v>83</v>
      </c>
      <c r="AY372" s="16" t="s">
        <v>149</v>
      </c>
      <c r="BE372" s="208">
        <f>IF(N372="základní",J372,0)</f>
        <v>0</v>
      </c>
      <c r="BF372" s="208">
        <f>IF(N372="snížená",J372,0)</f>
        <v>0</v>
      </c>
      <c r="BG372" s="208">
        <f>IF(N372="zákl. přenesená",J372,0)</f>
        <v>0</v>
      </c>
      <c r="BH372" s="208">
        <f>IF(N372="sníž. přenesená",J372,0)</f>
        <v>0</v>
      </c>
      <c r="BI372" s="208">
        <f>IF(N372="nulová",J372,0)</f>
        <v>0</v>
      </c>
      <c r="BJ372" s="16" t="s">
        <v>83</v>
      </c>
      <c r="BK372" s="208">
        <f>ROUND(I372*H372,2)</f>
        <v>0</v>
      </c>
      <c r="BL372" s="16" t="s">
        <v>108</v>
      </c>
      <c r="BM372" s="16" t="s">
        <v>515</v>
      </c>
    </row>
    <row r="373" s="1" customFormat="1">
      <c r="B373" s="37"/>
      <c r="C373" s="38"/>
      <c r="D373" s="209" t="s">
        <v>157</v>
      </c>
      <c r="E373" s="38"/>
      <c r="F373" s="210" t="s">
        <v>508</v>
      </c>
      <c r="G373" s="38"/>
      <c r="H373" s="38"/>
      <c r="I373" s="124"/>
      <c r="J373" s="38"/>
      <c r="K373" s="38"/>
      <c r="L373" s="42"/>
      <c r="M373" s="211"/>
      <c r="N373" s="78"/>
      <c r="O373" s="78"/>
      <c r="P373" s="78"/>
      <c r="Q373" s="78"/>
      <c r="R373" s="78"/>
      <c r="S373" s="78"/>
      <c r="T373" s="79"/>
      <c r="AT373" s="16" t="s">
        <v>157</v>
      </c>
      <c r="AU373" s="16" t="s">
        <v>83</v>
      </c>
    </row>
    <row r="374" s="10" customFormat="1" ht="22.8" customHeight="1">
      <c r="B374" s="181"/>
      <c r="C374" s="182"/>
      <c r="D374" s="183" t="s">
        <v>72</v>
      </c>
      <c r="E374" s="195" t="s">
        <v>516</v>
      </c>
      <c r="F374" s="195" t="s">
        <v>517</v>
      </c>
      <c r="G374" s="182"/>
      <c r="H374" s="182"/>
      <c r="I374" s="185"/>
      <c r="J374" s="196">
        <f>BK374</f>
        <v>0</v>
      </c>
      <c r="K374" s="182"/>
      <c r="L374" s="187"/>
      <c r="M374" s="188"/>
      <c r="N374" s="189"/>
      <c r="O374" s="189"/>
      <c r="P374" s="190">
        <f>SUM(P375:P378)</f>
        <v>0</v>
      </c>
      <c r="Q374" s="189"/>
      <c r="R374" s="190">
        <f>SUM(R375:R378)</f>
        <v>0</v>
      </c>
      <c r="S374" s="189"/>
      <c r="T374" s="191">
        <f>SUM(T375:T378)</f>
        <v>0</v>
      </c>
      <c r="AR374" s="192" t="s">
        <v>78</v>
      </c>
      <c r="AT374" s="193" t="s">
        <v>72</v>
      </c>
      <c r="AU374" s="193" t="s">
        <v>78</v>
      </c>
      <c r="AY374" s="192" t="s">
        <v>149</v>
      </c>
      <c r="BK374" s="194">
        <f>SUM(BK375:BK378)</f>
        <v>0</v>
      </c>
    </row>
    <row r="375" s="1" customFormat="1" ht="22.5" customHeight="1">
      <c r="B375" s="37"/>
      <c r="C375" s="197" t="s">
        <v>518</v>
      </c>
      <c r="D375" s="197" t="s">
        <v>151</v>
      </c>
      <c r="E375" s="198" t="s">
        <v>519</v>
      </c>
      <c r="F375" s="199" t="s">
        <v>520</v>
      </c>
      <c r="G375" s="200" t="s">
        <v>244</v>
      </c>
      <c r="H375" s="201">
        <v>86.983000000000004</v>
      </c>
      <c r="I375" s="202"/>
      <c r="J375" s="203">
        <f>ROUND(I375*H375,2)</f>
        <v>0</v>
      </c>
      <c r="K375" s="199" t="s">
        <v>155</v>
      </c>
      <c r="L375" s="42"/>
      <c r="M375" s="204" t="s">
        <v>21</v>
      </c>
      <c r="N375" s="205" t="s">
        <v>45</v>
      </c>
      <c r="O375" s="78"/>
      <c r="P375" s="206">
        <f>O375*H375</f>
        <v>0</v>
      </c>
      <c r="Q375" s="206">
        <v>0</v>
      </c>
      <c r="R375" s="206">
        <f>Q375*H375</f>
        <v>0</v>
      </c>
      <c r="S375" s="206">
        <v>0</v>
      </c>
      <c r="T375" s="207">
        <f>S375*H375</f>
        <v>0</v>
      </c>
      <c r="AR375" s="16" t="s">
        <v>108</v>
      </c>
      <c r="AT375" s="16" t="s">
        <v>151</v>
      </c>
      <c r="AU375" s="16" t="s">
        <v>83</v>
      </c>
      <c r="AY375" s="16" t="s">
        <v>149</v>
      </c>
      <c r="BE375" s="208">
        <f>IF(N375="základní",J375,0)</f>
        <v>0</v>
      </c>
      <c r="BF375" s="208">
        <f>IF(N375="snížená",J375,0)</f>
        <v>0</v>
      </c>
      <c r="BG375" s="208">
        <f>IF(N375="zákl. přenesená",J375,0)</f>
        <v>0</v>
      </c>
      <c r="BH375" s="208">
        <f>IF(N375="sníž. přenesená",J375,0)</f>
        <v>0</v>
      </c>
      <c r="BI375" s="208">
        <f>IF(N375="nulová",J375,0)</f>
        <v>0</v>
      </c>
      <c r="BJ375" s="16" t="s">
        <v>83</v>
      </c>
      <c r="BK375" s="208">
        <f>ROUND(I375*H375,2)</f>
        <v>0</v>
      </c>
      <c r="BL375" s="16" t="s">
        <v>108</v>
      </c>
      <c r="BM375" s="16" t="s">
        <v>521</v>
      </c>
    </row>
    <row r="376" s="1" customFormat="1">
      <c r="B376" s="37"/>
      <c r="C376" s="38"/>
      <c r="D376" s="209" t="s">
        <v>157</v>
      </c>
      <c r="E376" s="38"/>
      <c r="F376" s="210" t="s">
        <v>522</v>
      </c>
      <c r="G376" s="38"/>
      <c r="H376" s="38"/>
      <c r="I376" s="124"/>
      <c r="J376" s="38"/>
      <c r="K376" s="38"/>
      <c r="L376" s="42"/>
      <c r="M376" s="211"/>
      <c r="N376" s="78"/>
      <c r="O376" s="78"/>
      <c r="P376" s="78"/>
      <c r="Q376" s="78"/>
      <c r="R376" s="78"/>
      <c r="S376" s="78"/>
      <c r="T376" s="79"/>
      <c r="AT376" s="16" t="s">
        <v>157</v>
      </c>
      <c r="AU376" s="16" t="s">
        <v>83</v>
      </c>
    </row>
    <row r="377" s="1" customFormat="1" ht="22.5" customHeight="1">
      <c r="B377" s="37"/>
      <c r="C377" s="197" t="s">
        <v>523</v>
      </c>
      <c r="D377" s="197" t="s">
        <v>151</v>
      </c>
      <c r="E377" s="198" t="s">
        <v>524</v>
      </c>
      <c r="F377" s="199" t="s">
        <v>525</v>
      </c>
      <c r="G377" s="200" t="s">
        <v>244</v>
      </c>
      <c r="H377" s="201">
        <v>86.983000000000004</v>
      </c>
      <c r="I377" s="202"/>
      <c r="J377" s="203">
        <f>ROUND(I377*H377,2)</f>
        <v>0</v>
      </c>
      <c r="K377" s="199" t="s">
        <v>155</v>
      </c>
      <c r="L377" s="42"/>
      <c r="M377" s="204" t="s">
        <v>21</v>
      </c>
      <c r="N377" s="205" t="s">
        <v>45</v>
      </c>
      <c r="O377" s="78"/>
      <c r="P377" s="206">
        <f>O377*H377</f>
        <v>0</v>
      </c>
      <c r="Q377" s="206">
        <v>0</v>
      </c>
      <c r="R377" s="206">
        <f>Q377*H377</f>
        <v>0</v>
      </c>
      <c r="S377" s="206">
        <v>0</v>
      </c>
      <c r="T377" s="207">
        <f>S377*H377</f>
        <v>0</v>
      </c>
      <c r="AR377" s="16" t="s">
        <v>108</v>
      </c>
      <c r="AT377" s="16" t="s">
        <v>151</v>
      </c>
      <c r="AU377" s="16" t="s">
        <v>83</v>
      </c>
      <c r="AY377" s="16" t="s">
        <v>149</v>
      </c>
      <c r="BE377" s="208">
        <f>IF(N377="základní",J377,0)</f>
        <v>0</v>
      </c>
      <c r="BF377" s="208">
        <f>IF(N377="snížená",J377,0)</f>
        <v>0</v>
      </c>
      <c r="BG377" s="208">
        <f>IF(N377="zákl. přenesená",J377,0)</f>
        <v>0</v>
      </c>
      <c r="BH377" s="208">
        <f>IF(N377="sníž. přenesená",J377,0)</f>
        <v>0</v>
      </c>
      <c r="BI377" s="208">
        <f>IF(N377="nulová",J377,0)</f>
        <v>0</v>
      </c>
      <c r="BJ377" s="16" t="s">
        <v>83</v>
      </c>
      <c r="BK377" s="208">
        <f>ROUND(I377*H377,2)</f>
        <v>0</v>
      </c>
      <c r="BL377" s="16" t="s">
        <v>108</v>
      </c>
      <c r="BM377" s="16" t="s">
        <v>526</v>
      </c>
    </row>
    <row r="378" s="1" customFormat="1">
      <c r="B378" s="37"/>
      <c r="C378" s="38"/>
      <c r="D378" s="209" t="s">
        <v>157</v>
      </c>
      <c r="E378" s="38"/>
      <c r="F378" s="210" t="s">
        <v>522</v>
      </c>
      <c r="G378" s="38"/>
      <c r="H378" s="38"/>
      <c r="I378" s="124"/>
      <c r="J378" s="38"/>
      <c r="K378" s="38"/>
      <c r="L378" s="42"/>
      <c r="M378" s="211"/>
      <c r="N378" s="78"/>
      <c r="O378" s="78"/>
      <c r="P378" s="78"/>
      <c r="Q378" s="78"/>
      <c r="R378" s="78"/>
      <c r="S378" s="78"/>
      <c r="T378" s="79"/>
      <c r="AT378" s="16" t="s">
        <v>157</v>
      </c>
      <c r="AU378" s="16" t="s">
        <v>83</v>
      </c>
    </row>
    <row r="379" s="10" customFormat="1" ht="25.92" customHeight="1">
      <c r="B379" s="181"/>
      <c r="C379" s="182"/>
      <c r="D379" s="183" t="s">
        <v>72</v>
      </c>
      <c r="E379" s="184" t="s">
        <v>527</v>
      </c>
      <c r="F379" s="184" t="s">
        <v>528</v>
      </c>
      <c r="G379" s="182"/>
      <c r="H379" s="182"/>
      <c r="I379" s="185"/>
      <c r="J379" s="186">
        <f>BK379</f>
        <v>0</v>
      </c>
      <c r="K379" s="182"/>
      <c r="L379" s="187"/>
      <c r="M379" s="188"/>
      <c r="N379" s="189"/>
      <c r="O379" s="189"/>
      <c r="P379" s="190">
        <f>P380+P396</f>
        <v>0</v>
      </c>
      <c r="Q379" s="189"/>
      <c r="R379" s="190">
        <f>R380+R396</f>
        <v>0.325436</v>
      </c>
      <c r="S379" s="189"/>
      <c r="T379" s="191">
        <f>T380+T396</f>
        <v>0.17610000000000001</v>
      </c>
      <c r="AR379" s="192" t="s">
        <v>83</v>
      </c>
      <c r="AT379" s="193" t="s">
        <v>72</v>
      </c>
      <c r="AU379" s="193" t="s">
        <v>73</v>
      </c>
      <c r="AY379" s="192" t="s">
        <v>149</v>
      </c>
      <c r="BK379" s="194">
        <f>BK380+BK396</f>
        <v>0</v>
      </c>
    </row>
    <row r="380" s="10" customFormat="1" ht="22.8" customHeight="1">
      <c r="B380" s="181"/>
      <c r="C380" s="182"/>
      <c r="D380" s="183" t="s">
        <v>72</v>
      </c>
      <c r="E380" s="195" t="s">
        <v>529</v>
      </c>
      <c r="F380" s="195" t="s">
        <v>530</v>
      </c>
      <c r="G380" s="182"/>
      <c r="H380" s="182"/>
      <c r="I380" s="185"/>
      <c r="J380" s="196">
        <f>BK380</f>
        <v>0</v>
      </c>
      <c r="K380" s="182"/>
      <c r="L380" s="187"/>
      <c r="M380" s="188"/>
      <c r="N380" s="189"/>
      <c r="O380" s="189"/>
      <c r="P380" s="190">
        <f>SUM(P381:P395)</f>
        <v>0</v>
      </c>
      <c r="Q380" s="189"/>
      <c r="R380" s="190">
        <f>SUM(R381:R395)</f>
        <v>0.14013600000000001</v>
      </c>
      <c r="S380" s="189"/>
      <c r="T380" s="191">
        <f>SUM(T381:T395)</f>
        <v>0</v>
      </c>
      <c r="AR380" s="192" t="s">
        <v>83</v>
      </c>
      <c r="AT380" s="193" t="s">
        <v>72</v>
      </c>
      <c r="AU380" s="193" t="s">
        <v>78</v>
      </c>
      <c r="AY380" s="192" t="s">
        <v>149</v>
      </c>
      <c r="BK380" s="194">
        <f>SUM(BK381:BK395)</f>
        <v>0</v>
      </c>
    </row>
    <row r="381" s="1" customFormat="1" ht="16.5" customHeight="1">
      <c r="B381" s="37"/>
      <c r="C381" s="197" t="s">
        <v>531</v>
      </c>
      <c r="D381" s="197" t="s">
        <v>151</v>
      </c>
      <c r="E381" s="198" t="s">
        <v>532</v>
      </c>
      <c r="F381" s="199" t="s">
        <v>533</v>
      </c>
      <c r="G381" s="200" t="s">
        <v>154</v>
      </c>
      <c r="H381" s="201">
        <v>14</v>
      </c>
      <c r="I381" s="202"/>
      <c r="J381" s="203">
        <f>ROUND(I381*H381,2)</f>
        <v>0</v>
      </c>
      <c r="K381" s="199" t="s">
        <v>155</v>
      </c>
      <c r="L381" s="42"/>
      <c r="M381" s="204" t="s">
        <v>21</v>
      </c>
      <c r="N381" s="205" t="s">
        <v>45</v>
      </c>
      <c r="O381" s="78"/>
      <c r="P381" s="206">
        <f>O381*H381</f>
        <v>0</v>
      </c>
      <c r="Q381" s="206">
        <v>0</v>
      </c>
      <c r="R381" s="206">
        <f>Q381*H381</f>
        <v>0</v>
      </c>
      <c r="S381" s="206">
        <v>0</v>
      </c>
      <c r="T381" s="207">
        <f>S381*H381</f>
        <v>0</v>
      </c>
      <c r="AR381" s="16" t="s">
        <v>93</v>
      </c>
      <c r="AT381" s="16" t="s">
        <v>151</v>
      </c>
      <c r="AU381" s="16" t="s">
        <v>83</v>
      </c>
      <c r="AY381" s="16" t="s">
        <v>149</v>
      </c>
      <c r="BE381" s="208">
        <f>IF(N381="základní",J381,0)</f>
        <v>0</v>
      </c>
      <c r="BF381" s="208">
        <f>IF(N381="snížená",J381,0)</f>
        <v>0</v>
      </c>
      <c r="BG381" s="208">
        <f>IF(N381="zákl. přenesená",J381,0)</f>
        <v>0</v>
      </c>
      <c r="BH381" s="208">
        <f>IF(N381="sníž. přenesená",J381,0)</f>
        <v>0</v>
      </c>
      <c r="BI381" s="208">
        <f>IF(N381="nulová",J381,0)</f>
        <v>0</v>
      </c>
      <c r="BJ381" s="16" t="s">
        <v>83</v>
      </c>
      <c r="BK381" s="208">
        <f>ROUND(I381*H381,2)</f>
        <v>0</v>
      </c>
      <c r="BL381" s="16" t="s">
        <v>93</v>
      </c>
      <c r="BM381" s="16" t="s">
        <v>534</v>
      </c>
    </row>
    <row r="382" s="1" customFormat="1">
      <c r="B382" s="37"/>
      <c r="C382" s="38"/>
      <c r="D382" s="209" t="s">
        <v>157</v>
      </c>
      <c r="E382" s="38"/>
      <c r="F382" s="210" t="s">
        <v>535</v>
      </c>
      <c r="G382" s="38"/>
      <c r="H382" s="38"/>
      <c r="I382" s="124"/>
      <c r="J382" s="38"/>
      <c r="K382" s="38"/>
      <c r="L382" s="42"/>
      <c r="M382" s="211"/>
      <c r="N382" s="78"/>
      <c r="O382" s="78"/>
      <c r="P382" s="78"/>
      <c r="Q382" s="78"/>
      <c r="R382" s="78"/>
      <c r="S382" s="78"/>
      <c r="T382" s="79"/>
      <c r="AT382" s="16" t="s">
        <v>157</v>
      </c>
      <c r="AU382" s="16" t="s">
        <v>83</v>
      </c>
    </row>
    <row r="383" s="11" customFormat="1">
      <c r="B383" s="212"/>
      <c r="C383" s="213"/>
      <c r="D383" s="209" t="s">
        <v>159</v>
      </c>
      <c r="E383" s="214" t="s">
        <v>21</v>
      </c>
      <c r="F383" s="215" t="s">
        <v>167</v>
      </c>
      <c r="G383" s="213"/>
      <c r="H383" s="214" t="s">
        <v>21</v>
      </c>
      <c r="I383" s="216"/>
      <c r="J383" s="213"/>
      <c r="K383" s="213"/>
      <c r="L383" s="217"/>
      <c r="M383" s="218"/>
      <c r="N383" s="219"/>
      <c r="O383" s="219"/>
      <c r="P383" s="219"/>
      <c r="Q383" s="219"/>
      <c r="R383" s="219"/>
      <c r="S383" s="219"/>
      <c r="T383" s="220"/>
      <c r="AT383" s="221" t="s">
        <v>159</v>
      </c>
      <c r="AU383" s="221" t="s">
        <v>83</v>
      </c>
      <c r="AV383" s="11" t="s">
        <v>78</v>
      </c>
      <c r="AW383" s="11" t="s">
        <v>34</v>
      </c>
      <c r="AX383" s="11" t="s">
        <v>73</v>
      </c>
      <c r="AY383" s="221" t="s">
        <v>149</v>
      </c>
    </row>
    <row r="384" s="12" customFormat="1">
      <c r="B384" s="222"/>
      <c r="C384" s="223"/>
      <c r="D384" s="209" t="s">
        <v>159</v>
      </c>
      <c r="E384" s="224" t="s">
        <v>21</v>
      </c>
      <c r="F384" s="225" t="s">
        <v>536</v>
      </c>
      <c r="G384" s="223"/>
      <c r="H384" s="226">
        <v>14</v>
      </c>
      <c r="I384" s="227"/>
      <c r="J384" s="223"/>
      <c r="K384" s="223"/>
      <c r="L384" s="228"/>
      <c r="M384" s="229"/>
      <c r="N384" s="230"/>
      <c r="O384" s="230"/>
      <c r="P384" s="230"/>
      <c r="Q384" s="230"/>
      <c r="R384" s="230"/>
      <c r="S384" s="230"/>
      <c r="T384" s="231"/>
      <c r="AT384" s="232" t="s">
        <v>159</v>
      </c>
      <c r="AU384" s="232" t="s">
        <v>83</v>
      </c>
      <c r="AV384" s="12" t="s">
        <v>83</v>
      </c>
      <c r="AW384" s="12" t="s">
        <v>34</v>
      </c>
      <c r="AX384" s="12" t="s">
        <v>73</v>
      </c>
      <c r="AY384" s="232" t="s">
        <v>149</v>
      </c>
    </row>
    <row r="385" s="13" customFormat="1">
      <c r="B385" s="233"/>
      <c r="C385" s="234"/>
      <c r="D385" s="209" t="s">
        <v>159</v>
      </c>
      <c r="E385" s="235" t="s">
        <v>109</v>
      </c>
      <c r="F385" s="236" t="s">
        <v>162</v>
      </c>
      <c r="G385" s="234"/>
      <c r="H385" s="237">
        <v>14</v>
      </c>
      <c r="I385" s="238"/>
      <c r="J385" s="234"/>
      <c r="K385" s="234"/>
      <c r="L385" s="239"/>
      <c r="M385" s="240"/>
      <c r="N385" s="241"/>
      <c r="O385" s="241"/>
      <c r="P385" s="241"/>
      <c r="Q385" s="241"/>
      <c r="R385" s="241"/>
      <c r="S385" s="241"/>
      <c r="T385" s="242"/>
      <c r="AT385" s="243" t="s">
        <v>159</v>
      </c>
      <c r="AU385" s="243" t="s">
        <v>83</v>
      </c>
      <c r="AV385" s="13" t="s">
        <v>108</v>
      </c>
      <c r="AW385" s="13" t="s">
        <v>34</v>
      </c>
      <c r="AX385" s="13" t="s">
        <v>78</v>
      </c>
      <c r="AY385" s="243" t="s">
        <v>149</v>
      </c>
    </row>
    <row r="386" s="1" customFormat="1" ht="16.5" customHeight="1">
      <c r="B386" s="37"/>
      <c r="C386" s="244" t="s">
        <v>537</v>
      </c>
      <c r="D386" s="244" t="s">
        <v>263</v>
      </c>
      <c r="E386" s="245" t="s">
        <v>538</v>
      </c>
      <c r="F386" s="246" t="s">
        <v>539</v>
      </c>
      <c r="G386" s="247" t="s">
        <v>244</v>
      </c>
      <c r="H386" s="248">
        <v>0.0040000000000000001</v>
      </c>
      <c r="I386" s="249"/>
      <c r="J386" s="250">
        <f>ROUND(I386*H386,2)</f>
        <v>0</v>
      </c>
      <c r="K386" s="246" t="s">
        <v>155</v>
      </c>
      <c r="L386" s="251"/>
      <c r="M386" s="252" t="s">
        <v>21</v>
      </c>
      <c r="N386" s="253" t="s">
        <v>45</v>
      </c>
      <c r="O386" s="78"/>
      <c r="P386" s="206">
        <f>O386*H386</f>
        <v>0</v>
      </c>
      <c r="Q386" s="206">
        <v>1</v>
      </c>
      <c r="R386" s="206">
        <f>Q386*H386</f>
        <v>0.0040000000000000001</v>
      </c>
      <c r="S386" s="206">
        <v>0</v>
      </c>
      <c r="T386" s="207">
        <f>S386*H386</f>
        <v>0</v>
      </c>
      <c r="AR386" s="16" t="s">
        <v>322</v>
      </c>
      <c r="AT386" s="16" t="s">
        <v>263</v>
      </c>
      <c r="AU386" s="16" t="s">
        <v>83</v>
      </c>
      <c r="AY386" s="16" t="s">
        <v>149</v>
      </c>
      <c r="BE386" s="208">
        <f>IF(N386="základní",J386,0)</f>
        <v>0</v>
      </c>
      <c r="BF386" s="208">
        <f>IF(N386="snížená",J386,0)</f>
        <v>0</v>
      </c>
      <c r="BG386" s="208">
        <f>IF(N386="zákl. přenesená",J386,0)</f>
        <v>0</v>
      </c>
      <c r="BH386" s="208">
        <f>IF(N386="sníž. přenesená",J386,0)</f>
        <v>0</v>
      </c>
      <c r="BI386" s="208">
        <f>IF(N386="nulová",J386,0)</f>
        <v>0</v>
      </c>
      <c r="BJ386" s="16" t="s">
        <v>83</v>
      </c>
      <c r="BK386" s="208">
        <f>ROUND(I386*H386,2)</f>
        <v>0</v>
      </c>
      <c r="BL386" s="16" t="s">
        <v>93</v>
      </c>
      <c r="BM386" s="16" t="s">
        <v>540</v>
      </c>
    </row>
    <row r="387" s="12" customFormat="1">
      <c r="B387" s="222"/>
      <c r="C387" s="223"/>
      <c r="D387" s="209" t="s">
        <v>159</v>
      </c>
      <c r="E387" s="223"/>
      <c r="F387" s="225" t="s">
        <v>541</v>
      </c>
      <c r="G387" s="223"/>
      <c r="H387" s="226">
        <v>0.0040000000000000001</v>
      </c>
      <c r="I387" s="227"/>
      <c r="J387" s="223"/>
      <c r="K387" s="223"/>
      <c r="L387" s="228"/>
      <c r="M387" s="229"/>
      <c r="N387" s="230"/>
      <c r="O387" s="230"/>
      <c r="P387" s="230"/>
      <c r="Q387" s="230"/>
      <c r="R387" s="230"/>
      <c r="S387" s="230"/>
      <c r="T387" s="231"/>
      <c r="AT387" s="232" t="s">
        <v>159</v>
      </c>
      <c r="AU387" s="232" t="s">
        <v>83</v>
      </c>
      <c r="AV387" s="12" t="s">
        <v>83</v>
      </c>
      <c r="AW387" s="12" t="s">
        <v>4</v>
      </c>
      <c r="AX387" s="12" t="s">
        <v>78</v>
      </c>
      <c r="AY387" s="232" t="s">
        <v>149</v>
      </c>
    </row>
    <row r="388" s="1" customFormat="1" ht="16.5" customHeight="1">
      <c r="B388" s="37"/>
      <c r="C388" s="197" t="s">
        <v>542</v>
      </c>
      <c r="D388" s="197" t="s">
        <v>151</v>
      </c>
      <c r="E388" s="198" t="s">
        <v>543</v>
      </c>
      <c r="F388" s="199" t="s">
        <v>544</v>
      </c>
      <c r="G388" s="200" t="s">
        <v>154</v>
      </c>
      <c r="H388" s="201">
        <v>28</v>
      </c>
      <c r="I388" s="202"/>
      <c r="J388" s="203">
        <f>ROUND(I388*H388,2)</f>
        <v>0</v>
      </c>
      <c r="K388" s="199" t="s">
        <v>155</v>
      </c>
      <c r="L388" s="42"/>
      <c r="M388" s="204" t="s">
        <v>21</v>
      </c>
      <c r="N388" s="205" t="s">
        <v>45</v>
      </c>
      <c r="O388" s="78"/>
      <c r="P388" s="206">
        <f>O388*H388</f>
        <v>0</v>
      </c>
      <c r="Q388" s="206">
        <v>0.00040000000000000002</v>
      </c>
      <c r="R388" s="206">
        <f>Q388*H388</f>
        <v>0.0112</v>
      </c>
      <c r="S388" s="206">
        <v>0</v>
      </c>
      <c r="T388" s="207">
        <f>S388*H388</f>
        <v>0</v>
      </c>
      <c r="AR388" s="16" t="s">
        <v>93</v>
      </c>
      <c r="AT388" s="16" t="s">
        <v>151</v>
      </c>
      <c r="AU388" s="16" t="s">
        <v>83</v>
      </c>
      <c r="AY388" s="16" t="s">
        <v>149</v>
      </c>
      <c r="BE388" s="208">
        <f>IF(N388="základní",J388,0)</f>
        <v>0</v>
      </c>
      <c r="BF388" s="208">
        <f>IF(N388="snížená",J388,0)</f>
        <v>0</v>
      </c>
      <c r="BG388" s="208">
        <f>IF(N388="zákl. přenesená",J388,0)</f>
        <v>0</v>
      </c>
      <c r="BH388" s="208">
        <f>IF(N388="sníž. přenesená",J388,0)</f>
        <v>0</v>
      </c>
      <c r="BI388" s="208">
        <f>IF(N388="nulová",J388,0)</f>
        <v>0</v>
      </c>
      <c r="BJ388" s="16" t="s">
        <v>83</v>
      </c>
      <c r="BK388" s="208">
        <f>ROUND(I388*H388,2)</f>
        <v>0</v>
      </c>
      <c r="BL388" s="16" t="s">
        <v>93</v>
      </c>
      <c r="BM388" s="16" t="s">
        <v>545</v>
      </c>
    </row>
    <row r="389" s="1" customFormat="1">
      <c r="B389" s="37"/>
      <c r="C389" s="38"/>
      <c r="D389" s="209" t="s">
        <v>157</v>
      </c>
      <c r="E389" s="38"/>
      <c r="F389" s="210" t="s">
        <v>546</v>
      </c>
      <c r="G389" s="38"/>
      <c r="H389" s="38"/>
      <c r="I389" s="124"/>
      <c r="J389" s="38"/>
      <c r="K389" s="38"/>
      <c r="L389" s="42"/>
      <c r="M389" s="211"/>
      <c r="N389" s="78"/>
      <c r="O389" s="78"/>
      <c r="P389" s="78"/>
      <c r="Q389" s="78"/>
      <c r="R389" s="78"/>
      <c r="S389" s="78"/>
      <c r="T389" s="79"/>
      <c r="AT389" s="16" t="s">
        <v>157</v>
      </c>
      <c r="AU389" s="16" t="s">
        <v>83</v>
      </c>
    </row>
    <row r="390" s="12" customFormat="1">
      <c r="B390" s="222"/>
      <c r="C390" s="223"/>
      <c r="D390" s="209" t="s">
        <v>159</v>
      </c>
      <c r="E390" s="224" t="s">
        <v>21</v>
      </c>
      <c r="F390" s="225" t="s">
        <v>547</v>
      </c>
      <c r="G390" s="223"/>
      <c r="H390" s="226">
        <v>28</v>
      </c>
      <c r="I390" s="227"/>
      <c r="J390" s="223"/>
      <c r="K390" s="223"/>
      <c r="L390" s="228"/>
      <c r="M390" s="229"/>
      <c r="N390" s="230"/>
      <c r="O390" s="230"/>
      <c r="P390" s="230"/>
      <c r="Q390" s="230"/>
      <c r="R390" s="230"/>
      <c r="S390" s="230"/>
      <c r="T390" s="231"/>
      <c r="AT390" s="232" t="s">
        <v>159</v>
      </c>
      <c r="AU390" s="232" t="s">
        <v>83</v>
      </c>
      <c r="AV390" s="12" t="s">
        <v>83</v>
      </c>
      <c r="AW390" s="12" t="s">
        <v>34</v>
      </c>
      <c r="AX390" s="12" t="s">
        <v>73</v>
      </c>
      <c r="AY390" s="232" t="s">
        <v>149</v>
      </c>
    </row>
    <row r="391" s="13" customFormat="1">
      <c r="B391" s="233"/>
      <c r="C391" s="234"/>
      <c r="D391" s="209" t="s">
        <v>159</v>
      </c>
      <c r="E391" s="235" t="s">
        <v>21</v>
      </c>
      <c r="F391" s="236" t="s">
        <v>162</v>
      </c>
      <c r="G391" s="234"/>
      <c r="H391" s="237">
        <v>28</v>
      </c>
      <c r="I391" s="238"/>
      <c r="J391" s="234"/>
      <c r="K391" s="234"/>
      <c r="L391" s="239"/>
      <c r="M391" s="240"/>
      <c r="N391" s="241"/>
      <c r="O391" s="241"/>
      <c r="P391" s="241"/>
      <c r="Q391" s="241"/>
      <c r="R391" s="241"/>
      <c r="S391" s="241"/>
      <c r="T391" s="242"/>
      <c r="AT391" s="243" t="s">
        <v>159</v>
      </c>
      <c r="AU391" s="243" t="s">
        <v>83</v>
      </c>
      <c r="AV391" s="13" t="s">
        <v>108</v>
      </c>
      <c r="AW391" s="13" t="s">
        <v>34</v>
      </c>
      <c r="AX391" s="13" t="s">
        <v>78</v>
      </c>
      <c r="AY391" s="243" t="s">
        <v>149</v>
      </c>
    </row>
    <row r="392" s="1" customFormat="1" ht="22.5" customHeight="1">
      <c r="B392" s="37"/>
      <c r="C392" s="244" t="s">
        <v>548</v>
      </c>
      <c r="D392" s="244" t="s">
        <v>263</v>
      </c>
      <c r="E392" s="245" t="s">
        <v>549</v>
      </c>
      <c r="F392" s="246" t="s">
        <v>550</v>
      </c>
      <c r="G392" s="247" t="s">
        <v>154</v>
      </c>
      <c r="H392" s="248">
        <v>32.200000000000003</v>
      </c>
      <c r="I392" s="249"/>
      <c r="J392" s="250">
        <f>ROUND(I392*H392,2)</f>
        <v>0</v>
      </c>
      <c r="K392" s="246" t="s">
        <v>155</v>
      </c>
      <c r="L392" s="251"/>
      <c r="M392" s="252" t="s">
        <v>21</v>
      </c>
      <c r="N392" s="253" t="s">
        <v>45</v>
      </c>
      <c r="O392" s="78"/>
      <c r="P392" s="206">
        <f>O392*H392</f>
        <v>0</v>
      </c>
      <c r="Q392" s="206">
        <v>0.0038800000000000002</v>
      </c>
      <c r="R392" s="206">
        <f>Q392*H392</f>
        <v>0.12493600000000002</v>
      </c>
      <c r="S392" s="206">
        <v>0</v>
      </c>
      <c r="T392" s="207">
        <f>S392*H392</f>
        <v>0</v>
      </c>
      <c r="AR392" s="16" t="s">
        <v>322</v>
      </c>
      <c r="AT392" s="16" t="s">
        <v>263</v>
      </c>
      <c r="AU392" s="16" t="s">
        <v>83</v>
      </c>
      <c r="AY392" s="16" t="s">
        <v>149</v>
      </c>
      <c r="BE392" s="208">
        <f>IF(N392="základní",J392,0)</f>
        <v>0</v>
      </c>
      <c r="BF392" s="208">
        <f>IF(N392="snížená",J392,0)</f>
        <v>0</v>
      </c>
      <c r="BG392" s="208">
        <f>IF(N392="zákl. přenesená",J392,0)</f>
        <v>0</v>
      </c>
      <c r="BH392" s="208">
        <f>IF(N392="sníž. přenesená",J392,0)</f>
        <v>0</v>
      </c>
      <c r="BI392" s="208">
        <f>IF(N392="nulová",J392,0)</f>
        <v>0</v>
      </c>
      <c r="BJ392" s="16" t="s">
        <v>83</v>
      </c>
      <c r="BK392" s="208">
        <f>ROUND(I392*H392,2)</f>
        <v>0</v>
      </c>
      <c r="BL392" s="16" t="s">
        <v>93</v>
      </c>
      <c r="BM392" s="16" t="s">
        <v>551</v>
      </c>
    </row>
    <row r="393" s="12" customFormat="1">
      <c r="B393" s="222"/>
      <c r="C393" s="223"/>
      <c r="D393" s="209" t="s">
        <v>159</v>
      </c>
      <c r="E393" s="223"/>
      <c r="F393" s="225" t="s">
        <v>552</v>
      </c>
      <c r="G393" s="223"/>
      <c r="H393" s="226">
        <v>32.200000000000003</v>
      </c>
      <c r="I393" s="227"/>
      <c r="J393" s="223"/>
      <c r="K393" s="223"/>
      <c r="L393" s="228"/>
      <c r="M393" s="229"/>
      <c r="N393" s="230"/>
      <c r="O393" s="230"/>
      <c r="P393" s="230"/>
      <c r="Q393" s="230"/>
      <c r="R393" s="230"/>
      <c r="S393" s="230"/>
      <c r="T393" s="231"/>
      <c r="AT393" s="232" t="s">
        <v>159</v>
      </c>
      <c r="AU393" s="232" t="s">
        <v>83</v>
      </c>
      <c r="AV393" s="12" t="s">
        <v>83</v>
      </c>
      <c r="AW393" s="12" t="s">
        <v>4</v>
      </c>
      <c r="AX393" s="12" t="s">
        <v>78</v>
      </c>
      <c r="AY393" s="232" t="s">
        <v>149</v>
      </c>
    </row>
    <row r="394" s="1" customFormat="1" ht="22.5" customHeight="1">
      <c r="B394" s="37"/>
      <c r="C394" s="197" t="s">
        <v>553</v>
      </c>
      <c r="D394" s="197" t="s">
        <v>151</v>
      </c>
      <c r="E394" s="198" t="s">
        <v>554</v>
      </c>
      <c r="F394" s="199" t="s">
        <v>555</v>
      </c>
      <c r="G394" s="200" t="s">
        <v>244</v>
      </c>
      <c r="H394" s="201">
        <v>0.14000000000000001</v>
      </c>
      <c r="I394" s="202"/>
      <c r="J394" s="203">
        <f>ROUND(I394*H394,2)</f>
        <v>0</v>
      </c>
      <c r="K394" s="199" t="s">
        <v>155</v>
      </c>
      <c r="L394" s="42"/>
      <c r="M394" s="204" t="s">
        <v>21</v>
      </c>
      <c r="N394" s="205" t="s">
        <v>45</v>
      </c>
      <c r="O394" s="78"/>
      <c r="P394" s="206">
        <f>O394*H394</f>
        <v>0</v>
      </c>
      <c r="Q394" s="206">
        <v>0</v>
      </c>
      <c r="R394" s="206">
        <f>Q394*H394</f>
        <v>0</v>
      </c>
      <c r="S394" s="206">
        <v>0</v>
      </c>
      <c r="T394" s="207">
        <f>S394*H394</f>
        <v>0</v>
      </c>
      <c r="AR394" s="16" t="s">
        <v>93</v>
      </c>
      <c r="AT394" s="16" t="s">
        <v>151</v>
      </c>
      <c r="AU394" s="16" t="s">
        <v>83</v>
      </c>
      <c r="AY394" s="16" t="s">
        <v>149</v>
      </c>
      <c r="BE394" s="208">
        <f>IF(N394="základní",J394,0)</f>
        <v>0</v>
      </c>
      <c r="BF394" s="208">
        <f>IF(N394="snížená",J394,0)</f>
        <v>0</v>
      </c>
      <c r="BG394" s="208">
        <f>IF(N394="zákl. přenesená",J394,0)</f>
        <v>0</v>
      </c>
      <c r="BH394" s="208">
        <f>IF(N394="sníž. přenesená",J394,0)</f>
        <v>0</v>
      </c>
      <c r="BI394" s="208">
        <f>IF(N394="nulová",J394,0)</f>
        <v>0</v>
      </c>
      <c r="BJ394" s="16" t="s">
        <v>83</v>
      </c>
      <c r="BK394" s="208">
        <f>ROUND(I394*H394,2)</f>
        <v>0</v>
      </c>
      <c r="BL394" s="16" t="s">
        <v>93</v>
      </c>
      <c r="BM394" s="16" t="s">
        <v>556</v>
      </c>
    </row>
    <row r="395" s="1" customFormat="1">
      <c r="B395" s="37"/>
      <c r="C395" s="38"/>
      <c r="D395" s="209" t="s">
        <v>157</v>
      </c>
      <c r="E395" s="38"/>
      <c r="F395" s="210" t="s">
        <v>557</v>
      </c>
      <c r="G395" s="38"/>
      <c r="H395" s="38"/>
      <c r="I395" s="124"/>
      <c r="J395" s="38"/>
      <c r="K395" s="38"/>
      <c r="L395" s="42"/>
      <c r="M395" s="211"/>
      <c r="N395" s="78"/>
      <c r="O395" s="78"/>
      <c r="P395" s="78"/>
      <c r="Q395" s="78"/>
      <c r="R395" s="78"/>
      <c r="S395" s="78"/>
      <c r="T395" s="79"/>
      <c r="AT395" s="16" t="s">
        <v>157</v>
      </c>
      <c r="AU395" s="16" t="s">
        <v>83</v>
      </c>
    </row>
    <row r="396" s="10" customFormat="1" ht="22.8" customHeight="1">
      <c r="B396" s="181"/>
      <c r="C396" s="182"/>
      <c r="D396" s="183" t="s">
        <v>72</v>
      </c>
      <c r="E396" s="195" t="s">
        <v>558</v>
      </c>
      <c r="F396" s="195" t="s">
        <v>559</v>
      </c>
      <c r="G396" s="182"/>
      <c r="H396" s="182"/>
      <c r="I396" s="185"/>
      <c r="J396" s="196">
        <f>BK396</f>
        <v>0</v>
      </c>
      <c r="K396" s="182"/>
      <c r="L396" s="187"/>
      <c r="M396" s="188"/>
      <c r="N396" s="189"/>
      <c r="O396" s="189"/>
      <c r="P396" s="190">
        <f>SUM(P397:P420)</f>
        <v>0</v>
      </c>
      <c r="Q396" s="189"/>
      <c r="R396" s="190">
        <f>SUM(R397:R420)</f>
        <v>0.18529999999999999</v>
      </c>
      <c r="S396" s="189"/>
      <c r="T396" s="191">
        <f>SUM(T397:T420)</f>
        <v>0.17610000000000001</v>
      </c>
      <c r="AR396" s="192" t="s">
        <v>83</v>
      </c>
      <c r="AT396" s="193" t="s">
        <v>72</v>
      </c>
      <c r="AU396" s="193" t="s">
        <v>78</v>
      </c>
      <c r="AY396" s="192" t="s">
        <v>149</v>
      </c>
      <c r="BK396" s="194">
        <f>SUM(BK397:BK420)</f>
        <v>0</v>
      </c>
    </row>
    <row r="397" s="1" customFormat="1" ht="16.5" customHeight="1">
      <c r="B397" s="37"/>
      <c r="C397" s="197" t="s">
        <v>560</v>
      </c>
      <c r="D397" s="197" t="s">
        <v>151</v>
      </c>
      <c r="E397" s="198" t="s">
        <v>561</v>
      </c>
      <c r="F397" s="199" t="s">
        <v>562</v>
      </c>
      <c r="G397" s="200" t="s">
        <v>186</v>
      </c>
      <c r="H397" s="201">
        <v>28</v>
      </c>
      <c r="I397" s="202"/>
      <c r="J397" s="203">
        <f>ROUND(I397*H397,2)</f>
        <v>0</v>
      </c>
      <c r="K397" s="199" t="s">
        <v>155</v>
      </c>
      <c r="L397" s="42"/>
      <c r="M397" s="204" t="s">
        <v>21</v>
      </c>
      <c r="N397" s="205" t="s">
        <v>45</v>
      </c>
      <c r="O397" s="78"/>
      <c r="P397" s="206">
        <f>O397*H397</f>
        <v>0</v>
      </c>
      <c r="Q397" s="206">
        <v>0.0011000000000000001</v>
      </c>
      <c r="R397" s="206">
        <f>Q397*H397</f>
        <v>0.030800000000000001</v>
      </c>
      <c r="S397" s="206">
        <v>0</v>
      </c>
      <c r="T397" s="207">
        <f>S397*H397</f>
        <v>0</v>
      </c>
      <c r="AR397" s="16" t="s">
        <v>93</v>
      </c>
      <c r="AT397" s="16" t="s">
        <v>151</v>
      </c>
      <c r="AU397" s="16" t="s">
        <v>83</v>
      </c>
      <c r="AY397" s="16" t="s">
        <v>149</v>
      </c>
      <c r="BE397" s="208">
        <f>IF(N397="základní",J397,0)</f>
        <v>0</v>
      </c>
      <c r="BF397" s="208">
        <f>IF(N397="snížená",J397,0)</f>
        <v>0</v>
      </c>
      <c r="BG397" s="208">
        <f>IF(N397="zákl. přenesená",J397,0)</f>
        <v>0</v>
      </c>
      <c r="BH397" s="208">
        <f>IF(N397="sníž. přenesená",J397,0)</f>
        <v>0</v>
      </c>
      <c r="BI397" s="208">
        <f>IF(N397="nulová",J397,0)</f>
        <v>0</v>
      </c>
      <c r="BJ397" s="16" t="s">
        <v>83</v>
      </c>
      <c r="BK397" s="208">
        <f>ROUND(I397*H397,2)</f>
        <v>0</v>
      </c>
      <c r="BL397" s="16" t="s">
        <v>93</v>
      </c>
      <c r="BM397" s="16" t="s">
        <v>563</v>
      </c>
    </row>
    <row r="398" s="1" customFormat="1">
      <c r="B398" s="37"/>
      <c r="C398" s="38"/>
      <c r="D398" s="209" t="s">
        <v>157</v>
      </c>
      <c r="E398" s="38"/>
      <c r="F398" s="210" t="s">
        <v>564</v>
      </c>
      <c r="G398" s="38"/>
      <c r="H398" s="38"/>
      <c r="I398" s="124"/>
      <c r="J398" s="38"/>
      <c r="K398" s="38"/>
      <c r="L398" s="42"/>
      <c r="M398" s="211"/>
      <c r="N398" s="78"/>
      <c r="O398" s="78"/>
      <c r="P398" s="78"/>
      <c r="Q398" s="78"/>
      <c r="R398" s="78"/>
      <c r="S398" s="78"/>
      <c r="T398" s="79"/>
      <c r="AT398" s="16" t="s">
        <v>157</v>
      </c>
      <c r="AU398" s="16" t="s">
        <v>83</v>
      </c>
    </row>
    <row r="399" s="11" customFormat="1">
      <c r="B399" s="212"/>
      <c r="C399" s="213"/>
      <c r="D399" s="209" t="s">
        <v>159</v>
      </c>
      <c r="E399" s="214" t="s">
        <v>21</v>
      </c>
      <c r="F399" s="215" t="s">
        <v>160</v>
      </c>
      <c r="G399" s="213"/>
      <c r="H399" s="214" t="s">
        <v>21</v>
      </c>
      <c r="I399" s="216"/>
      <c r="J399" s="213"/>
      <c r="K399" s="213"/>
      <c r="L399" s="217"/>
      <c r="M399" s="218"/>
      <c r="N399" s="219"/>
      <c r="O399" s="219"/>
      <c r="P399" s="219"/>
      <c r="Q399" s="219"/>
      <c r="R399" s="219"/>
      <c r="S399" s="219"/>
      <c r="T399" s="220"/>
      <c r="AT399" s="221" t="s">
        <v>159</v>
      </c>
      <c r="AU399" s="221" t="s">
        <v>83</v>
      </c>
      <c r="AV399" s="11" t="s">
        <v>78</v>
      </c>
      <c r="AW399" s="11" t="s">
        <v>34</v>
      </c>
      <c r="AX399" s="11" t="s">
        <v>73</v>
      </c>
      <c r="AY399" s="221" t="s">
        <v>149</v>
      </c>
    </row>
    <row r="400" s="12" customFormat="1">
      <c r="B400" s="222"/>
      <c r="C400" s="223"/>
      <c r="D400" s="209" t="s">
        <v>159</v>
      </c>
      <c r="E400" s="224" t="s">
        <v>21</v>
      </c>
      <c r="F400" s="225" t="s">
        <v>565</v>
      </c>
      <c r="G400" s="223"/>
      <c r="H400" s="226">
        <v>28</v>
      </c>
      <c r="I400" s="227"/>
      <c r="J400" s="223"/>
      <c r="K400" s="223"/>
      <c r="L400" s="228"/>
      <c r="M400" s="229"/>
      <c r="N400" s="230"/>
      <c r="O400" s="230"/>
      <c r="P400" s="230"/>
      <c r="Q400" s="230"/>
      <c r="R400" s="230"/>
      <c r="S400" s="230"/>
      <c r="T400" s="231"/>
      <c r="AT400" s="232" t="s">
        <v>159</v>
      </c>
      <c r="AU400" s="232" t="s">
        <v>83</v>
      </c>
      <c r="AV400" s="12" t="s">
        <v>83</v>
      </c>
      <c r="AW400" s="12" t="s">
        <v>34</v>
      </c>
      <c r="AX400" s="12" t="s">
        <v>73</v>
      </c>
      <c r="AY400" s="232" t="s">
        <v>149</v>
      </c>
    </row>
    <row r="401" s="13" customFormat="1">
      <c r="B401" s="233"/>
      <c r="C401" s="234"/>
      <c r="D401" s="209" t="s">
        <v>159</v>
      </c>
      <c r="E401" s="235" t="s">
        <v>21</v>
      </c>
      <c r="F401" s="236" t="s">
        <v>162</v>
      </c>
      <c r="G401" s="234"/>
      <c r="H401" s="237">
        <v>28</v>
      </c>
      <c r="I401" s="238"/>
      <c r="J401" s="234"/>
      <c r="K401" s="234"/>
      <c r="L401" s="239"/>
      <c r="M401" s="240"/>
      <c r="N401" s="241"/>
      <c r="O401" s="241"/>
      <c r="P401" s="241"/>
      <c r="Q401" s="241"/>
      <c r="R401" s="241"/>
      <c r="S401" s="241"/>
      <c r="T401" s="242"/>
      <c r="AT401" s="243" t="s">
        <v>159</v>
      </c>
      <c r="AU401" s="243" t="s">
        <v>83</v>
      </c>
      <c r="AV401" s="13" t="s">
        <v>108</v>
      </c>
      <c r="AW401" s="13" t="s">
        <v>34</v>
      </c>
      <c r="AX401" s="13" t="s">
        <v>78</v>
      </c>
      <c r="AY401" s="243" t="s">
        <v>149</v>
      </c>
    </row>
    <row r="402" s="1" customFormat="1" ht="16.5" customHeight="1">
      <c r="B402" s="37"/>
      <c r="C402" s="197" t="s">
        <v>566</v>
      </c>
      <c r="D402" s="197" t="s">
        <v>151</v>
      </c>
      <c r="E402" s="198" t="s">
        <v>567</v>
      </c>
      <c r="F402" s="199" t="s">
        <v>568</v>
      </c>
      <c r="G402" s="200" t="s">
        <v>330</v>
      </c>
      <c r="H402" s="201">
        <v>5</v>
      </c>
      <c r="I402" s="202"/>
      <c r="J402" s="203">
        <f>ROUND(I402*H402,2)</f>
        <v>0</v>
      </c>
      <c r="K402" s="199" t="s">
        <v>155</v>
      </c>
      <c r="L402" s="42"/>
      <c r="M402" s="204" t="s">
        <v>21</v>
      </c>
      <c r="N402" s="205" t="s">
        <v>45</v>
      </c>
      <c r="O402" s="78"/>
      <c r="P402" s="206">
        <f>O402*H402</f>
        <v>0</v>
      </c>
      <c r="Q402" s="206">
        <v>0.0309</v>
      </c>
      <c r="R402" s="206">
        <f>Q402*H402</f>
        <v>0.1545</v>
      </c>
      <c r="S402" s="206">
        <v>0</v>
      </c>
      <c r="T402" s="207">
        <f>S402*H402</f>
        <v>0</v>
      </c>
      <c r="AR402" s="16" t="s">
        <v>93</v>
      </c>
      <c r="AT402" s="16" t="s">
        <v>151</v>
      </c>
      <c r="AU402" s="16" t="s">
        <v>83</v>
      </c>
      <c r="AY402" s="16" t="s">
        <v>149</v>
      </c>
      <c r="BE402" s="208">
        <f>IF(N402="základní",J402,0)</f>
        <v>0</v>
      </c>
      <c r="BF402" s="208">
        <f>IF(N402="snížená",J402,0)</f>
        <v>0</v>
      </c>
      <c r="BG402" s="208">
        <f>IF(N402="zákl. přenesená",J402,0)</f>
        <v>0</v>
      </c>
      <c r="BH402" s="208">
        <f>IF(N402="sníž. přenesená",J402,0)</f>
        <v>0</v>
      </c>
      <c r="BI402" s="208">
        <f>IF(N402="nulová",J402,0)</f>
        <v>0</v>
      </c>
      <c r="BJ402" s="16" t="s">
        <v>83</v>
      </c>
      <c r="BK402" s="208">
        <f>ROUND(I402*H402,2)</f>
        <v>0</v>
      </c>
      <c r="BL402" s="16" t="s">
        <v>93</v>
      </c>
      <c r="BM402" s="16" t="s">
        <v>569</v>
      </c>
    </row>
    <row r="403" s="11" customFormat="1">
      <c r="B403" s="212"/>
      <c r="C403" s="213"/>
      <c r="D403" s="209" t="s">
        <v>159</v>
      </c>
      <c r="E403" s="214" t="s">
        <v>21</v>
      </c>
      <c r="F403" s="215" t="s">
        <v>174</v>
      </c>
      <c r="G403" s="213"/>
      <c r="H403" s="214" t="s">
        <v>21</v>
      </c>
      <c r="I403" s="216"/>
      <c r="J403" s="213"/>
      <c r="K403" s="213"/>
      <c r="L403" s="217"/>
      <c r="M403" s="218"/>
      <c r="N403" s="219"/>
      <c r="O403" s="219"/>
      <c r="P403" s="219"/>
      <c r="Q403" s="219"/>
      <c r="R403" s="219"/>
      <c r="S403" s="219"/>
      <c r="T403" s="220"/>
      <c r="AT403" s="221" t="s">
        <v>159</v>
      </c>
      <c r="AU403" s="221" t="s">
        <v>83</v>
      </c>
      <c r="AV403" s="11" t="s">
        <v>78</v>
      </c>
      <c r="AW403" s="11" t="s">
        <v>34</v>
      </c>
      <c r="AX403" s="11" t="s">
        <v>73</v>
      </c>
      <c r="AY403" s="221" t="s">
        <v>149</v>
      </c>
    </row>
    <row r="404" s="12" customFormat="1">
      <c r="B404" s="222"/>
      <c r="C404" s="223"/>
      <c r="D404" s="209" t="s">
        <v>159</v>
      </c>
      <c r="E404" s="224" t="s">
        <v>21</v>
      </c>
      <c r="F404" s="225" t="s">
        <v>179</v>
      </c>
      <c r="G404" s="223"/>
      <c r="H404" s="226">
        <v>5</v>
      </c>
      <c r="I404" s="227"/>
      <c r="J404" s="223"/>
      <c r="K404" s="223"/>
      <c r="L404" s="228"/>
      <c r="M404" s="229"/>
      <c r="N404" s="230"/>
      <c r="O404" s="230"/>
      <c r="P404" s="230"/>
      <c r="Q404" s="230"/>
      <c r="R404" s="230"/>
      <c r="S404" s="230"/>
      <c r="T404" s="231"/>
      <c r="AT404" s="232" t="s">
        <v>159</v>
      </c>
      <c r="AU404" s="232" t="s">
        <v>83</v>
      </c>
      <c r="AV404" s="12" t="s">
        <v>83</v>
      </c>
      <c r="AW404" s="12" t="s">
        <v>34</v>
      </c>
      <c r="AX404" s="12" t="s">
        <v>73</v>
      </c>
      <c r="AY404" s="232" t="s">
        <v>149</v>
      </c>
    </row>
    <row r="405" s="13" customFormat="1">
      <c r="B405" s="233"/>
      <c r="C405" s="234"/>
      <c r="D405" s="209" t="s">
        <v>159</v>
      </c>
      <c r="E405" s="235" t="s">
        <v>21</v>
      </c>
      <c r="F405" s="236" t="s">
        <v>162</v>
      </c>
      <c r="G405" s="234"/>
      <c r="H405" s="237">
        <v>5</v>
      </c>
      <c r="I405" s="238"/>
      <c r="J405" s="234"/>
      <c r="K405" s="234"/>
      <c r="L405" s="239"/>
      <c r="M405" s="240"/>
      <c r="N405" s="241"/>
      <c r="O405" s="241"/>
      <c r="P405" s="241"/>
      <c r="Q405" s="241"/>
      <c r="R405" s="241"/>
      <c r="S405" s="241"/>
      <c r="T405" s="242"/>
      <c r="AT405" s="243" t="s">
        <v>159</v>
      </c>
      <c r="AU405" s="243" t="s">
        <v>83</v>
      </c>
      <c r="AV405" s="13" t="s">
        <v>108</v>
      </c>
      <c r="AW405" s="13" t="s">
        <v>34</v>
      </c>
      <c r="AX405" s="13" t="s">
        <v>78</v>
      </c>
      <c r="AY405" s="243" t="s">
        <v>149</v>
      </c>
    </row>
    <row r="406" s="1" customFormat="1" ht="16.5" customHeight="1">
      <c r="B406" s="37"/>
      <c r="C406" s="197" t="s">
        <v>570</v>
      </c>
      <c r="D406" s="197" t="s">
        <v>151</v>
      </c>
      <c r="E406" s="198" t="s">
        <v>571</v>
      </c>
      <c r="F406" s="199" t="s">
        <v>572</v>
      </c>
      <c r="G406" s="200" t="s">
        <v>330</v>
      </c>
      <c r="H406" s="201">
        <v>5</v>
      </c>
      <c r="I406" s="202"/>
      <c r="J406" s="203">
        <f>ROUND(I406*H406,2)</f>
        <v>0</v>
      </c>
      <c r="K406" s="199" t="s">
        <v>155</v>
      </c>
      <c r="L406" s="42"/>
      <c r="M406" s="204" t="s">
        <v>21</v>
      </c>
      <c r="N406" s="205" t="s">
        <v>45</v>
      </c>
      <c r="O406" s="78"/>
      <c r="P406" s="206">
        <f>O406*H406</f>
        <v>0</v>
      </c>
      <c r="Q406" s="206">
        <v>0</v>
      </c>
      <c r="R406" s="206">
        <f>Q406*H406</f>
        <v>0</v>
      </c>
      <c r="S406" s="206">
        <v>0.035220000000000001</v>
      </c>
      <c r="T406" s="207">
        <f>S406*H406</f>
        <v>0.17610000000000001</v>
      </c>
      <c r="AR406" s="16" t="s">
        <v>93</v>
      </c>
      <c r="AT406" s="16" t="s">
        <v>151</v>
      </c>
      <c r="AU406" s="16" t="s">
        <v>83</v>
      </c>
      <c r="AY406" s="16" t="s">
        <v>149</v>
      </c>
      <c r="BE406" s="208">
        <f>IF(N406="základní",J406,0)</f>
        <v>0</v>
      </c>
      <c r="BF406" s="208">
        <f>IF(N406="snížená",J406,0)</f>
        <v>0</v>
      </c>
      <c r="BG406" s="208">
        <f>IF(N406="zákl. přenesená",J406,0)</f>
        <v>0</v>
      </c>
      <c r="BH406" s="208">
        <f>IF(N406="sníž. přenesená",J406,0)</f>
        <v>0</v>
      </c>
      <c r="BI406" s="208">
        <f>IF(N406="nulová",J406,0)</f>
        <v>0</v>
      </c>
      <c r="BJ406" s="16" t="s">
        <v>83</v>
      </c>
      <c r="BK406" s="208">
        <f>ROUND(I406*H406,2)</f>
        <v>0</v>
      </c>
      <c r="BL406" s="16" t="s">
        <v>93</v>
      </c>
      <c r="BM406" s="16" t="s">
        <v>573</v>
      </c>
    </row>
    <row r="407" s="11" customFormat="1">
      <c r="B407" s="212"/>
      <c r="C407" s="213"/>
      <c r="D407" s="209" t="s">
        <v>159</v>
      </c>
      <c r="E407" s="214" t="s">
        <v>21</v>
      </c>
      <c r="F407" s="215" t="s">
        <v>174</v>
      </c>
      <c r="G407" s="213"/>
      <c r="H407" s="214" t="s">
        <v>21</v>
      </c>
      <c r="I407" s="216"/>
      <c r="J407" s="213"/>
      <c r="K407" s="213"/>
      <c r="L407" s="217"/>
      <c r="M407" s="218"/>
      <c r="N407" s="219"/>
      <c r="O407" s="219"/>
      <c r="P407" s="219"/>
      <c r="Q407" s="219"/>
      <c r="R407" s="219"/>
      <c r="S407" s="219"/>
      <c r="T407" s="220"/>
      <c r="AT407" s="221" t="s">
        <v>159</v>
      </c>
      <c r="AU407" s="221" t="s">
        <v>83</v>
      </c>
      <c r="AV407" s="11" t="s">
        <v>78</v>
      </c>
      <c r="AW407" s="11" t="s">
        <v>34</v>
      </c>
      <c r="AX407" s="11" t="s">
        <v>73</v>
      </c>
      <c r="AY407" s="221" t="s">
        <v>149</v>
      </c>
    </row>
    <row r="408" s="12" customFormat="1">
      <c r="B408" s="222"/>
      <c r="C408" s="223"/>
      <c r="D408" s="209" t="s">
        <v>159</v>
      </c>
      <c r="E408" s="224" t="s">
        <v>21</v>
      </c>
      <c r="F408" s="225" t="s">
        <v>179</v>
      </c>
      <c r="G408" s="223"/>
      <c r="H408" s="226">
        <v>5</v>
      </c>
      <c r="I408" s="227"/>
      <c r="J408" s="223"/>
      <c r="K408" s="223"/>
      <c r="L408" s="228"/>
      <c r="M408" s="229"/>
      <c r="N408" s="230"/>
      <c r="O408" s="230"/>
      <c r="P408" s="230"/>
      <c r="Q408" s="230"/>
      <c r="R408" s="230"/>
      <c r="S408" s="230"/>
      <c r="T408" s="231"/>
      <c r="AT408" s="232" t="s">
        <v>159</v>
      </c>
      <c r="AU408" s="232" t="s">
        <v>83</v>
      </c>
      <c r="AV408" s="12" t="s">
        <v>83</v>
      </c>
      <c r="AW408" s="12" t="s">
        <v>34</v>
      </c>
      <c r="AX408" s="12" t="s">
        <v>73</v>
      </c>
      <c r="AY408" s="232" t="s">
        <v>149</v>
      </c>
    </row>
    <row r="409" s="13" customFormat="1">
      <c r="B409" s="233"/>
      <c r="C409" s="234"/>
      <c r="D409" s="209" t="s">
        <v>159</v>
      </c>
      <c r="E409" s="235" t="s">
        <v>21</v>
      </c>
      <c r="F409" s="236" t="s">
        <v>162</v>
      </c>
      <c r="G409" s="234"/>
      <c r="H409" s="237">
        <v>5</v>
      </c>
      <c r="I409" s="238"/>
      <c r="J409" s="234"/>
      <c r="K409" s="234"/>
      <c r="L409" s="239"/>
      <c r="M409" s="240"/>
      <c r="N409" s="241"/>
      <c r="O409" s="241"/>
      <c r="P409" s="241"/>
      <c r="Q409" s="241"/>
      <c r="R409" s="241"/>
      <c r="S409" s="241"/>
      <c r="T409" s="242"/>
      <c r="AT409" s="243" t="s">
        <v>159</v>
      </c>
      <c r="AU409" s="243" t="s">
        <v>83</v>
      </c>
      <c r="AV409" s="13" t="s">
        <v>108</v>
      </c>
      <c r="AW409" s="13" t="s">
        <v>34</v>
      </c>
      <c r="AX409" s="13" t="s">
        <v>78</v>
      </c>
      <c r="AY409" s="243" t="s">
        <v>149</v>
      </c>
    </row>
    <row r="410" s="1" customFormat="1" ht="16.5" customHeight="1">
      <c r="B410" s="37"/>
      <c r="C410" s="197" t="s">
        <v>574</v>
      </c>
      <c r="D410" s="197" t="s">
        <v>151</v>
      </c>
      <c r="E410" s="198" t="s">
        <v>575</v>
      </c>
      <c r="F410" s="199" t="s">
        <v>576</v>
      </c>
      <c r="G410" s="200" t="s">
        <v>186</v>
      </c>
      <c r="H410" s="201">
        <v>28</v>
      </c>
      <c r="I410" s="202"/>
      <c r="J410" s="203">
        <f>ROUND(I410*H410,2)</f>
        <v>0</v>
      </c>
      <c r="K410" s="199" t="s">
        <v>155</v>
      </c>
      <c r="L410" s="42"/>
      <c r="M410" s="204" t="s">
        <v>21</v>
      </c>
      <c r="N410" s="205" t="s">
        <v>45</v>
      </c>
      <c r="O410" s="78"/>
      <c r="P410" s="206">
        <f>O410*H410</f>
        <v>0</v>
      </c>
      <c r="Q410" s="206">
        <v>0</v>
      </c>
      <c r="R410" s="206">
        <f>Q410*H410</f>
        <v>0</v>
      </c>
      <c r="S410" s="206">
        <v>0</v>
      </c>
      <c r="T410" s="207">
        <f>S410*H410</f>
        <v>0</v>
      </c>
      <c r="AR410" s="16" t="s">
        <v>93</v>
      </c>
      <c r="AT410" s="16" t="s">
        <v>151</v>
      </c>
      <c r="AU410" s="16" t="s">
        <v>83</v>
      </c>
      <c r="AY410" s="16" t="s">
        <v>149</v>
      </c>
      <c r="BE410" s="208">
        <f>IF(N410="základní",J410,0)</f>
        <v>0</v>
      </c>
      <c r="BF410" s="208">
        <f>IF(N410="snížená",J410,0)</f>
        <v>0</v>
      </c>
      <c r="BG410" s="208">
        <f>IF(N410="zákl. přenesená",J410,0)</f>
        <v>0</v>
      </c>
      <c r="BH410" s="208">
        <f>IF(N410="sníž. přenesená",J410,0)</f>
        <v>0</v>
      </c>
      <c r="BI410" s="208">
        <f>IF(N410="nulová",J410,0)</f>
        <v>0</v>
      </c>
      <c r="BJ410" s="16" t="s">
        <v>83</v>
      </c>
      <c r="BK410" s="208">
        <f>ROUND(I410*H410,2)</f>
        <v>0</v>
      </c>
      <c r="BL410" s="16" t="s">
        <v>93</v>
      </c>
      <c r="BM410" s="16" t="s">
        <v>577</v>
      </c>
    </row>
    <row r="411" s="1" customFormat="1">
      <c r="B411" s="37"/>
      <c r="C411" s="38"/>
      <c r="D411" s="209" t="s">
        <v>157</v>
      </c>
      <c r="E411" s="38"/>
      <c r="F411" s="210" t="s">
        <v>578</v>
      </c>
      <c r="G411" s="38"/>
      <c r="H411" s="38"/>
      <c r="I411" s="124"/>
      <c r="J411" s="38"/>
      <c r="K411" s="38"/>
      <c r="L411" s="42"/>
      <c r="M411" s="211"/>
      <c r="N411" s="78"/>
      <c r="O411" s="78"/>
      <c r="P411" s="78"/>
      <c r="Q411" s="78"/>
      <c r="R411" s="78"/>
      <c r="S411" s="78"/>
      <c r="T411" s="79"/>
      <c r="AT411" s="16" t="s">
        <v>157</v>
      </c>
      <c r="AU411" s="16" t="s">
        <v>83</v>
      </c>
    </row>
    <row r="412" s="12" customFormat="1">
      <c r="B412" s="222"/>
      <c r="C412" s="223"/>
      <c r="D412" s="209" t="s">
        <v>159</v>
      </c>
      <c r="E412" s="224" t="s">
        <v>21</v>
      </c>
      <c r="F412" s="225" t="s">
        <v>565</v>
      </c>
      <c r="G412" s="223"/>
      <c r="H412" s="226">
        <v>28</v>
      </c>
      <c r="I412" s="227"/>
      <c r="J412" s="223"/>
      <c r="K412" s="223"/>
      <c r="L412" s="228"/>
      <c r="M412" s="229"/>
      <c r="N412" s="230"/>
      <c r="O412" s="230"/>
      <c r="P412" s="230"/>
      <c r="Q412" s="230"/>
      <c r="R412" s="230"/>
      <c r="S412" s="230"/>
      <c r="T412" s="231"/>
      <c r="AT412" s="232" t="s">
        <v>159</v>
      </c>
      <c r="AU412" s="232" t="s">
        <v>83</v>
      </c>
      <c r="AV412" s="12" t="s">
        <v>83</v>
      </c>
      <c r="AW412" s="12" t="s">
        <v>34</v>
      </c>
      <c r="AX412" s="12" t="s">
        <v>73</v>
      </c>
      <c r="AY412" s="232" t="s">
        <v>149</v>
      </c>
    </row>
    <row r="413" s="13" customFormat="1">
      <c r="B413" s="233"/>
      <c r="C413" s="234"/>
      <c r="D413" s="209" t="s">
        <v>159</v>
      </c>
      <c r="E413" s="235" t="s">
        <v>21</v>
      </c>
      <c r="F413" s="236" t="s">
        <v>162</v>
      </c>
      <c r="G413" s="234"/>
      <c r="H413" s="237">
        <v>28</v>
      </c>
      <c r="I413" s="238"/>
      <c r="J413" s="234"/>
      <c r="K413" s="234"/>
      <c r="L413" s="239"/>
      <c r="M413" s="240"/>
      <c r="N413" s="241"/>
      <c r="O413" s="241"/>
      <c r="P413" s="241"/>
      <c r="Q413" s="241"/>
      <c r="R413" s="241"/>
      <c r="S413" s="241"/>
      <c r="T413" s="242"/>
      <c r="AT413" s="243" t="s">
        <v>159</v>
      </c>
      <c r="AU413" s="243" t="s">
        <v>83</v>
      </c>
      <c r="AV413" s="13" t="s">
        <v>108</v>
      </c>
      <c r="AW413" s="13" t="s">
        <v>34</v>
      </c>
      <c r="AX413" s="13" t="s">
        <v>78</v>
      </c>
      <c r="AY413" s="243" t="s">
        <v>149</v>
      </c>
    </row>
    <row r="414" s="1" customFormat="1" ht="16.5" customHeight="1">
      <c r="B414" s="37"/>
      <c r="C414" s="197" t="s">
        <v>579</v>
      </c>
      <c r="D414" s="197" t="s">
        <v>151</v>
      </c>
      <c r="E414" s="198" t="s">
        <v>580</v>
      </c>
      <c r="F414" s="199" t="s">
        <v>581</v>
      </c>
      <c r="G414" s="200" t="s">
        <v>186</v>
      </c>
      <c r="H414" s="201">
        <v>114</v>
      </c>
      <c r="I414" s="202"/>
      <c r="J414" s="203">
        <f>ROUND(I414*H414,2)</f>
        <v>0</v>
      </c>
      <c r="K414" s="199" t="s">
        <v>155</v>
      </c>
      <c r="L414" s="42"/>
      <c r="M414" s="204" t="s">
        <v>21</v>
      </c>
      <c r="N414" s="205" t="s">
        <v>45</v>
      </c>
      <c r="O414" s="78"/>
      <c r="P414" s="206">
        <f>O414*H414</f>
        <v>0</v>
      </c>
      <c r="Q414" s="206">
        <v>0</v>
      </c>
      <c r="R414" s="206">
        <f>Q414*H414</f>
        <v>0</v>
      </c>
      <c r="S414" s="206">
        <v>0</v>
      </c>
      <c r="T414" s="207">
        <f>S414*H414</f>
        <v>0</v>
      </c>
      <c r="AR414" s="16" t="s">
        <v>93</v>
      </c>
      <c r="AT414" s="16" t="s">
        <v>151</v>
      </c>
      <c r="AU414" s="16" t="s">
        <v>83</v>
      </c>
      <c r="AY414" s="16" t="s">
        <v>149</v>
      </c>
      <c r="BE414" s="208">
        <f>IF(N414="základní",J414,0)</f>
        <v>0</v>
      </c>
      <c r="BF414" s="208">
        <f>IF(N414="snížená",J414,0)</f>
        <v>0</v>
      </c>
      <c r="BG414" s="208">
        <f>IF(N414="zákl. přenesená",J414,0)</f>
        <v>0</v>
      </c>
      <c r="BH414" s="208">
        <f>IF(N414="sníž. přenesená",J414,0)</f>
        <v>0</v>
      </c>
      <c r="BI414" s="208">
        <f>IF(N414="nulová",J414,0)</f>
        <v>0</v>
      </c>
      <c r="BJ414" s="16" t="s">
        <v>83</v>
      </c>
      <c r="BK414" s="208">
        <f>ROUND(I414*H414,2)</f>
        <v>0</v>
      </c>
      <c r="BL414" s="16" t="s">
        <v>93</v>
      </c>
      <c r="BM414" s="16" t="s">
        <v>582</v>
      </c>
    </row>
    <row r="415" s="1" customFormat="1">
      <c r="B415" s="37"/>
      <c r="C415" s="38"/>
      <c r="D415" s="209" t="s">
        <v>157</v>
      </c>
      <c r="E415" s="38"/>
      <c r="F415" s="210" t="s">
        <v>578</v>
      </c>
      <c r="G415" s="38"/>
      <c r="H415" s="38"/>
      <c r="I415" s="124"/>
      <c r="J415" s="38"/>
      <c r="K415" s="38"/>
      <c r="L415" s="42"/>
      <c r="M415" s="211"/>
      <c r="N415" s="78"/>
      <c r="O415" s="78"/>
      <c r="P415" s="78"/>
      <c r="Q415" s="78"/>
      <c r="R415" s="78"/>
      <c r="S415" s="78"/>
      <c r="T415" s="79"/>
      <c r="AT415" s="16" t="s">
        <v>157</v>
      </c>
      <c r="AU415" s="16" t="s">
        <v>83</v>
      </c>
    </row>
    <row r="416" s="11" customFormat="1">
      <c r="B416" s="212"/>
      <c r="C416" s="213"/>
      <c r="D416" s="209" t="s">
        <v>159</v>
      </c>
      <c r="E416" s="214" t="s">
        <v>21</v>
      </c>
      <c r="F416" s="215" t="s">
        <v>160</v>
      </c>
      <c r="G416" s="213"/>
      <c r="H416" s="214" t="s">
        <v>21</v>
      </c>
      <c r="I416" s="216"/>
      <c r="J416" s="213"/>
      <c r="K416" s="213"/>
      <c r="L416" s="217"/>
      <c r="M416" s="218"/>
      <c r="N416" s="219"/>
      <c r="O416" s="219"/>
      <c r="P416" s="219"/>
      <c r="Q416" s="219"/>
      <c r="R416" s="219"/>
      <c r="S416" s="219"/>
      <c r="T416" s="220"/>
      <c r="AT416" s="221" t="s">
        <v>159</v>
      </c>
      <c r="AU416" s="221" t="s">
        <v>83</v>
      </c>
      <c r="AV416" s="11" t="s">
        <v>78</v>
      </c>
      <c r="AW416" s="11" t="s">
        <v>34</v>
      </c>
      <c r="AX416" s="11" t="s">
        <v>73</v>
      </c>
      <c r="AY416" s="221" t="s">
        <v>149</v>
      </c>
    </row>
    <row r="417" s="12" customFormat="1">
      <c r="B417" s="222"/>
      <c r="C417" s="223"/>
      <c r="D417" s="209" t="s">
        <v>159</v>
      </c>
      <c r="E417" s="224" t="s">
        <v>21</v>
      </c>
      <c r="F417" s="225" t="s">
        <v>583</v>
      </c>
      <c r="G417" s="223"/>
      <c r="H417" s="226">
        <v>114</v>
      </c>
      <c r="I417" s="227"/>
      <c r="J417" s="223"/>
      <c r="K417" s="223"/>
      <c r="L417" s="228"/>
      <c r="M417" s="229"/>
      <c r="N417" s="230"/>
      <c r="O417" s="230"/>
      <c r="P417" s="230"/>
      <c r="Q417" s="230"/>
      <c r="R417" s="230"/>
      <c r="S417" s="230"/>
      <c r="T417" s="231"/>
      <c r="AT417" s="232" t="s">
        <v>159</v>
      </c>
      <c r="AU417" s="232" t="s">
        <v>83</v>
      </c>
      <c r="AV417" s="12" t="s">
        <v>83</v>
      </c>
      <c r="AW417" s="12" t="s">
        <v>34</v>
      </c>
      <c r="AX417" s="12" t="s">
        <v>73</v>
      </c>
      <c r="AY417" s="232" t="s">
        <v>149</v>
      </c>
    </row>
    <row r="418" s="13" customFormat="1">
      <c r="B418" s="233"/>
      <c r="C418" s="234"/>
      <c r="D418" s="209" t="s">
        <v>159</v>
      </c>
      <c r="E418" s="235" t="s">
        <v>21</v>
      </c>
      <c r="F418" s="236" t="s">
        <v>162</v>
      </c>
      <c r="G418" s="234"/>
      <c r="H418" s="237">
        <v>114</v>
      </c>
      <c r="I418" s="238"/>
      <c r="J418" s="234"/>
      <c r="K418" s="234"/>
      <c r="L418" s="239"/>
      <c r="M418" s="240"/>
      <c r="N418" s="241"/>
      <c r="O418" s="241"/>
      <c r="P418" s="241"/>
      <c r="Q418" s="241"/>
      <c r="R418" s="241"/>
      <c r="S418" s="241"/>
      <c r="T418" s="242"/>
      <c r="AT418" s="243" t="s">
        <v>159</v>
      </c>
      <c r="AU418" s="243" t="s">
        <v>83</v>
      </c>
      <c r="AV418" s="13" t="s">
        <v>108</v>
      </c>
      <c r="AW418" s="13" t="s">
        <v>34</v>
      </c>
      <c r="AX418" s="13" t="s">
        <v>78</v>
      </c>
      <c r="AY418" s="243" t="s">
        <v>149</v>
      </c>
    </row>
    <row r="419" s="1" customFormat="1" ht="22.5" customHeight="1">
      <c r="B419" s="37"/>
      <c r="C419" s="197" t="s">
        <v>584</v>
      </c>
      <c r="D419" s="197" t="s">
        <v>151</v>
      </c>
      <c r="E419" s="198" t="s">
        <v>585</v>
      </c>
      <c r="F419" s="199" t="s">
        <v>586</v>
      </c>
      <c r="G419" s="200" t="s">
        <v>244</v>
      </c>
      <c r="H419" s="201">
        <v>0.185</v>
      </c>
      <c r="I419" s="202"/>
      <c r="J419" s="203">
        <f>ROUND(I419*H419,2)</f>
        <v>0</v>
      </c>
      <c r="K419" s="199" t="s">
        <v>155</v>
      </c>
      <c r="L419" s="42"/>
      <c r="M419" s="204" t="s">
        <v>21</v>
      </c>
      <c r="N419" s="205" t="s">
        <v>45</v>
      </c>
      <c r="O419" s="78"/>
      <c r="P419" s="206">
        <f>O419*H419</f>
        <v>0</v>
      </c>
      <c r="Q419" s="206">
        <v>0</v>
      </c>
      <c r="R419" s="206">
        <f>Q419*H419</f>
        <v>0</v>
      </c>
      <c r="S419" s="206">
        <v>0</v>
      </c>
      <c r="T419" s="207">
        <f>S419*H419</f>
        <v>0</v>
      </c>
      <c r="AR419" s="16" t="s">
        <v>93</v>
      </c>
      <c r="AT419" s="16" t="s">
        <v>151</v>
      </c>
      <c r="AU419" s="16" t="s">
        <v>83</v>
      </c>
      <c r="AY419" s="16" t="s">
        <v>149</v>
      </c>
      <c r="BE419" s="208">
        <f>IF(N419="základní",J419,0)</f>
        <v>0</v>
      </c>
      <c r="BF419" s="208">
        <f>IF(N419="snížená",J419,0)</f>
        <v>0</v>
      </c>
      <c r="BG419" s="208">
        <f>IF(N419="zákl. přenesená",J419,0)</f>
        <v>0</v>
      </c>
      <c r="BH419" s="208">
        <f>IF(N419="sníž. přenesená",J419,0)</f>
        <v>0</v>
      </c>
      <c r="BI419" s="208">
        <f>IF(N419="nulová",J419,0)</f>
        <v>0</v>
      </c>
      <c r="BJ419" s="16" t="s">
        <v>83</v>
      </c>
      <c r="BK419" s="208">
        <f>ROUND(I419*H419,2)</f>
        <v>0</v>
      </c>
      <c r="BL419" s="16" t="s">
        <v>93</v>
      </c>
      <c r="BM419" s="16" t="s">
        <v>587</v>
      </c>
    </row>
    <row r="420" s="1" customFormat="1">
      <c r="B420" s="37"/>
      <c r="C420" s="38"/>
      <c r="D420" s="209" t="s">
        <v>157</v>
      </c>
      <c r="E420" s="38"/>
      <c r="F420" s="210" t="s">
        <v>557</v>
      </c>
      <c r="G420" s="38"/>
      <c r="H420" s="38"/>
      <c r="I420" s="124"/>
      <c r="J420" s="38"/>
      <c r="K420" s="38"/>
      <c r="L420" s="42"/>
      <c r="M420" s="211"/>
      <c r="N420" s="78"/>
      <c r="O420" s="78"/>
      <c r="P420" s="78"/>
      <c r="Q420" s="78"/>
      <c r="R420" s="78"/>
      <c r="S420" s="78"/>
      <c r="T420" s="79"/>
      <c r="AT420" s="16" t="s">
        <v>157</v>
      </c>
      <c r="AU420" s="16" t="s">
        <v>83</v>
      </c>
    </row>
    <row r="421" s="10" customFormat="1" ht="25.92" customHeight="1">
      <c r="B421" s="181"/>
      <c r="C421" s="182"/>
      <c r="D421" s="183" t="s">
        <v>72</v>
      </c>
      <c r="E421" s="184" t="s">
        <v>588</v>
      </c>
      <c r="F421" s="184" t="s">
        <v>589</v>
      </c>
      <c r="G421" s="182"/>
      <c r="H421" s="182"/>
      <c r="I421" s="185"/>
      <c r="J421" s="186">
        <f>BK421</f>
        <v>0</v>
      </c>
      <c r="K421" s="182"/>
      <c r="L421" s="187"/>
      <c r="M421" s="188"/>
      <c r="N421" s="189"/>
      <c r="O421" s="189"/>
      <c r="P421" s="190">
        <f>SUM(P422:P425)</f>
        <v>0</v>
      </c>
      <c r="Q421" s="189"/>
      <c r="R421" s="190">
        <f>SUM(R422:R425)</f>
        <v>0</v>
      </c>
      <c r="S421" s="189"/>
      <c r="T421" s="191">
        <f>SUM(T422:T425)</f>
        <v>0</v>
      </c>
      <c r="AR421" s="192" t="s">
        <v>108</v>
      </c>
      <c r="AT421" s="193" t="s">
        <v>72</v>
      </c>
      <c r="AU421" s="193" t="s">
        <v>73</v>
      </c>
      <c r="AY421" s="192" t="s">
        <v>149</v>
      </c>
      <c r="BK421" s="194">
        <f>SUM(BK422:BK425)</f>
        <v>0</v>
      </c>
    </row>
    <row r="422" s="1" customFormat="1" ht="16.5" customHeight="1">
      <c r="B422" s="37"/>
      <c r="C422" s="197" t="s">
        <v>590</v>
      </c>
      <c r="D422" s="197" t="s">
        <v>151</v>
      </c>
      <c r="E422" s="198" t="s">
        <v>591</v>
      </c>
      <c r="F422" s="199" t="s">
        <v>592</v>
      </c>
      <c r="G422" s="200" t="s">
        <v>460</v>
      </c>
      <c r="H422" s="201">
        <v>4</v>
      </c>
      <c r="I422" s="202"/>
      <c r="J422" s="203">
        <f>ROUND(I422*H422,2)</f>
        <v>0</v>
      </c>
      <c r="K422" s="199" t="s">
        <v>155</v>
      </c>
      <c r="L422" s="42"/>
      <c r="M422" s="204" t="s">
        <v>21</v>
      </c>
      <c r="N422" s="205" t="s">
        <v>45</v>
      </c>
      <c r="O422" s="78"/>
      <c r="P422" s="206">
        <f>O422*H422</f>
        <v>0</v>
      </c>
      <c r="Q422" s="206">
        <v>0</v>
      </c>
      <c r="R422" s="206">
        <f>Q422*H422</f>
        <v>0</v>
      </c>
      <c r="S422" s="206">
        <v>0</v>
      </c>
      <c r="T422" s="207">
        <f>S422*H422</f>
        <v>0</v>
      </c>
      <c r="AR422" s="16" t="s">
        <v>593</v>
      </c>
      <c r="AT422" s="16" t="s">
        <v>151</v>
      </c>
      <c r="AU422" s="16" t="s">
        <v>78</v>
      </c>
      <c r="AY422" s="16" t="s">
        <v>149</v>
      </c>
      <c r="BE422" s="208">
        <f>IF(N422="základní",J422,0)</f>
        <v>0</v>
      </c>
      <c r="BF422" s="208">
        <f>IF(N422="snížená",J422,0)</f>
        <v>0</v>
      </c>
      <c r="BG422" s="208">
        <f>IF(N422="zákl. přenesená",J422,0)</f>
        <v>0</v>
      </c>
      <c r="BH422" s="208">
        <f>IF(N422="sníž. přenesená",J422,0)</f>
        <v>0</v>
      </c>
      <c r="BI422" s="208">
        <f>IF(N422="nulová",J422,0)</f>
        <v>0</v>
      </c>
      <c r="BJ422" s="16" t="s">
        <v>83</v>
      </c>
      <c r="BK422" s="208">
        <f>ROUND(I422*H422,2)</f>
        <v>0</v>
      </c>
      <c r="BL422" s="16" t="s">
        <v>593</v>
      </c>
      <c r="BM422" s="16" t="s">
        <v>594</v>
      </c>
    </row>
    <row r="423" s="11" customFormat="1">
      <c r="B423" s="212"/>
      <c r="C423" s="213"/>
      <c r="D423" s="209" t="s">
        <v>159</v>
      </c>
      <c r="E423" s="214" t="s">
        <v>21</v>
      </c>
      <c r="F423" s="215" t="s">
        <v>595</v>
      </c>
      <c r="G423" s="213"/>
      <c r="H423" s="214" t="s">
        <v>21</v>
      </c>
      <c r="I423" s="216"/>
      <c r="J423" s="213"/>
      <c r="K423" s="213"/>
      <c r="L423" s="217"/>
      <c r="M423" s="218"/>
      <c r="N423" s="219"/>
      <c r="O423" s="219"/>
      <c r="P423" s="219"/>
      <c r="Q423" s="219"/>
      <c r="R423" s="219"/>
      <c r="S423" s="219"/>
      <c r="T423" s="220"/>
      <c r="AT423" s="221" t="s">
        <v>159</v>
      </c>
      <c r="AU423" s="221" t="s">
        <v>78</v>
      </c>
      <c r="AV423" s="11" t="s">
        <v>78</v>
      </c>
      <c r="AW423" s="11" t="s">
        <v>34</v>
      </c>
      <c r="AX423" s="11" t="s">
        <v>73</v>
      </c>
      <c r="AY423" s="221" t="s">
        <v>149</v>
      </c>
    </row>
    <row r="424" s="12" customFormat="1">
      <c r="B424" s="222"/>
      <c r="C424" s="223"/>
      <c r="D424" s="209" t="s">
        <v>159</v>
      </c>
      <c r="E424" s="224" t="s">
        <v>21</v>
      </c>
      <c r="F424" s="225" t="s">
        <v>108</v>
      </c>
      <c r="G424" s="223"/>
      <c r="H424" s="226">
        <v>4</v>
      </c>
      <c r="I424" s="227"/>
      <c r="J424" s="223"/>
      <c r="K424" s="223"/>
      <c r="L424" s="228"/>
      <c r="M424" s="229"/>
      <c r="N424" s="230"/>
      <c r="O424" s="230"/>
      <c r="P424" s="230"/>
      <c r="Q424" s="230"/>
      <c r="R424" s="230"/>
      <c r="S424" s="230"/>
      <c r="T424" s="231"/>
      <c r="AT424" s="232" t="s">
        <v>159</v>
      </c>
      <c r="AU424" s="232" t="s">
        <v>78</v>
      </c>
      <c r="AV424" s="12" t="s">
        <v>83</v>
      </c>
      <c r="AW424" s="12" t="s">
        <v>34</v>
      </c>
      <c r="AX424" s="12" t="s">
        <v>73</v>
      </c>
      <c r="AY424" s="232" t="s">
        <v>149</v>
      </c>
    </row>
    <row r="425" s="13" customFormat="1">
      <c r="B425" s="233"/>
      <c r="C425" s="234"/>
      <c r="D425" s="209" t="s">
        <v>159</v>
      </c>
      <c r="E425" s="235" t="s">
        <v>21</v>
      </c>
      <c r="F425" s="236" t="s">
        <v>162</v>
      </c>
      <c r="G425" s="234"/>
      <c r="H425" s="237">
        <v>4</v>
      </c>
      <c r="I425" s="238"/>
      <c r="J425" s="234"/>
      <c r="K425" s="234"/>
      <c r="L425" s="239"/>
      <c r="M425" s="240"/>
      <c r="N425" s="241"/>
      <c r="O425" s="241"/>
      <c r="P425" s="241"/>
      <c r="Q425" s="241"/>
      <c r="R425" s="241"/>
      <c r="S425" s="241"/>
      <c r="T425" s="242"/>
      <c r="AT425" s="243" t="s">
        <v>159</v>
      </c>
      <c r="AU425" s="243" t="s">
        <v>78</v>
      </c>
      <c r="AV425" s="13" t="s">
        <v>108</v>
      </c>
      <c r="AW425" s="13" t="s">
        <v>34</v>
      </c>
      <c r="AX425" s="13" t="s">
        <v>78</v>
      </c>
      <c r="AY425" s="243" t="s">
        <v>149</v>
      </c>
    </row>
    <row r="426" s="10" customFormat="1" ht="25.92" customHeight="1">
      <c r="B426" s="181"/>
      <c r="C426" s="182"/>
      <c r="D426" s="183" t="s">
        <v>72</v>
      </c>
      <c r="E426" s="184" t="s">
        <v>596</v>
      </c>
      <c r="F426" s="184" t="s">
        <v>597</v>
      </c>
      <c r="G426" s="182"/>
      <c r="H426" s="182"/>
      <c r="I426" s="185"/>
      <c r="J426" s="186">
        <f>BK426</f>
        <v>0</v>
      </c>
      <c r="K426" s="182"/>
      <c r="L426" s="187"/>
      <c r="M426" s="188"/>
      <c r="N426" s="189"/>
      <c r="O426" s="189"/>
      <c r="P426" s="190">
        <f>P427+P441+P443+P446</f>
        <v>0</v>
      </c>
      <c r="Q426" s="189"/>
      <c r="R426" s="190">
        <f>R427+R441+R443+R446</f>
        <v>0</v>
      </c>
      <c r="S426" s="189"/>
      <c r="T426" s="191">
        <f>T427+T441+T443+T446</f>
        <v>0</v>
      </c>
      <c r="AR426" s="192" t="s">
        <v>179</v>
      </c>
      <c r="AT426" s="193" t="s">
        <v>72</v>
      </c>
      <c r="AU426" s="193" t="s">
        <v>73</v>
      </c>
      <c r="AY426" s="192" t="s">
        <v>149</v>
      </c>
      <c r="BK426" s="194">
        <f>BK427+BK441+BK443+BK446</f>
        <v>0</v>
      </c>
    </row>
    <row r="427" s="10" customFormat="1" ht="22.8" customHeight="1">
      <c r="B427" s="181"/>
      <c r="C427" s="182"/>
      <c r="D427" s="183" t="s">
        <v>72</v>
      </c>
      <c r="E427" s="195" t="s">
        <v>598</v>
      </c>
      <c r="F427" s="195" t="s">
        <v>599</v>
      </c>
      <c r="G427" s="182"/>
      <c r="H427" s="182"/>
      <c r="I427" s="185"/>
      <c r="J427" s="196">
        <f>BK427</f>
        <v>0</v>
      </c>
      <c r="K427" s="182"/>
      <c r="L427" s="187"/>
      <c r="M427" s="188"/>
      <c r="N427" s="189"/>
      <c r="O427" s="189"/>
      <c r="P427" s="190">
        <f>SUM(P428:P440)</f>
        <v>0</v>
      </c>
      <c r="Q427" s="189"/>
      <c r="R427" s="190">
        <f>SUM(R428:R440)</f>
        <v>0</v>
      </c>
      <c r="S427" s="189"/>
      <c r="T427" s="191">
        <f>SUM(T428:T440)</f>
        <v>0</v>
      </c>
      <c r="AR427" s="192" t="s">
        <v>179</v>
      </c>
      <c r="AT427" s="193" t="s">
        <v>72</v>
      </c>
      <c r="AU427" s="193" t="s">
        <v>78</v>
      </c>
      <c r="AY427" s="192" t="s">
        <v>149</v>
      </c>
      <c r="BK427" s="194">
        <f>SUM(BK428:BK440)</f>
        <v>0</v>
      </c>
    </row>
    <row r="428" s="1" customFormat="1" ht="16.5" customHeight="1">
      <c r="B428" s="37"/>
      <c r="C428" s="197" t="s">
        <v>600</v>
      </c>
      <c r="D428" s="197" t="s">
        <v>151</v>
      </c>
      <c r="E428" s="198" t="s">
        <v>601</v>
      </c>
      <c r="F428" s="199" t="s">
        <v>602</v>
      </c>
      <c r="G428" s="200" t="s">
        <v>330</v>
      </c>
      <c r="H428" s="201">
        <v>4</v>
      </c>
      <c r="I428" s="202"/>
      <c r="J428" s="203">
        <f>ROUND(I428*H428,2)</f>
        <v>0</v>
      </c>
      <c r="K428" s="199" t="s">
        <v>155</v>
      </c>
      <c r="L428" s="42"/>
      <c r="M428" s="204" t="s">
        <v>21</v>
      </c>
      <c r="N428" s="205" t="s">
        <v>45</v>
      </c>
      <c r="O428" s="78"/>
      <c r="P428" s="206">
        <f>O428*H428</f>
        <v>0</v>
      </c>
      <c r="Q428" s="206">
        <v>0</v>
      </c>
      <c r="R428" s="206">
        <f>Q428*H428</f>
        <v>0</v>
      </c>
      <c r="S428" s="206">
        <v>0</v>
      </c>
      <c r="T428" s="207">
        <f>S428*H428</f>
        <v>0</v>
      </c>
      <c r="AR428" s="16" t="s">
        <v>603</v>
      </c>
      <c r="AT428" s="16" t="s">
        <v>151</v>
      </c>
      <c r="AU428" s="16" t="s">
        <v>83</v>
      </c>
      <c r="AY428" s="16" t="s">
        <v>149</v>
      </c>
      <c r="BE428" s="208">
        <f>IF(N428="základní",J428,0)</f>
        <v>0</v>
      </c>
      <c r="BF428" s="208">
        <f>IF(N428="snížená",J428,0)</f>
        <v>0</v>
      </c>
      <c r="BG428" s="208">
        <f>IF(N428="zákl. přenesená",J428,0)</f>
        <v>0</v>
      </c>
      <c r="BH428" s="208">
        <f>IF(N428="sníž. přenesená",J428,0)</f>
        <v>0</v>
      </c>
      <c r="BI428" s="208">
        <f>IF(N428="nulová",J428,0)</f>
        <v>0</v>
      </c>
      <c r="BJ428" s="16" t="s">
        <v>83</v>
      </c>
      <c r="BK428" s="208">
        <f>ROUND(I428*H428,2)</f>
        <v>0</v>
      </c>
      <c r="BL428" s="16" t="s">
        <v>603</v>
      </c>
      <c r="BM428" s="16" t="s">
        <v>604</v>
      </c>
    </row>
    <row r="429" s="11" customFormat="1">
      <c r="B429" s="212"/>
      <c r="C429" s="213"/>
      <c r="D429" s="209" t="s">
        <v>159</v>
      </c>
      <c r="E429" s="214" t="s">
        <v>21</v>
      </c>
      <c r="F429" s="215" t="s">
        <v>605</v>
      </c>
      <c r="G429" s="213"/>
      <c r="H429" s="214" t="s">
        <v>21</v>
      </c>
      <c r="I429" s="216"/>
      <c r="J429" s="213"/>
      <c r="K429" s="213"/>
      <c r="L429" s="217"/>
      <c r="M429" s="218"/>
      <c r="N429" s="219"/>
      <c r="O429" s="219"/>
      <c r="P429" s="219"/>
      <c r="Q429" s="219"/>
      <c r="R429" s="219"/>
      <c r="S429" s="219"/>
      <c r="T429" s="220"/>
      <c r="AT429" s="221" t="s">
        <v>159</v>
      </c>
      <c r="AU429" s="221" t="s">
        <v>83</v>
      </c>
      <c r="AV429" s="11" t="s">
        <v>78</v>
      </c>
      <c r="AW429" s="11" t="s">
        <v>34</v>
      </c>
      <c r="AX429" s="11" t="s">
        <v>73</v>
      </c>
      <c r="AY429" s="221" t="s">
        <v>149</v>
      </c>
    </row>
    <row r="430" s="12" customFormat="1">
      <c r="B430" s="222"/>
      <c r="C430" s="223"/>
      <c r="D430" s="209" t="s">
        <v>159</v>
      </c>
      <c r="E430" s="224" t="s">
        <v>21</v>
      </c>
      <c r="F430" s="225" t="s">
        <v>108</v>
      </c>
      <c r="G430" s="223"/>
      <c r="H430" s="226">
        <v>4</v>
      </c>
      <c r="I430" s="227"/>
      <c r="J430" s="223"/>
      <c r="K430" s="223"/>
      <c r="L430" s="228"/>
      <c r="M430" s="229"/>
      <c r="N430" s="230"/>
      <c r="O430" s="230"/>
      <c r="P430" s="230"/>
      <c r="Q430" s="230"/>
      <c r="R430" s="230"/>
      <c r="S430" s="230"/>
      <c r="T430" s="231"/>
      <c r="AT430" s="232" t="s">
        <v>159</v>
      </c>
      <c r="AU430" s="232" t="s">
        <v>83</v>
      </c>
      <c r="AV430" s="12" t="s">
        <v>83</v>
      </c>
      <c r="AW430" s="12" t="s">
        <v>34</v>
      </c>
      <c r="AX430" s="12" t="s">
        <v>73</v>
      </c>
      <c r="AY430" s="232" t="s">
        <v>149</v>
      </c>
    </row>
    <row r="431" s="13" customFormat="1">
      <c r="B431" s="233"/>
      <c r="C431" s="234"/>
      <c r="D431" s="209" t="s">
        <v>159</v>
      </c>
      <c r="E431" s="235" t="s">
        <v>21</v>
      </c>
      <c r="F431" s="236" t="s">
        <v>162</v>
      </c>
      <c r="G431" s="234"/>
      <c r="H431" s="237">
        <v>4</v>
      </c>
      <c r="I431" s="238"/>
      <c r="J431" s="234"/>
      <c r="K431" s="234"/>
      <c r="L431" s="239"/>
      <c r="M431" s="240"/>
      <c r="N431" s="241"/>
      <c r="O431" s="241"/>
      <c r="P431" s="241"/>
      <c r="Q431" s="241"/>
      <c r="R431" s="241"/>
      <c r="S431" s="241"/>
      <c r="T431" s="242"/>
      <c r="AT431" s="243" t="s">
        <v>159</v>
      </c>
      <c r="AU431" s="243" t="s">
        <v>83</v>
      </c>
      <c r="AV431" s="13" t="s">
        <v>108</v>
      </c>
      <c r="AW431" s="13" t="s">
        <v>34</v>
      </c>
      <c r="AX431" s="13" t="s">
        <v>78</v>
      </c>
      <c r="AY431" s="243" t="s">
        <v>149</v>
      </c>
    </row>
    <row r="432" s="1" customFormat="1" ht="16.5" customHeight="1">
      <c r="B432" s="37"/>
      <c r="C432" s="197" t="s">
        <v>606</v>
      </c>
      <c r="D432" s="197" t="s">
        <v>151</v>
      </c>
      <c r="E432" s="198" t="s">
        <v>607</v>
      </c>
      <c r="F432" s="199" t="s">
        <v>608</v>
      </c>
      <c r="G432" s="200" t="s">
        <v>330</v>
      </c>
      <c r="H432" s="201">
        <v>1</v>
      </c>
      <c r="I432" s="202"/>
      <c r="J432" s="203">
        <f>ROUND(I432*H432,2)</f>
        <v>0</v>
      </c>
      <c r="K432" s="199" t="s">
        <v>155</v>
      </c>
      <c r="L432" s="42"/>
      <c r="M432" s="204" t="s">
        <v>21</v>
      </c>
      <c r="N432" s="205" t="s">
        <v>45</v>
      </c>
      <c r="O432" s="78"/>
      <c r="P432" s="206">
        <f>O432*H432</f>
        <v>0</v>
      </c>
      <c r="Q432" s="206">
        <v>0</v>
      </c>
      <c r="R432" s="206">
        <f>Q432*H432</f>
        <v>0</v>
      </c>
      <c r="S432" s="206">
        <v>0</v>
      </c>
      <c r="T432" s="207">
        <f>S432*H432</f>
        <v>0</v>
      </c>
      <c r="AR432" s="16" t="s">
        <v>603</v>
      </c>
      <c r="AT432" s="16" t="s">
        <v>151</v>
      </c>
      <c r="AU432" s="16" t="s">
        <v>83</v>
      </c>
      <c r="AY432" s="16" t="s">
        <v>149</v>
      </c>
      <c r="BE432" s="208">
        <f>IF(N432="základní",J432,0)</f>
        <v>0</v>
      </c>
      <c r="BF432" s="208">
        <f>IF(N432="snížená",J432,0)</f>
        <v>0</v>
      </c>
      <c r="BG432" s="208">
        <f>IF(N432="zákl. přenesená",J432,0)</f>
        <v>0</v>
      </c>
      <c r="BH432" s="208">
        <f>IF(N432="sníž. přenesená",J432,0)</f>
        <v>0</v>
      </c>
      <c r="BI432" s="208">
        <f>IF(N432="nulová",J432,0)</f>
        <v>0</v>
      </c>
      <c r="BJ432" s="16" t="s">
        <v>83</v>
      </c>
      <c r="BK432" s="208">
        <f>ROUND(I432*H432,2)</f>
        <v>0</v>
      </c>
      <c r="BL432" s="16" t="s">
        <v>603</v>
      </c>
      <c r="BM432" s="16" t="s">
        <v>609</v>
      </c>
    </row>
    <row r="433" s="11" customFormat="1">
      <c r="B433" s="212"/>
      <c r="C433" s="213"/>
      <c r="D433" s="209" t="s">
        <v>159</v>
      </c>
      <c r="E433" s="214" t="s">
        <v>21</v>
      </c>
      <c r="F433" s="215" t="s">
        <v>610</v>
      </c>
      <c r="G433" s="213"/>
      <c r="H433" s="214" t="s">
        <v>21</v>
      </c>
      <c r="I433" s="216"/>
      <c r="J433" s="213"/>
      <c r="K433" s="213"/>
      <c r="L433" s="217"/>
      <c r="M433" s="218"/>
      <c r="N433" s="219"/>
      <c r="O433" s="219"/>
      <c r="P433" s="219"/>
      <c r="Q433" s="219"/>
      <c r="R433" s="219"/>
      <c r="S433" s="219"/>
      <c r="T433" s="220"/>
      <c r="AT433" s="221" t="s">
        <v>159</v>
      </c>
      <c r="AU433" s="221" t="s">
        <v>83</v>
      </c>
      <c r="AV433" s="11" t="s">
        <v>78</v>
      </c>
      <c r="AW433" s="11" t="s">
        <v>34</v>
      </c>
      <c r="AX433" s="11" t="s">
        <v>73</v>
      </c>
      <c r="AY433" s="221" t="s">
        <v>149</v>
      </c>
    </row>
    <row r="434" s="12" customFormat="1">
      <c r="B434" s="222"/>
      <c r="C434" s="223"/>
      <c r="D434" s="209" t="s">
        <v>159</v>
      </c>
      <c r="E434" s="224" t="s">
        <v>21</v>
      </c>
      <c r="F434" s="225" t="s">
        <v>78</v>
      </c>
      <c r="G434" s="223"/>
      <c r="H434" s="226">
        <v>1</v>
      </c>
      <c r="I434" s="227"/>
      <c r="J434" s="223"/>
      <c r="K434" s="223"/>
      <c r="L434" s="228"/>
      <c r="M434" s="229"/>
      <c r="N434" s="230"/>
      <c r="O434" s="230"/>
      <c r="P434" s="230"/>
      <c r="Q434" s="230"/>
      <c r="R434" s="230"/>
      <c r="S434" s="230"/>
      <c r="T434" s="231"/>
      <c r="AT434" s="232" t="s">
        <v>159</v>
      </c>
      <c r="AU434" s="232" t="s">
        <v>83</v>
      </c>
      <c r="AV434" s="12" t="s">
        <v>83</v>
      </c>
      <c r="AW434" s="12" t="s">
        <v>34</v>
      </c>
      <c r="AX434" s="12" t="s">
        <v>73</v>
      </c>
      <c r="AY434" s="232" t="s">
        <v>149</v>
      </c>
    </row>
    <row r="435" s="13" customFormat="1">
      <c r="B435" s="233"/>
      <c r="C435" s="234"/>
      <c r="D435" s="209" t="s">
        <v>159</v>
      </c>
      <c r="E435" s="235" t="s">
        <v>21</v>
      </c>
      <c r="F435" s="236" t="s">
        <v>162</v>
      </c>
      <c r="G435" s="234"/>
      <c r="H435" s="237">
        <v>1</v>
      </c>
      <c r="I435" s="238"/>
      <c r="J435" s="234"/>
      <c r="K435" s="234"/>
      <c r="L435" s="239"/>
      <c r="M435" s="240"/>
      <c r="N435" s="241"/>
      <c r="O435" s="241"/>
      <c r="P435" s="241"/>
      <c r="Q435" s="241"/>
      <c r="R435" s="241"/>
      <c r="S435" s="241"/>
      <c r="T435" s="242"/>
      <c r="AT435" s="243" t="s">
        <v>159</v>
      </c>
      <c r="AU435" s="243" t="s">
        <v>83</v>
      </c>
      <c r="AV435" s="13" t="s">
        <v>108</v>
      </c>
      <c r="AW435" s="13" t="s">
        <v>34</v>
      </c>
      <c r="AX435" s="13" t="s">
        <v>78</v>
      </c>
      <c r="AY435" s="243" t="s">
        <v>149</v>
      </c>
    </row>
    <row r="436" s="1" customFormat="1" ht="16.5" customHeight="1">
      <c r="B436" s="37"/>
      <c r="C436" s="197" t="s">
        <v>611</v>
      </c>
      <c r="D436" s="197" t="s">
        <v>151</v>
      </c>
      <c r="E436" s="198" t="s">
        <v>612</v>
      </c>
      <c r="F436" s="199" t="s">
        <v>613</v>
      </c>
      <c r="G436" s="200" t="s">
        <v>330</v>
      </c>
      <c r="H436" s="201">
        <v>1</v>
      </c>
      <c r="I436" s="202"/>
      <c r="J436" s="203">
        <f>ROUND(I436*H436,2)</f>
        <v>0</v>
      </c>
      <c r="K436" s="199" t="s">
        <v>155</v>
      </c>
      <c r="L436" s="42"/>
      <c r="M436" s="204" t="s">
        <v>21</v>
      </c>
      <c r="N436" s="205" t="s">
        <v>45</v>
      </c>
      <c r="O436" s="78"/>
      <c r="P436" s="206">
        <f>O436*H436</f>
        <v>0</v>
      </c>
      <c r="Q436" s="206">
        <v>0</v>
      </c>
      <c r="R436" s="206">
        <f>Q436*H436</f>
        <v>0</v>
      </c>
      <c r="S436" s="206">
        <v>0</v>
      </c>
      <c r="T436" s="207">
        <f>S436*H436</f>
        <v>0</v>
      </c>
      <c r="AR436" s="16" t="s">
        <v>603</v>
      </c>
      <c r="AT436" s="16" t="s">
        <v>151</v>
      </c>
      <c r="AU436" s="16" t="s">
        <v>83</v>
      </c>
      <c r="AY436" s="16" t="s">
        <v>149</v>
      </c>
      <c r="BE436" s="208">
        <f>IF(N436="základní",J436,0)</f>
        <v>0</v>
      </c>
      <c r="BF436" s="208">
        <f>IF(N436="snížená",J436,0)</f>
        <v>0</v>
      </c>
      <c r="BG436" s="208">
        <f>IF(N436="zákl. přenesená",J436,0)</f>
        <v>0</v>
      </c>
      <c r="BH436" s="208">
        <f>IF(N436="sníž. přenesená",J436,0)</f>
        <v>0</v>
      </c>
      <c r="BI436" s="208">
        <f>IF(N436="nulová",J436,0)</f>
        <v>0</v>
      </c>
      <c r="BJ436" s="16" t="s">
        <v>83</v>
      </c>
      <c r="BK436" s="208">
        <f>ROUND(I436*H436,2)</f>
        <v>0</v>
      </c>
      <c r="BL436" s="16" t="s">
        <v>603</v>
      </c>
      <c r="BM436" s="16" t="s">
        <v>614</v>
      </c>
    </row>
    <row r="437" s="11" customFormat="1">
      <c r="B437" s="212"/>
      <c r="C437" s="213"/>
      <c r="D437" s="209" t="s">
        <v>159</v>
      </c>
      <c r="E437" s="214" t="s">
        <v>21</v>
      </c>
      <c r="F437" s="215" t="s">
        <v>615</v>
      </c>
      <c r="G437" s="213"/>
      <c r="H437" s="214" t="s">
        <v>21</v>
      </c>
      <c r="I437" s="216"/>
      <c r="J437" s="213"/>
      <c r="K437" s="213"/>
      <c r="L437" s="217"/>
      <c r="M437" s="218"/>
      <c r="N437" s="219"/>
      <c r="O437" s="219"/>
      <c r="P437" s="219"/>
      <c r="Q437" s="219"/>
      <c r="R437" s="219"/>
      <c r="S437" s="219"/>
      <c r="T437" s="220"/>
      <c r="AT437" s="221" t="s">
        <v>159</v>
      </c>
      <c r="AU437" s="221" t="s">
        <v>83</v>
      </c>
      <c r="AV437" s="11" t="s">
        <v>78</v>
      </c>
      <c r="AW437" s="11" t="s">
        <v>34</v>
      </c>
      <c r="AX437" s="11" t="s">
        <v>73</v>
      </c>
      <c r="AY437" s="221" t="s">
        <v>149</v>
      </c>
    </row>
    <row r="438" s="12" customFormat="1">
      <c r="B438" s="222"/>
      <c r="C438" s="223"/>
      <c r="D438" s="209" t="s">
        <v>159</v>
      </c>
      <c r="E438" s="224" t="s">
        <v>21</v>
      </c>
      <c r="F438" s="225" t="s">
        <v>78</v>
      </c>
      <c r="G438" s="223"/>
      <c r="H438" s="226">
        <v>1</v>
      </c>
      <c r="I438" s="227"/>
      <c r="J438" s="223"/>
      <c r="K438" s="223"/>
      <c r="L438" s="228"/>
      <c r="M438" s="229"/>
      <c r="N438" s="230"/>
      <c r="O438" s="230"/>
      <c r="P438" s="230"/>
      <c r="Q438" s="230"/>
      <c r="R438" s="230"/>
      <c r="S438" s="230"/>
      <c r="T438" s="231"/>
      <c r="AT438" s="232" t="s">
        <v>159</v>
      </c>
      <c r="AU438" s="232" t="s">
        <v>83</v>
      </c>
      <c r="AV438" s="12" t="s">
        <v>83</v>
      </c>
      <c r="AW438" s="12" t="s">
        <v>34</v>
      </c>
      <c r="AX438" s="12" t="s">
        <v>73</v>
      </c>
      <c r="AY438" s="232" t="s">
        <v>149</v>
      </c>
    </row>
    <row r="439" s="13" customFormat="1">
      <c r="B439" s="233"/>
      <c r="C439" s="234"/>
      <c r="D439" s="209" t="s">
        <v>159</v>
      </c>
      <c r="E439" s="235" t="s">
        <v>21</v>
      </c>
      <c r="F439" s="236" t="s">
        <v>162</v>
      </c>
      <c r="G439" s="234"/>
      <c r="H439" s="237">
        <v>1</v>
      </c>
      <c r="I439" s="238"/>
      <c r="J439" s="234"/>
      <c r="K439" s="234"/>
      <c r="L439" s="239"/>
      <c r="M439" s="240"/>
      <c r="N439" s="241"/>
      <c r="O439" s="241"/>
      <c r="P439" s="241"/>
      <c r="Q439" s="241"/>
      <c r="R439" s="241"/>
      <c r="S439" s="241"/>
      <c r="T439" s="242"/>
      <c r="AT439" s="243" t="s">
        <v>159</v>
      </c>
      <c r="AU439" s="243" t="s">
        <v>83</v>
      </c>
      <c r="AV439" s="13" t="s">
        <v>108</v>
      </c>
      <c r="AW439" s="13" t="s">
        <v>34</v>
      </c>
      <c r="AX439" s="13" t="s">
        <v>78</v>
      </c>
      <c r="AY439" s="243" t="s">
        <v>149</v>
      </c>
    </row>
    <row r="440" s="1" customFormat="1" ht="16.5" customHeight="1">
      <c r="B440" s="37"/>
      <c r="C440" s="197" t="s">
        <v>616</v>
      </c>
      <c r="D440" s="197" t="s">
        <v>151</v>
      </c>
      <c r="E440" s="198" t="s">
        <v>617</v>
      </c>
      <c r="F440" s="199" t="s">
        <v>618</v>
      </c>
      <c r="G440" s="200" t="s">
        <v>330</v>
      </c>
      <c r="H440" s="201">
        <v>1</v>
      </c>
      <c r="I440" s="202"/>
      <c r="J440" s="203">
        <f>ROUND(I440*H440,2)</f>
        <v>0</v>
      </c>
      <c r="K440" s="199" t="s">
        <v>155</v>
      </c>
      <c r="L440" s="42"/>
      <c r="M440" s="204" t="s">
        <v>21</v>
      </c>
      <c r="N440" s="205" t="s">
        <v>45</v>
      </c>
      <c r="O440" s="78"/>
      <c r="P440" s="206">
        <f>O440*H440</f>
        <v>0</v>
      </c>
      <c r="Q440" s="206">
        <v>0</v>
      </c>
      <c r="R440" s="206">
        <f>Q440*H440</f>
        <v>0</v>
      </c>
      <c r="S440" s="206">
        <v>0</v>
      </c>
      <c r="T440" s="207">
        <f>S440*H440</f>
        <v>0</v>
      </c>
      <c r="AR440" s="16" t="s">
        <v>603</v>
      </c>
      <c r="AT440" s="16" t="s">
        <v>151</v>
      </c>
      <c r="AU440" s="16" t="s">
        <v>83</v>
      </c>
      <c r="AY440" s="16" t="s">
        <v>149</v>
      </c>
      <c r="BE440" s="208">
        <f>IF(N440="základní",J440,0)</f>
        <v>0</v>
      </c>
      <c r="BF440" s="208">
        <f>IF(N440="snížená",J440,0)</f>
        <v>0</v>
      </c>
      <c r="BG440" s="208">
        <f>IF(N440="zákl. přenesená",J440,0)</f>
        <v>0</v>
      </c>
      <c r="BH440" s="208">
        <f>IF(N440="sníž. přenesená",J440,0)</f>
        <v>0</v>
      </c>
      <c r="BI440" s="208">
        <f>IF(N440="nulová",J440,0)</f>
        <v>0</v>
      </c>
      <c r="BJ440" s="16" t="s">
        <v>83</v>
      </c>
      <c r="BK440" s="208">
        <f>ROUND(I440*H440,2)</f>
        <v>0</v>
      </c>
      <c r="BL440" s="16" t="s">
        <v>603</v>
      </c>
      <c r="BM440" s="16" t="s">
        <v>619</v>
      </c>
    </row>
    <row r="441" s="10" customFormat="1" ht="22.8" customHeight="1">
      <c r="B441" s="181"/>
      <c r="C441" s="182"/>
      <c r="D441" s="183" t="s">
        <v>72</v>
      </c>
      <c r="E441" s="195" t="s">
        <v>620</v>
      </c>
      <c r="F441" s="195" t="s">
        <v>621</v>
      </c>
      <c r="G441" s="182"/>
      <c r="H441" s="182"/>
      <c r="I441" s="185"/>
      <c r="J441" s="196">
        <f>BK441</f>
        <v>0</v>
      </c>
      <c r="K441" s="182"/>
      <c r="L441" s="187"/>
      <c r="M441" s="188"/>
      <c r="N441" s="189"/>
      <c r="O441" s="189"/>
      <c r="P441" s="190">
        <f>P442</f>
        <v>0</v>
      </c>
      <c r="Q441" s="189"/>
      <c r="R441" s="190">
        <f>R442</f>
        <v>0</v>
      </c>
      <c r="S441" s="189"/>
      <c r="T441" s="191">
        <f>T442</f>
        <v>0</v>
      </c>
      <c r="AR441" s="192" t="s">
        <v>179</v>
      </c>
      <c r="AT441" s="193" t="s">
        <v>72</v>
      </c>
      <c r="AU441" s="193" t="s">
        <v>78</v>
      </c>
      <c r="AY441" s="192" t="s">
        <v>149</v>
      </c>
      <c r="BK441" s="194">
        <f>BK442</f>
        <v>0</v>
      </c>
    </row>
    <row r="442" s="1" customFormat="1" ht="16.5" customHeight="1">
      <c r="B442" s="37"/>
      <c r="C442" s="197" t="s">
        <v>622</v>
      </c>
      <c r="D442" s="197" t="s">
        <v>151</v>
      </c>
      <c r="E442" s="198" t="s">
        <v>623</v>
      </c>
      <c r="F442" s="199" t="s">
        <v>621</v>
      </c>
      <c r="G442" s="200" t="s">
        <v>624</v>
      </c>
      <c r="H442" s="201">
        <v>1</v>
      </c>
      <c r="I442" s="202"/>
      <c r="J442" s="203">
        <f>ROUND(I442*H442,2)</f>
        <v>0</v>
      </c>
      <c r="K442" s="199" t="s">
        <v>155</v>
      </c>
      <c r="L442" s="42"/>
      <c r="M442" s="204" t="s">
        <v>21</v>
      </c>
      <c r="N442" s="205" t="s">
        <v>45</v>
      </c>
      <c r="O442" s="78"/>
      <c r="P442" s="206">
        <f>O442*H442</f>
        <v>0</v>
      </c>
      <c r="Q442" s="206">
        <v>0</v>
      </c>
      <c r="R442" s="206">
        <f>Q442*H442</f>
        <v>0</v>
      </c>
      <c r="S442" s="206">
        <v>0</v>
      </c>
      <c r="T442" s="207">
        <f>S442*H442</f>
        <v>0</v>
      </c>
      <c r="AR442" s="16" t="s">
        <v>603</v>
      </c>
      <c r="AT442" s="16" t="s">
        <v>151</v>
      </c>
      <c r="AU442" s="16" t="s">
        <v>83</v>
      </c>
      <c r="AY442" s="16" t="s">
        <v>149</v>
      </c>
      <c r="BE442" s="208">
        <f>IF(N442="základní",J442,0)</f>
        <v>0</v>
      </c>
      <c r="BF442" s="208">
        <f>IF(N442="snížená",J442,0)</f>
        <v>0</v>
      </c>
      <c r="BG442" s="208">
        <f>IF(N442="zákl. přenesená",J442,0)</f>
        <v>0</v>
      </c>
      <c r="BH442" s="208">
        <f>IF(N442="sníž. přenesená",J442,0)</f>
        <v>0</v>
      </c>
      <c r="BI442" s="208">
        <f>IF(N442="nulová",J442,0)</f>
        <v>0</v>
      </c>
      <c r="BJ442" s="16" t="s">
        <v>83</v>
      </c>
      <c r="BK442" s="208">
        <f>ROUND(I442*H442,2)</f>
        <v>0</v>
      </c>
      <c r="BL442" s="16" t="s">
        <v>603</v>
      </c>
      <c r="BM442" s="16" t="s">
        <v>625</v>
      </c>
    </row>
    <row r="443" s="10" customFormat="1" ht="22.8" customHeight="1">
      <c r="B443" s="181"/>
      <c r="C443" s="182"/>
      <c r="D443" s="183" t="s">
        <v>72</v>
      </c>
      <c r="E443" s="195" t="s">
        <v>626</v>
      </c>
      <c r="F443" s="195" t="s">
        <v>627</v>
      </c>
      <c r="G443" s="182"/>
      <c r="H443" s="182"/>
      <c r="I443" s="185"/>
      <c r="J443" s="196">
        <f>BK443</f>
        <v>0</v>
      </c>
      <c r="K443" s="182"/>
      <c r="L443" s="187"/>
      <c r="M443" s="188"/>
      <c r="N443" s="189"/>
      <c r="O443" s="189"/>
      <c r="P443" s="190">
        <f>SUM(P444:P445)</f>
        <v>0</v>
      </c>
      <c r="Q443" s="189"/>
      <c r="R443" s="190">
        <f>SUM(R444:R445)</f>
        <v>0</v>
      </c>
      <c r="S443" s="189"/>
      <c r="T443" s="191">
        <f>SUM(T444:T445)</f>
        <v>0</v>
      </c>
      <c r="AR443" s="192" t="s">
        <v>179</v>
      </c>
      <c r="AT443" s="193" t="s">
        <v>72</v>
      </c>
      <c r="AU443" s="193" t="s">
        <v>78</v>
      </c>
      <c r="AY443" s="192" t="s">
        <v>149</v>
      </c>
      <c r="BK443" s="194">
        <f>SUM(BK444:BK445)</f>
        <v>0</v>
      </c>
    </row>
    <row r="444" s="1" customFormat="1" ht="16.5" customHeight="1">
      <c r="B444" s="37"/>
      <c r="C444" s="197" t="s">
        <v>628</v>
      </c>
      <c r="D444" s="197" t="s">
        <v>151</v>
      </c>
      <c r="E444" s="198" t="s">
        <v>629</v>
      </c>
      <c r="F444" s="199" t="s">
        <v>630</v>
      </c>
      <c r="G444" s="200" t="s">
        <v>330</v>
      </c>
      <c r="H444" s="201">
        <v>1</v>
      </c>
      <c r="I444" s="202"/>
      <c r="J444" s="203">
        <f>ROUND(I444*H444,2)</f>
        <v>0</v>
      </c>
      <c r="K444" s="199" t="s">
        <v>155</v>
      </c>
      <c r="L444" s="42"/>
      <c r="M444" s="204" t="s">
        <v>21</v>
      </c>
      <c r="N444" s="205" t="s">
        <v>45</v>
      </c>
      <c r="O444" s="78"/>
      <c r="P444" s="206">
        <f>O444*H444</f>
        <v>0</v>
      </c>
      <c r="Q444" s="206">
        <v>0</v>
      </c>
      <c r="R444" s="206">
        <f>Q444*H444</f>
        <v>0</v>
      </c>
      <c r="S444" s="206">
        <v>0</v>
      </c>
      <c r="T444" s="207">
        <f>S444*H444</f>
        <v>0</v>
      </c>
      <c r="AR444" s="16" t="s">
        <v>603</v>
      </c>
      <c r="AT444" s="16" t="s">
        <v>151</v>
      </c>
      <c r="AU444" s="16" t="s">
        <v>83</v>
      </c>
      <c r="AY444" s="16" t="s">
        <v>149</v>
      </c>
      <c r="BE444" s="208">
        <f>IF(N444="základní",J444,0)</f>
        <v>0</v>
      </c>
      <c r="BF444" s="208">
        <f>IF(N444="snížená",J444,0)</f>
        <v>0</v>
      </c>
      <c r="BG444" s="208">
        <f>IF(N444="zákl. přenesená",J444,0)</f>
        <v>0</v>
      </c>
      <c r="BH444" s="208">
        <f>IF(N444="sníž. přenesená",J444,0)</f>
        <v>0</v>
      </c>
      <c r="BI444" s="208">
        <f>IF(N444="nulová",J444,0)</f>
        <v>0</v>
      </c>
      <c r="BJ444" s="16" t="s">
        <v>83</v>
      </c>
      <c r="BK444" s="208">
        <f>ROUND(I444*H444,2)</f>
        <v>0</v>
      </c>
      <c r="BL444" s="16" t="s">
        <v>603</v>
      </c>
      <c r="BM444" s="16" t="s">
        <v>631</v>
      </c>
    </row>
    <row r="445" s="1" customFormat="1" ht="16.5" customHeight="1">
      <c r="B445" s="37"/>
      <c r="C445" s="197" t="s">
        <v>82</v>
      </c>
      <c r="D445" s="197" t="s">
        <v>151</v>
      </c>
      <c r="E445" s="198" t="s">
        <v>632</v>
      </c>
      <c r="F445" s="199" t="s">
        <v>633</v>
      </c>
      <c r="G445" s="200" t="s">
        <v>330</v>
      </c>
      <c r="H445" s="201">
        <v>1</v>
      </c>
      <c r="I445" s="202"/>
      <c r="J445" s="203">
        <f>ROUND(I445*H445,2)</f>
        <v>0</v>
      </c>
      <c r="K445" s="199" t="s">
        <v>155</v>
      </c>
      <c r="L445" s="42"/>
      <c r="M445" s="204" t="s">
        <v>21</v>
      </c>
      <c r="N445" s="205" t="s">
        <v>45</v>
      </c>
      <c r="O445" s="78"/>
      <c r="P445" s="206">
        <f>O445*H445</f>
        <v>0</v>
      </c>
      <c r="Q445" s="206">
        <v>0</v>
      </c>
      <c r="R445" s="206">
        <f>Q445*H445</f>
        <v>0</v>
      </c>
      <c r="S445" s="206">
        <v>0</v>
      </c>
      <c r="T445" s="207">
        <f>S445*H445</f>
        <v>0</v>
      </c>
      <c r="AR445" s="16" t="s">
        <v>603</v>
      </c>
      <c r="AT445" s="16" t="s">
        <v>151</v>
      </c>
      <c r="AU445" s="16" t="s">
        <v>83</v>
      </c>
      <c r="AY445" s="16" t="s">
        <v>149</v>
      </c>
      <c r="BE445" s="208">
        <f>IF(N445="základní",J445,0)</f>
        <v>0</v>
      </c>
      <c r="BF445" s="208">
        <f>IF(N445="snížená",J445,0)</f>
        <v>0</v>
      </c>
      <c r="BG445" s="208">
        <f>IF(N445="zákl. přenesená",J445,0)</f>
        <v>0</v>
      </c>
      <c r="BH445" s="208">
        <f>IF(N445="sníž. přenesená",J445,0)</f>
        <v>0</v>
      </c>
      <c r="BI445" s="208">
        <f>IF(N445="nulová",J445,0)</f>
        <v>0</v>
      </c>
      <c r="BJ445" s="16" t="s">
        <v>83</v>
      </c>
      <c r="BK445" s="208">
        <f>ROUND(I445*H445,2)</f>
        <v>0</v>
      </c>
      <c r="BL445" s="16" t="s">
        <v>603</v>
      </c>
      <c r="BM445" s="16" t="s">
        <v>634</v>
      </c>
    </row>
    <row r="446" s="10" customFormat="1" ht="22.8" customHeight="1">
      <c r="B446" s="181"/>
      <c r="C446" s="182"/>
      <c r="D446" s="183" t="s">
        <v>72</v>
      </c>
      <c r="E446" s="195" t="s">
        <v>635</v>
      </c>
      <c r="F446" s="195" t="s">
        <v>636</v>
      </c>
      <c r="G446" s="182"/>
      <c r="H446" s="182"/>
      <c r="I446" s="185"/>
      <c r="J446" s="196">
        <f>BK446</f>
        <v>0</v>
      </c>
      <c r="K446" s="182"/>
      <c r="L446" s="187"/>
      <c r="M446" s="188"/>
      <c r="N446" s="189"/>
      <c r="O446" s="189"/>
      <c r="P446" s="190">
        <f>P447</f>
        <v>0</v>
      </c>
      <c r="Q446" s="189"/>
      <c r="R446" s="190">
        <f>R447</f>
        <v>0</v>
      </c>
      <c r="S446" s="189"/>
      <c r="T446" s="191">
        <f>T447</f>
        <v>0</v>
      </c>
      <c r="AR446" s="192" t="s">
        <v>179</v>
      </c>
      <c r="AT446" s="193" t="s">
        <v>72</v>
      </c>
      <c r="AU446" s="193" t="s">
        <v>78</v>
      </c>
      <c r="AY446" s="192" t="s">
        <v>149</v>
      </c>
      <c r="BK446" s="194">
        <f>BK447</f>
        <v>0</v>
      </c>
    </row>
    <row r="447" s="1" customFormat="1" ht="16.5" customHeight="1">
      <c r="B447" s="37"/>
      <c r="C447" s="197" t="s">
        <v>637</v>
      </c>
      <c r="D447" s="197" t="s">
        <v>151</v>
      </c>
      <c r="E447" s="198" t="s">
        <v>638</v>
      </c>
      <c r="F447" s="199" t="s">
        <v>639</v>
      </c>
      <c r="G447" s="200" t="s">
        <v>330</v>
      </c>
      <c r="H447" s="201">
        <v>1</v>
      </c>
      <c r="I447" s="202"/>
      <c r="J447" s="203">
        <f>ROUND(I447*H447,2)</f>
        <v>0</v>
      </c>
      <c r="K447" s="199" t="s">
        <v>155</v>
      </c>
      <c r="L447" s="42"/>
      <c r="M447" s="254" t="s">
        <v>21</v>
      </c>
      <c r="N447" s="255" t="s">
        <v>45</v>
      </c>
      <c r="O447" s="256"/>
      <c r="P447" s="257">
        <f>O447*H447</f>
        <v>0</v>
      </c>
      <c r="Q447" s="257">
        <v>0</v>
      </c>
      <c r="R447" s="257">
        <f>Q447*H447</f>
        <v>0</v>
      </c>
      <c r="S447" s="257">
        <v>0</v>
      </c>
      <c r="T447" s="258">
        <f>S447*H447</f>
        <v>0</v>
      </c>
      <c r="AR447" s="16" t="s">
        <v>603</v>
      </c>
      <c r="AT447" s="16" t="s">
        <v>151</v>
      </c>
      <c r="AU447" s="16" t="s">
        <v>83</v>
      </c>
      <c r="AY447" s="16" t="s">
        <v>149</v>
      </c>
      <c r="BE447" s="208">
        <f>IF(N447="základní",J447,0)</f>
        <v>0</v>
      </c>
      <c r="BF447" s="208">
        <f>IF(N447="snížená",J447,0)</f>
        <v>0</v>
      </c>
      <c r="BG447" s="208">
        <f>IF(N447="zákl. přenesená",J447,0)</f>
        <v>0</v>
      </c>
      <c r="BH447" s="208">
        <f>IF(N447="sníž. přenesená",J447,0)</f>
        <v>0</v>
      </c>
      <c r="BI447" s="208">
        <f>IF(N447="nulová",J447,0)</f>
        <v>0</v>
      </c>
      <c r="BJ447" s="16" t="s">
        <v>83</v>
      </c>
      <c r="BK447" s="208">
        <f>ROUND(I447*H447,2)</f>
        <v>0</v>
      </c>
      <c r="BL447" s="16" t="s">
        <v>603</v>
      </c>
      <c r="BM447" s="16" t="s">
        <v>640</v>
      </c>
    </row>
    <row r="448" s="1" customFormat="1" ht="6.96" customHeight="1">
      <c r="B448" s="56"/>
      <c r="C448" s="57"/>
      <c r="D448" s="57"/>
      <c r="E448" s="57"/>
      <c r="F448" s="57"/>
      <c r="G448" s="57"/>
      <c r="H448" s="57"/>
      <c r="I448" s="148"/>
      <c r="J448" s="57"/>
      <c r="K448" s="57"/>
      <c r="L448" s="42"/>
    </row>
  </sheetData>
  <sheetProtection sheet="1" autoFilter="0" formatColumns="0" formatRows="0" objects="1" scenarios="1" spinCount="100000" saltValue="XOd5uArOk8qdbjpN4VekoBPZTMshjYlpkSFEre9n7ocHscBqDcmWoXrxbUkUvWN2WsmE54GO5mkvMpcSNHtKkw==" hashValue="7ExTEfEjkp/zHCg5zg2QNZPwdlMDph+rTu2/IE7delIHpd40jVX99hHSAH9961yzYwWBOZgNtNxMfcUlmMBhYQ==" algorithmName="SHA-512" password="CC35"/>
  <autoFilter ref="C90:K447"/>
  <mergeCells count="6">
    <mergeCell ref="E7:H7"/>
    <mergeCell ref="E16:H16"/>
    <mergeCell ref="E25:H25"/>
    <mergeCell ref="E46:H46"/>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59" customWidth="1"/>
    <col min="2" max="2" width="1.664063" style="259" customWidth="1"/>
    <col min="3" max="4" width="5" style="259" customWidth="1"/>
    <col min="5" max="5" width="11.67" style="259" customWidth="1"/>
    <col min="6" max="6" width="9.17" style="259" customWidth="1"/>
    <col min="7" max="7" width="5" style="259" customWidth="1"/>
    <col min="8" max="8" width="77.83" style="259" customWidth="1"/>
    <col min="9" max="10" width="20" style="259" customWidth="1"/>
    <col min="11" max="11" width="1.664063" style="259" customWidth="1"/>
  </cols>
  <sheetData>
    <row r="1" ht="37.5" customHeight="1"/>
    <row r="2" ht="7.5" customHeight="1">
      <c r="B2" s="260"/>
      <c r="C2" s="261"/>
      <c r="D2" s="261"/>
      <c r="E2" s="261"/>
      <c r="F2" s="261"/>
      <c r="G2" s="261"/>
      <c r="H2" s="261"/>
      <c r="I2" s="261"/>
      <c r="J2" s="261"/>
      <c r="K2" s="262"/>
    </row>
    <row r="3" s="14" customFormat="1" ht="45" customHeight="1">
      <c r="B3" s="263"/>
      <c r="C3" s="264" t="s">
        <v>641</v>
      </c>
      <c r="D3" s="264"/>
      <c r="E3" s="264"/>
      <c r="F3" s="264"/>
      <c r="G3" s="264"/>
      <c r="H3" s="264"/>
      <c r="I3" s="264"/>
      <c r="J3" s="264"/>
      <c r="K3" s="265"/>
    </row>
    <row r="4" ht="25.5" customHeight="1">
      <c r="B4" s="266"/>
      <c r="C4" s="267" t="s">
        <v>642</v>
      </c>
      <c r="D4" s="267"/>
      <c r="E4" s="267"/>
      <c r="F4" s="267"/>
      <c r="G4" s="267"/>
      <c r="H4" s="267"/>
      <c r="I4" s="267"/>
      <c r="J4" s="267"/>
      <c r="K4" s="268"/>
    </row>
    <row r="5" ht="5.25" customHeight="1">
      <c r="B5" s="266"/>
      <c r="C5" s="269"/>
      <c r="D5" s="269"/>
      <c r="E5" s="269"/>
      <c r="F5" s="269"/>
      <c r="G5" s="269"/>
      <c r="H5" s="269"/>
      <c r="I5" s="269"/>
      <c r="J5" s="269"/>
      <c r="K5" s="268"/>
    </row>
    <row r="6" ht="15" customHeight="1">
      <c r="B6" s="266"/>
      <c r="C6" s="270" t="s">
        <v>643</v>
      </c>
      <c r="D6" s="270"/>
      <c r="E6" s="270"/>
      <c r="F6" s="270"/>
      <c r="G6" s="270"/>
      <c r="H6" s="270"/>
      <c r="I6" s="270"/>
      <c r="J6" s="270"/>
      <c r="K6" s="268"/>
    </row>
    <row r="7" ht="15" customHeight="1">
      <c r="B7" s="271"/>
      <c r="C7" s="270" t="s">
        <v>644</v>
      </c>
      <c r="D7" s="270"/>
      <c r="E7" s="270"/>
      <c r="F7" s="270"/>
      <c r="G7" s="270"/>
      <c r="H7" s="270"/>
      <c r="I7" s="270"/>
      <c r="J7" s="270"/>
      <c r="K7" s="268"/>
    </row>
    <row r="8" ht="12.75" customHeight="1">
      <c r="B8" s="271"/>
      <c r="C8" s="270"/>
      <c r="D8" s="270"/>
      <c r="E8" s="270"/>
      <c r="F8" s="270"/>
      <c r="G8" s="270"/>
      <c r="H8" s="270"/>
      <c r="I8" s="270"/>
      <c r="J8" s="270"/>
      <c r="K8" s="268"/>
    </row>
    <row r="9" ht="15" customHeight="1">
      <c r="B9" s="271"/>
      <c r="C9" s="270" t="s">
        <v>645</v>
      </c>
      <c r="D9" s="270"/>
      <c r="E9" s="270"/>
      <c r="F9" s="270"/>
      <c r="G9" s="270"/>
      <c r="H9" s="270"/>
      <c r="I9" s="270"/>
      <c r="J9" s="270"/>
      <c r="K9" s="268"/>
    </row>
    <row r="10" ht="15" customHeight="1">
      <c r="B10" s="271"/>
      <c r="C10" s="270"/>
      <c r="D10" s="270" t="s">
        <v>646</v>
      </c>
      <c r="E10" s="270"/>
      <c r="F10" s="270"/>
      <c r="G10" s="270"/>
      <c r="H10" s="270"/>
      <c r="I10" s="270"/>
      <c r="J10" s="270"/>
      <c r="K10" s="268"/>
    </row>
    <row r="11" ht="15" customHeight="1">
      <c r="B11" s="271"/>
      <c r="C11" s="272"/>
      <c r="D11" s="270" t="s">
        <v>647</v>
      </c>
      <c r="E11" s="270"/>
      <c r="F11" s="270"/>
      <c r="G11" s="270"/>
      <c r="H11" s="270"/>
      <c r="I11" s="270"/>
      <c r="J11" s="270"/>
      <c r="K11" s="268"/>
    </row>
    <row r="12" ht="15" customHeight="1">
      <c r="B12" s="271"/>
      <c r="C12" s="272"/>
      <c r="D12" s="270"/>
      <c r="E12" s="270"/>
      <c r="F12" s="270"/>
      <c r="G12" s="270"/>
      <c r="H12" s="270"/>
      <c r="I12" s="270"/>
      <c r="J12" s="270"/>
      <c r="K12" s="268"/>
    </row>
    <row r="13" ht="15" customHeight="1">
      <c r="B13" s="271"/>
      <c r="C13" s="272"/>
      <c r="D13" s="273" t="s">
        <v>648</v>
      </c>
      <c r="E13" s="270"/>
      <c r="F13" s="270"/>
      <c r="G13" s="270"/>
      <c r="H13" s="270"/>
      <c r="I13" s="270"/>
      <c r="J13" s="270"/>
      <c r="K13" s="268"/>
    </row>
    <row r="14" ht="12.75" customHeight="1">
      <c r="B14" s="271"/>
      <c r="C14" s="272"/>
      <c r="D14" s="272"/>
      <c r="E14" s="272"/>
      <c r="F14" s="272"/>
      <c r="G14" s="272"/>
      <c r="H14" s="272"/>
      <c r="I14" s="272"/>
      <c r="J14" s="272"/>
      <c r="K14" s="268"/>
    </row>
    <row r="15" ht="15" customHeight="1">
      <c r="B15" s="271"/>
      <c r="C15" s="272"/>
      <c r="D15" s="270" t="s">
        <v>649</v>
      </c>
      <c r="E15" s="270"/>
      <c r="F15" s="270"/>
      <c r="G15" s="270"/>
      <c r="H15" s="270"/>
      <c r="I15" s="270"/>
      <c r="J15" s="270"/>
      <c r="K15" s="268"/>
    </row>
    <row r="16" ht="15" customHeight="1">
      <c r="B16" s="271"/>
      <c r="C16" s="272"/>
      <c r="D16" s="270" t="s">
        <v>650</v>
      </c>
      <c r="E16" s="270"/>
      <c r="F16" s="270"/>
      <c r="G16" s="270"/>
      <c r="H16" s="270"/>
      <c r="I16" s="270"/>
      <c r="J16" s="270"/>
      <c r="K16" s="268"/>
    </row>
    <row r="17" ht="15" customHeight="1">
      <c r="B17" s="271"/>
      <c r="C17" s="272"/>
      <c r="D17" s="270" t="s">
        <v>651</v>
      </c>
      <c r="E17" s="270"/>
      <c r="F17" s="270"/>
      <c r="G17" s="270"/>
      <c r="H17" s="270"/>
      <c r="I17" s="270"/>
      <c r="J17" s="270"/>
      <c r="K17" s="268"/>
    </row>
    <row r="18" ht="15" customHeight="1">
      <c r="B18" s="271"/>
      <c r="C18" s="272"/>
      <c r="D18" s="272"/>
      <c r="E18" s="274" t="s">
        <v>77</v>
      </c>
      <c r="F18" s="270" t="s">
        <v>652</v>
      </c>
      <c r="G18" s="270"/>
      <c r="H18" s="270"/>
      <c r="I18" s="270"/>
      <c r="J18" s="270"/>
      <c r="K18" s="268"/>
    </row>
    <row r="19" ht="15" customHeight="1">
      <c r="B19" s="271"/>
      <c r="C19" s="272"/>
      <c r="D19" s="272"/>
      <c r="E19" s="274" t="s">
        <v>653</v>
      </c>
      <c r="F19" s="270" t="s">
        <v>654</v>
      </c>
      <c r="G19" s="270"/>
      <c r="H19" s="270"/>
      <c r="I19" s="270"/>
      <c r="J19" s="270"/>
      <c r="K19" s="268"/>
    </row>
    <row r="20" ht="15" customHeight="1">
      <c r="B20" s="271"/>
      <c r="C20" s="272"/>
      <c r="D20" s="272"/>
      <c r="E20" s="274" t="s">
        <v>655</v>
      </c>
      <c r="F20" s="270" t="s">
        <v>656</v>
      </c>
      <c r="G20" s="270"/>
      <c r="H20" s="270"/>
      <c r="I20" s="270"/>
      <c r="J20" s="270"/>
      <c r="K20" s="268"/>
    </row>
    <row r="21" ht="15" customHeight="1">
      <c r="B21" s="271"/>
      <c r="C21" s="272"/>
      <c r="D21" s="272"/>
      <c r="E21" s="274" t="s">
        <v>657</v>
      </c>
      <c r="F21" s="270" t="s">
        <v>658</v>
      </c>
      <c r="G21" s="270"/>
      <c r="H21" s="270"/>
      <c r="I21" s="270"/>
      <c r="J21" s="270"/>
      <c r="K21" s="268"/>
    </row>
    <row r="22" ht="15" customHeight="1">
      <c r="B22" s="271"/>
      <c r="C22" s="272"/>
      <c r="D22" s="272"/>
      <c r="E22" s="274" t="s">
        <v>659</v>
      </c>
      <c r="F22" s="270" t="s">
        <v>660</v>
      </c>
      <c r="G22" s="270"/>
      <c r="H22" s="270"/>
      <c r="I22" s="270"/>
      <c r="J22" s="270"/>
      <c r="K22" s="268"/>
    </row>
    <row r="23" ht="15" customHeight="1">
      <c r="B23" s="271"/>
      <c r="C23" s="272"/>
      <c r="D23" s="272"/>
      <c r="E23" s="274" t="s">
        <v>661</v>
      </c>
      <c r="F23" s="270" t="s">
        <v>662</v>
      </c>
      <c r="G23" s="270"/>
      <c r="H23" s="270"/>
      <c r="I23" s="270"/>
      <c r="J23" s="270"/>
      <c r="K23" s="268"/>
    </row>
    <row r="24" ht="12.75" customHeight="1">
      <c r="B24" s="271"/>
      <c r="C24" s="272"/>
      <c r="D24" s="272"/>
      <c r="E24" s="272"/>
      <c r="F24" s="272"/>
      <c r="G24" s="272"/>
      <c r="H24" s="272"/>
      <c r="I24" s="272"/>
      <c r="J24" s="272"/>
      <c r="K24" s="268"/>
    </row>
    <row r="25" ht="15" customHeight="1">
      <c r="B25" s="271"/>
      <c r="C25" s="270" t="s">
        <v>663</v>
      </c>
      <c r="D25" s="270"/>
      <c r="E25" s="270"/>
      <c r="F25" s="270"/>
      <c r="G25" s="270"/>
      <c r="H25" s="270"/>
      <c r="I25" s="270"/>
      <c r="J25" s="270"/>
      <c r="K25" s="268"/>
    </row>
    <row r="26" ht="15" customHeight="1">
      <c r="B26" s="271"/>
      <c r="C26" s="270" t="s">
        <v>664</v>
      </c>
      <c r="D26" s="270"/>
      <c r="E26" s="270"/>
      <c r="F26" s="270"/>
      <c r="G26" s="270"/>
      <c r="H26" s="270"/>
      <c r="I26" s="270"/>
      <c r="J26" s="270"/>
      <c r="K26" s="268"/>
    </row>
    <row r="27" ht="15" customHeight="1">
      <c r="B27" s="271"/>
      <c r="C27" s="270"/>
      <c r="D27" s="270" t="s">
        <v>665</v>
      </c>
      <c r="E27" s="270"/>
      <c r="F27" s="270"/>
      <c r="G27" s="270"/>
      <c r="H27" s="270"/>
      <c r="I27" s="270"/>
      <c r="J27" s="270"/>
      <c r="K27" s="268"/>
    </row>
    <row r="28" ht="15" customHeight="1">
      <c r="B28" s="271"/>
      <c r="C28" s="272"/>
      <c r="D28" s="270" t="s">
        <v>666</v>
      </c>
      <c r="E28" s="270"/>
      <c r="F28" s="270"/>
      <c r="G28" s="270"/>
      <c r="H28" s="270"/>
      <c r="I28" s="270"/>
      <c r="J28" s="270"/>
      <c r="K28" s="268"/>
    </row>
    <row r="29" ht="12.75" customHeight="1">
      <c r="B29" s="271"/>
      <c r="C29" s="272"/>
      <c r="D29" s="272"/>
      <c r="E29" s="272"/>
      <c r="F29" s="272"/>
      <c r="G29" s="272"/>
      <c r="H29" s="272"/>
      <c r="I29" s="272"/>
      <c r="J29" s="272"/>
      <c r="K29" s="268"/>
    </row>
    <row r="30" ht="15" customHeight="1">
      <c r="B30" s="271"/>
      <c r="C30" s="272"/>
      <c r="D30" s="270" t="s">
        <v>667</v>
      </c>
      <c r="E30" s="270"/>
      <c r="F30" s="270"/>
      <c r="G30" s="270"/>
      <c r="H30" s="270"/>
      <c r="I30" s="270"/>
      <c r="J30" s="270"/>
      <c r="K30" s="268"/>
    </row>
    <row r="31" ht="15" customHeight="1">
      <c r="B31" s="271"/>
      <c r="C31" s="272"/>
      <c r="D31" s="270" t="s">
        <v>668</v>
      </c>
      <c r="E31" s="270"/>
      <c r="F31" s="270"/>
      <c r="G31" s="270"/>
      <c r="H31" s="270"/>
      <c r="I31" s="270"/>
      <c r="J31" s="270"/>
      <c r="K31" s="268"/>
    </row>
    <row r="32" ht="12.75" customHeight="1">
      <c r="B32" s="271"/>
      <c r="C32" s="272"/>
      <c r="D32" s="272"/>
      <c r="E32" s="272"/>
      <c r="F32" s="272"/>
      <c r="G32" s="272"/>
      <c r="H32" s="272"/>
      <c r="I32" s="272"/>
      <c r="J32" s="272"/>
      <c r="K32" s="268"/>
    </row>
    <row r="33" ht="15" customHeight="1">
      <c r="B33" s="271"/>
      <c r="C33" s="272"/>
      <c r="D33" s="270" t="s">
        <v>669</v>
      </c>
      <c r="E33" s="270"/>
      <c r="F33" s="270"/>
      <c r="G33" s="270"/>
      <c r="H33" s="270"/>
      <c r="I33" s="270"/>
      <c r="J33" s="270"/>
      <c r="K33" s="268"/>
    </row>
    <row r="34" ht="15" customHeight="1">
      <c r="B34" s="271"/>
      <c r="C34" s="272"/>
      <c r="D34" s="270" t="s">
        <v>670</v>
      </c>
      <c r="E34" s="270"/>
      <c r="F34" s="270"/>
      <c r="G34" s="270"/>
      <c r="H34" s="270"/>
      <c r="I34" s="270"/>
      <c r="J34" s="270"/>
      <c r="K34" s="268"/>
    </row>
    <row r="35" ht="15" customHeight="1">
      <c r="B35" s="271"/>
      <c r="C35" s="272"/>
      <c r="D35" s="270" t="s">
        <v>671</v>
      </c>
      <c r="E35" s="270"/>
      <c r="F35" s="270"/>
      <c r="G35" s="270"/>
      <c r="H35" s="270"/>
      <c r="I35" s="270"/>
      <c r="J35" s="270"/>
      <c r="K35" s="268"/>
    </row>
    <row r="36" ht="15" customHeight="1">
      <c r="B36" s="271"/>
      <c r="C36" s="272"/>
      <c r="D36" s="270"/>
      <c r="E36" s="273" t="s">
        <v>135</v>
      </c>
      <c r="F36" s="270"/>
      <c r="G36" s="270" t="s">
        <v>672</v>
      </c>
      <c r="H36" s="270"/>
      <c r="I36" s="270"/>
      <c r="J36" s="270"/>
      <c r="K36" s="268"/>
    </row>
    <row r="37" ht="30.75" customHeight="1">
      <c r="B37" s="271"/>
      <c r="C37" s="272"/>
      <c r="D37" s="270"/>
      <c r="E37" s="273" t="s">
        <v>673</v>
      </c>
      <c r="F37" s="270"/>
      <c r="G37" s="270" t="s">
        <v>674</v>
      </c>
      <c r="H37" s="270"/>
      <c r="I37" s="270"/>
      <c r="J37" s="270"/>
      <c r="K37" s="268"/>
    </row>
    <row r="38" ht="15" customHeight="1">
      <c r="B38" s="271"/>
      <c r="C38" s="272"/>
      <c r="D38" s="270"/>
      <c r="E38" s="273" t="s">
        <v>54</v>
      </c>
      <c r="F38" s="270"/>
      <c r="G38" s="270" t="s">
        <v>675</v>
      </c>
      <c r="H38" s="270"/>
      <c r="I38" s="270"/>
      <c r="J38" s="270"/>
      <c r="K38" s="268"/>
    </row>
    <row r="39" ht="15" customHeight="1">
      <c r="B39" s="271"/>
      <c r="C39" s="272"/>
      <c r="D39" s="270"/>
      <c r="E39" s="273" t="s">
        <v>55</v>
      </c>
      <c r="F39" s="270"/>
      <c r="G39" s="270" t="s">
        <v>676</v>
      </c>
      <c r="H39" s="270"/>
      <c r="I39" s="270"/>
      <c r="J39" s="270"/>
      <c r="K39" s="268"/>
    </row>
    <row r="40" ht="15" customHeight="1">
      <c r="B40" s="271"/>
      <c r="C40" s="272"/>
      <c r="D40" s="270"/>
      <c r="E40" s="273" t="s">
        <v>136</v>
      </c>
      <c r="F40" s="270"/>
      <c r="G40" s="270" t="s">
        <v>677</v>
      </c>
      <c r="H40" s="270"/>
      <c r="I40" s="270"/>
      <c r="J40" s="270"/>
      <c r="K40" s="268"/>
    </row>
    <row r="41" ht="15" customHeight="1">
      <c r="B41" s="271"/>
      <c r="C41" s="272"/>
      <c r="D41" s="270"/>
      <c r="E41" s="273" t="s">
        <v>137</v>
      </c>
      <c r="F41" s="270"/>
      <c r="G41" s="270" t="s">
        <v>678</v>
      </c>
      <c r="H41" s="270"/>
      <c r="I41" s="270"/>
      <c r="J41" s="270"/>
      <c r="K41" s="268"/>
    </row>
    <row r="42" ht="15" customHeight="1">
      <c r="B42" s="271"/>
      <c r="C42" s="272"/>
      <c r="D42" s="270"/>
      <c r="E42" s="273" t="s">
        <v>679</v>
      </c>
      <c r="F42" s="270"/>
      <c r="G42" s="270" t="s">
        <v>680</v>
      </c>
      <c r="H42" s="270"/>
      <c r="I42" s="270"/>
      <c r="J42" s="270"/>
      <c r="K42" s="268"/>
    </row>
    <row r="43" ht="15" customHeight="1">
      <c r="B43" s="271"/>
      <c r="C43" s="272"/>
      <c r="D43" s="270"/>
      <c r="E43" s="273"/>
      <c r="F43" s="270"/>
      <c r="G43" s="270" t="s">
        <v>681</v>
      </c>
      <c r="H43" s="270"/>
      <c r="I43" s="270"/>
      <c r="J43" s="270"/>
      <c r="K43" s="268"/>
    </row>
    <row r="44" ht="15" customHeight="1">
      <c r="B44" s="271"/>
      <c r="C44" s="272"/>
      <c r="D44" s="270"/>
      <c r="E44" s="273" t="s">
        <v>682</v>
      </c>
      <c r="F44" s="270"/>
      <c r="G44" s="270" t="s">
        <v>683</v>
      </c>
      <c r="H44" s="270"/>
      <c r="I44" s="270"/>
      <c r="J44" s="270"/>
      <c r="K44" s="268"/>
    </row>
    <row r="45" ht="15" customHeight="1">
      <c r="B45" s="271"/>
      <c r="C45" s="272"/>
      <c r="D45" s="270"/>
      <c r="E45" s="273" t="s">
        <v>139</v>
      </c>
      <c r="F45" s="270"/>
      <c r="G45" s="270" t="s">
        <v>684</v>
      </c>
      <c r="H45" s="270"/>
      <c r="I45" s="270"/>
      <c r="J45" s="270"/>
      <c r="K45" s="268"/>
    </row>
    <row r="46" ht="12.75" customHeight="1">
      <c r="B46" s="271"/>
      <c r="C46" s="272"/>
      <c r="D46" s="270"/>
      <c r="E46" s="270"/>
      <c r="F46" s="270"/>
      <c r="G46" s="270"/>
      <c r="H46" s="270"/>
      <c r="I46" s="270"/>
      <c r="J46" s="270"/>
      <c r="K46" s="268"/>
    </row>
    <row r="47" ht="15" customHeight="1">
      <c r="B47" s="271"/>
      <c r="C47" s="272"/>
      <c r="D47" s="270" t="s">
        <v>685</v>
      </c>
      <c r="E47" s="270"/>
      <c r="F47" s="270"/>
      <c r="G47" s="270"/>
      <c r="H47" s="270"/>
      <c r="I47" s="270"/>
      <c r="J47" s="270"/>
      <c r="K47" s="268"/>
    </row>
    <row r="48" ht="15" customHeight="1">
      <c r="B48" s="271"/>
      <c r="C48" s="272"/>
      <c r="D48" s="272"/>
      <c r="E48" s="270" t="s">
        <v>686</v>
      </c>
      <c r="F48" s="270"/>
      <c r="G48" s="270"/>
      <c r="H48" s="270"/>
      <c r="I48" s="270"/>
      <c r="J48" s="270"/>
      <c r="K48" s="268"/>
    </row>
    <row r="49" ht="15" customHeight="1">
      <c r="B49" s="271"/>
      <c r="C49" s="272"/>
      <c r="D49" s="272"/>
      <c r="E49" s="270" t="s">
        <v>687</v>
      </c>
      <c r="F49" s="270"/>
      <c r="G49" s="270"/>
      <c r="H49" s="270"/>
      <c r="I49" s="270"/>
      <c r="J49" s="270"/>
      <c r="K49" s="268"/>
    </row>
    <row r="50" ht="15" customHeight="1">
      <c r="B50" s="271"/>
      <c r="C50" s="272"/>
      <c r="D50" s="272"/>
      <c r="E50" s="270" t="s">
        <v>688</v>
      </c>
      <c r="F50" s="270"/>
      <c r="G50" s="270"/>
      <c r="H50" s="270"/>
      <c r="I50" s="270"/>
      <c r="J50" s="270"/>
      <c r="K50" s="268"/>
    </row>
    <row r="51" ht="15" customHeight="1">
      <c r="B51" s="271"/>
      <c r="C51" s="272"/>
      <c r="D51" s="270" t="s">
        <v>689</v>
      </c>
      <c r="E51" s="270"/>
      <c r="F51" s="270"/>
      <c r="G51" s="270"/>
      <c r="H51" s="270"/>
      <c r="I51" s="270"/>
      <c r="J51" s="270"/>
      <c r="K51" s="268"/>
    </row>
    <row r="52" ht="25.5" customHeight="1">
      <c r="B52" s="266"/>
      <c r="C52" s="267" t="s">
        <v>690</v>
      </c>
      <c r="D52" s="267"/>
      <c r="E52" s="267"/>
      <c r="F52" s="267"/>
      <c r="G52" s="267"/>
      <c r="H52" s="267"/>
      <c r="I52" s="267"/>
      <c r="J52" s="267"/>
      <c r="K52" s="268"/>
    </row>
    <row r="53" ht="5.25" customHeight="1">
      <c r="B53" s="266"/>
      <c r="C53" s="269"/>
      <c r="D53" s="269"/>
      <c r="E53" s="269"/>
      <c r="F53" s="269"/>
      <c r="G53" s="269"/>
      <c r="H53" s="269"/>
      <c r="I53" s="269"/>
      <c r="J53" s="269"/>
      <c r="K53" s="268"/>
    </row>
    <row r="54" ht="15" customHeight="1">
      <c r="B54" s="266"/>
      <c r="C54" s="270" t="s">
        <v>691</v>
      </c>
      <c r="D54" s="270"/>
      <c r="E54" s="270"/>
      <c r="F54" s="270"/>
      <c r="G54" s="270"/>
      <c r="H54" s="270"/>
      <c r="I54" s="270"/>
      <c r="J54" s="270"/>
      <c r="K54" s="268"/>
    </row>
    <row r="55" ht="15" customHeight="1">
      <c r="B55" s="266"/>
      <c r="C55" s="270" t="s">
        <v>692</v>
      </c>
      <c r="D55" s="270"/>
      <c r="E55" s="270"/>
      <c r="F55" s="270"/>
      <c r="G55" s="270"/>
      <c r="H55" s="270"/>
      <c r="I55" s="270"/>
      <c r="J55" s="270"/>
      <c r="K55" s="268"/>
    </row>
    <row r="56" ht="12.75" customHeight="1">
      <c r="B56" s="266"/>
      <c r="C56" s="270"/>
      <c r="D56" s="270"/>
      <c r="E56" s="270"/>
      <c r="F56" s="270"/>
      <c r="G56" s="270"/>
      <c r="H56" s="270"/>
      <c r="I56" s="270"/>
      <c r="J56" s="270"/>
      <c r="K56" s="268"/>
    </row>
    <row r="57" ht="15" customHeight="1">
      <c r="B57" s="266"/>
      <c r="C57" s="270" t="s">
        <v>693</v>
      </c>
      <c r="D57" s="270"/>
      <c r="E57" s="270"/>
      <c r="F57" s="270"/>
      <c r="G57" s="270"/>
      <c r="H57" s="270"/>
      <c r="I57" s="270"/>
      <c r="J57" s="270"/>
      <c r="K57" s="268"/>
    </row>
    <row r="58" ht="15" customHeight="1">
      <c r="B58" s="266"/>
      <c r="C58" s="272"/>
      <c r="D58" s="270" t="s">
        <v>694</v>
      </c>
      <c r="E58" s="270"/>
      <c r="F58" s="270"/>
      <c r="G58" s="270"/>
      <c r="H58" s="270"/>
      <c r="I58" s="270"/>
      <c r="J58" s="270"/>
      <c r="K58" s="268"/>
    </row>
    <row r="59" ht="15" customHeight="1">
      <c r="B59" s="266"/>
      <c r="C59" s="272"/>
      <c r="D59" s="270" t="s">
        <v>695</v>
      </c>
      <c r="E59" s="270"/>
      <c r="F59" s="270"/>
      <c r="G59" s="270"/>
      <c r="H59" s="270"/>
      <c r="I59" s="270"/>
      <c r="J59" s="270"/>
      <c r="K59" s="268"/>
    </row>
    <row r="60" ht="15" customHeight="1">
      <c r="B60" s="266"/>
      <c r="C60" s="272"/>
      <c r="D60" s="270" t="s">
        <v>696</v>
      </c>
      <c r="E60" s="270"/>
      <c r="F60" s="270"/>
      <c r="G60" s="270"/>
      <c r="H60" s="270"/>
      <c r="I60" s="270"/>
      <c r="J60" s="270"/>
      <c r="K60" s="268"/>
    </row>
    <row r="61" ht="15" customHeight="1">
      <c r="B61" s="266"/>
      <c r="C61" s="272"/>
      <c r="D61" s="270" t="s">
        <v>697</v>
      </c>
      <c r="E61" s="270"/>
      <c r="F61" s="270"/>
      <c r="G61" s="270"/>
      <c r="H61" s="270"/>
      <c r="I61" s="270"/>
      <c r="J61" s="270"/>
      <c r="K61" s="268"/>
    </row>
    <row r="62" ht="15" customHeight="1">
      <c r="B62" s="266"/>
      <c r="C62" s="272"/>
      <c r="D62" s="275" t="s">
        <v>698</v>
      </c>
      <c r="E62" s="275"/>
      <c r="F62" s="275"/>
      <c r="G62" s="275"/>
      <c r="H62" s="275"/>
      <c r="I62" s="275"/>
      <c r="J62" s="275"/>
      <c r="K62" s="268"/>
    </row>
    <row r="63" ht="15" customHeight="1">
      <c r="B63" s="266"/>
      <c r="C63" s="272"/>
      <c r="D63" s="270" t="s">
        <v>699</v>
      </c>
      <c r="E63" s="270"/>
      <c r="F63" s="270"/>
      <c r="G63" s="270"/>
      <c r="H63" s="270"/>
      <c r="I63" s="270"/>
      <c r="J63" s="270"/>
      <c r="K63" s="268"/>
    </row>
    <row r="64" ht="12.75" customHeight="1">
      <c r="B64" s="266"/>
      <c r="C64" s="272"/>
      <c r="D64" s="272"/>
      <c r="E64" s="276"/>
      <c r="F64" s="272"/>
      <c r="G64" s="272"/>
      <c r="H64" s="272"/>
      <c r="I64" s="272"/>
      <c r="J64" s="272"/>
      <c r="K64" s="268"/>
    </row>
    <row r="65" ht="15" customHeight="1">
      <c r="B65" s="266"/>
      <c r="C65" s="272"/>
      <c r="D65" s="270" t="s">
        <v>700</v>
      </c>
      <c r="E65" s="270"/>
      <c r="F65" s="270"/>
      <c r="G65" s="270"/>
      <c r="H65" s="270"/>
      <c r="I65" s="270"/>
      <c r="J65" s="270"/>
      <c r="K65" s="268"/>
    </row>
    <row r="66" ht="15" customHeight="1">
      <c r="B66" s="266"/>
      <c r="C66" s="272"/>
      <c r="D66" s="275" t="s">
        <v>701</v>
      </c>
      <c r="E66" s="275"/>
      <c r="F66" s="275"/>
      <c r="G66" s="275"/>
      <c r="H66" s="275"/>
      <c r="I66" s="275"/>
      <c r="J66" s="275"/>
      <c r="K66" s="268"/>
    </row>
    <row r="67" ht="15" customHeight="1">
      <c r="B67" s="266"/>
      <c r="C67" s="272"/>
      <c r="D67" s="270" t="s">
        <v>702</v>
      </c>
      <c r="E67" s="270"/>
      <c r="F67" s="270"/>
      <c r="G67" s="270"/>
      <c r="H67" s="270"/>
      <c r="I67" s="270"/>
      <c r="J67" s="270"/>
      <c r="K67" s="268"/>
    </row>
    <row r="68" ht="15" customHeight="1">
      <c r="B68" s="266"/>
      <c r="C68" s="272"/>
      <c r="D68" s="270" t="s">
        <v>703</v>
      </c>
      <c r="E68" s="270"/>
      <c r="F68" s="270"/>
      <c r="G68" s="270"/>
      <c r="H68" s="270"/>
      <c r="I68" s="270"/>
      <c r="J68" s="270"/>
      <c r="K68" s="268"/>
    </row>
    <row r="69" ht="15" customHeight="1">
      <c r="B69" s="266"/>
      <c r="C69" s="272"/>
      <c r="D69" s="270" t="s">
        <v>704</v>
      </c>
      <c r="E69" s="270"/>
      <c r="F69" s="270"/>
      <c r="G69" s="270"/>
      <c r="H69" s="270"/>
      <c r="I69" s="270"/>
      <c r="J69" s="270"/>
      <c r="K69" s="268"/>
    </row>
    <row r="70" ht="15" customHeight="1">
      <c r="B70" s="266"/>
      <c r="C70" s="272"/>
      <c r="D70" s="270" t="s">
        <v>705</v>
      </c>
      <c r="E70" s="270"/>
      <c r="F70" s="270"/>
      <c r="G70" s="270"/>
      <c r="H70" s="270"/>
      <c r="I70" s="270"/>
      <c r="J70" s="270"/>
      <c r="K70" s="268"/>
    </row>
    <row r="71" ht="12.75" customHeight="1">
      <c r="B71" s="277"/>
      <c r="C71" s="278"/>
      <c r="D71" s="278"/>
      <c r="E71" s="278"/>
      <c r="F71" s="278"/>
      <c r="G71" s="278"/>
      <c r="H71" s="278"/>
      <c r="I71" s="278"/>
      <c r="J71" s="278"/>
      <c r="K71" s="279"/>
    </row>
    <row r="72" ht="18.75" customHeight="1">
      <c r="B72" s="280"/>
      <c r="C72" s="280"/>
      <c r="D72" s="280"/>
      <c r="E72" s="280"/>
      <c r="F72" s="280"/>
      <c r="G72" s="280"/>
      <c r="H72" s="280"/>
      <c r="I72" s="280"/>
      <c r="J72" s="280"/>
      <c r="K72" s="281"/>
    </row>
    <row r="73" ht="18.75" customHeight="1">
      <c r="B73" s="281"/>
      <c r="C73" s="281"/>
      <c r="D73" s="281"/>
      <c r="E73" s="281"/>
      <c r="F73" s="281"/>
      <c r="G73" s="281"/>
      <c r="H73" s="281"/>
      <c r="I73" s="281"/>
      <c r="J73" s="281"/>
      <c r="K73" s="281"/>
    </row>
    <row r="74" ht="7.5" customHeight="1">
      <c r="B74" s="282"/>
      <c r="C74" s="283"/>
      <c r="D74" s="283"/>
      <c r="E74" s="283"/>
      <c r="F74" s="283"/>
      <c r="G74" s="283"/>
      <c r="H74" s="283"/>
      <c r="I74" s="283"/>
      <c r="J74" s="283"/>
      <c r="K74" s="284"/>
    </row>
    <row r="75" ht="45" customHeight="1">
      <c r="B75" s="285"/>
      <c r="C75" s="286" t="s">
        <v>706</v>
      </c>
      <c r="D75" s="286"/>
      <c r="E75" s="286"/>
      <c r="F75" s="286"/>
      <c r="G75" s="286"/>
      <c r="H75" s="286"/>
      <c r="I75" s="286"/>
      <c r="J75" s="286"/>
      <c r="K75" s="287"/>
    </row>
    <row r="76" ht="17.25" customHeight="1">
      <c r="B76" s="285"/>
      <c r="C76" s="288" t="s">
        <v>707</v>
      </c>
      <c r="D76" s="288"/>
      <c r="E76" s="288"/>
      <c r="F76" s="288" t="s">
        <v>708</v>
      </c>
      <c r="G76" s="289"/>
      <c r="H76" s="288" t="s">
        <v>55</v>
      </c>
      <c r="I76" s="288" t="s">
        <v>58</v>
      </c>
      <c r="J76" s="288" t="s">
        <v>709</v>
      </c>
      <c r="K76" s="287"/>
    </row>
    <row r="77" ht="17.25" customHeight="1">
      <c r="B77" s="285"/>
      <c r="C77" s="290" t="s">
        <v>710</v>
      </c>
      <c r="D77" s="290"/>
      <c r="E77" s="290"/>
      <c r="F77" s="291" t="s">
        <v>711</v>
      </c>
      <c r="G77" s="292"/>
      <c r="H77" s="290"/>
      <c r="I77" s="290"/>
      <c r="J77" s="290" t="s">
        <v>712</v>
      </c>
      <c r="K77" s="287"/>
    </row>
    <row r="78" ht="5.25" customHeight="1">
      <c r="B78" s="285"/>
      <c r="C78" s="293"/>
      <c r="D78" s="293"/>
      <c r="E78" s="293"/>
      <c r="F78" s="293"/>
      <c r="G78" s="294"/>
      <c r="H78" s="293"/>
      <c r="I78" s="293"/>
      <c r="J78" s="293"/>
      <c r="K78" s="287"/>
    </row>
    <row r="79" ht="15" customHeight="1">
      <c r="B79" s="285"/>
      <c r="C79" s="273" t="s">
        <v>54</v>
      </c>
      <c r="D79" s="293"/>
      <c r="E79" s="293"/>
      <c r="F79" s="295" t="s">
        <v>713</v>
      </c>
      <c r="G79" s="294"/>
      <c r="H79" s="273" t="s">
        <v>714</v>
      </c>
      <c r="I79" s="273" t="s">
        <v>715</v>
      </c>
      <c r="J79" s="273">
        <v>20</v>
      </c>
      <c r="K79" s="287"/>
    </row>
    <row r="80" ht="15" customHeight="1">
      <c r="B80" s="285"/>
      <c r="C80" s="273" t="s">
        <v>716</v>
      </c>
      <c r="D80" s="273"/>
      <c r="E80" s="273"/>
      <c r="F80" s="295" t="s">
        <v>713</v>
      </c>
      <c r="G80" s="294"/>
      <c r="H80" s="273" t="s">
        <v>717</v>
      </c>
      <c r="I80" s="273" t="s">
        <v>715</v>
      </c>
      <c r="J80" s="273">
        <v>120</v>
      </c>
      <c r="K80" s="287"/>
    </row>
    <row r="81" ht="15" customHeight="1">
      <c r="B81" s="296"/>
      <c r="C81" s="273" t="s">
        <v>718</v>
      </c>
      <c r="D81" s="273"/>
      <c r="E81" s="273"/>
      <c r="F81" s="295" t="s">
        <v>719</v>
      </c>
      <c r="G81" s="294"/>
      <c r="H81" s="273" t="s">
        <v>720</v>
      </c>
      <c r="I81" s="273" t="s">
        <v>715</v>
      </c>
      <c r="J81" s="273">
        <v>50</v>
      </c>
      <c r="K81" s="287"/>
    </row>
    <row r="82" ht="15" customHeight="1">
      <c r="B82" s="296"/>
      <c r="C82" s="273" t="s">
        <v>721</v>
      </c>
      <c r="D82" s="273"/>
      <c r="E82" s="273"/>
      <c r="F82" s="295" t="s">
        <v>713</v>
      </c>
      <c r="G82" s="294"/>
      <c r="H82" s="273" t="s">
        <v>722</v>
      </c>
      <c r="I82" s="273" t="s">
        <v>723</v>
      </c>
      <c r="J82" s="273"/>
      <c r="K82" s="287"/>
    </row>
    <row r="83" ht="15" customHeight="1">
      <c r="B83" s="296"/>
      <c r="C83" s="297" t="s">
        <v>724</v>
      </c>
      <c r="D83" s="297"/>
      <c r="E83" s="297"/>
      <c r="F83" s="298" t="s">
        <v>719</v>
      </c>
      <c r="G83" s="297"/>
      <c r="H83" s="297" t="s">
        <v>725</v>
      </c>
      <c r="I83" s="297" t="s">
        <v>715</v>
      </c>
      <c r="J83" s="297">
        <v>15</v>
      </c>
      <c r="K83" s="287"/>
    </row>
    <row r="84" ht="15" customHeight="1">
      <c r="B84" s="296"/>
      <c r="C84" s="297" t="s">
        <v>726</v>
      </c>
      <c r="D84" s="297"/>
      <c r="E84" s="297"/>
      <c r="F84" s="298" t="s">
        <v>719</v>
      </c>
      <c r="G84" s="297"/>
      <c r="H84" s="297" t="s">
        <v>727</v>
      </c>
      <c r="I84" s="297" t="s">
        <v>715</v>
      </c>
      <c r="J84" s="297">
        <v>15</v>
      </c>
      <c r="K84" s="287"/>
    </row>
    <row r="85" ht="15" customHeight="1">
      <c r="B85" s="296"/>
      <c r="C85" s="297" t="s">
        <v>728</v>
      </c>
      <c r="D85" s="297"/>
      <c r="E85" s="297"/>
      <c r="F85" s="298" t="s">
        <v>719</v>
      </c>
      <c r="G85" s="297"/>
      <c r="H85" s="297" t="s">
        <v>729</v>
      </c>
      <c r="I85" s="297" t="s">
        <v>715</v>
      </c>
      <c r="J85" s="297">
        <v>20</v>
      </c>
      <c r="K85" s="287"/>
    </row>
    <row r="86" ht="15" customHeight="1">
      <c r="B86" s="296"/>
      <c r="C86" s="297" t="s">
        <v>730</v>
      </c>
      <c r="D86" s="297"/>
      <c r="E86" s="297"/>
      <c r="F86" s="298" t="s">
        <v>719</v>
      </c>
      <c r="G86" s="297"/>
      <c r="H86" s="297" t="s">
        <v>731</v>
      </c>
      <c r="I86" s="297" t="s">
        <v>715</v>
      </c>
      <c r="J86" s="297">
        <v>20</v>
      </c>
      <c r="K86" s="287"/>
    </row>
    <row r="87" ht="15" customHeight="1">
      <c r="B87" s="296"/>
      <c r="C87" s="273" t="s">
        <v>732</v>
      </c>
      <c r="D87" s="273"/>
      <c r="E87" s="273"/>
      <c r="F87" s="295" t="s">
        <v>719</v>
      </c>
      <c r="G87" s="294"/>
      <c r="H87" s="273" t="s">
        <v>733</v>
      </c>
      <c r="I87" s="273" t="s">
        <v>715</v>
      </c>
      <c r="J87" s="273">
        <v>50</v>
      </c>
      <c r="K87" s="287"/>
    </row>
    <row r="88" ht="15" customHeight="1">
      <c r="B88" s="296"/>
      <c r="C88" s="273" t="s">
        <v>734</v>
      </c>
      <c r="D88" s="273"/>
      <c r="E88" s="273"/>
      <c r="F88" s="295" t="s">
        <v>719</v>
      </c>
      <c r="G88" s="294"/>
      <c r="H88" s="273" t="s">
        <v>735</v>
      </c>
      <c r="I88" s="273" t="s">
        <v>715</v>
      </c>
      <c r="J88" s="273">
        <v>20</v>
      </c>
      <c r="K88" s="287"/>
    </row>
    <row r="89" ht="15" customHeight="1">
      <c r="B89" s="296"/>
      <c r="C89" s="273" t="s">
        <v>736</v>
      </c>
      <c r="D89" s="273"/>
      <c r="E89" s="273"/>
      <c r="F89" s="295" t="s">
        <v>719</v>
      </c>
      <c r="G89" s="294"/>
      <c r="H89" s="273" t="s">
        <v>737</v>
      </c>
      <c r="I89" s="273" t="s">
        <v>715</v>
      </c>
      <c r="J89" s="273">
        <v>20</v>
      </c>
      <c r="K89" s="287"/>
    </row>
    <row r="90" ht="15" customHeight="1">
      <c r="B90" s="296"/>
      <c r="C90" s="273" t="s">
        <v>738</v>
      </c>
      <c r="D90" s="273"/>
      <c r="E90" s="273"/>
      <c r="F90" s="295" t="s">
        <v>719</v>
      </c>
      <c r="G90" s="294"/>
      <c r="H90" s="273" t="s">
        <v>739</v>
      </c>
      <c r="I90" s="273" t="s">
        <v>715</v>
      </c>
      <c r="J90" s="273">
        <v>50</v>
      </c>
      <c r="K90" s="287"/>
    </row>
    <row r="91" ht="15" customHeight="1">
      <c r="B91" s="296"/>
      <c r="C91" s="273" t="s">
        <v>740</v>
      </c>
      <c r="D91" s="273"/>
      <c r="E91" s="273"/>
      <c r="F91" s="295" t="s">
        <v>719</v>
      </c>
      <c r="G91" s="294"/>
      <c r="H91" s="273" t="s">
        <v>740</v>
      </c>
      <c r="I91" s="273" t="s">
        <v>715</v>
      </c>
      <c r="J91" s="273">
        <v>50</v>
      </c>
      <c r="K91" s="287"/>
    </row>
    <row r="92" ht="15" customHeight="1">
      <c r="B92" s="296"/>
      <c r="C92" s="273" t="s">
        <v>741</v>
      </c>
      <c r="D92" s="273"/>
      <c r="E92" s="273"/>
      <c r="F92" s="295" t="s">
        <v>719</v>
      </c>
      <c r="G92" s="294"/>
      <c r="H92" s="273" t="s">
        <v>742</v>
      </c>
      <c r="I92" s="273" t="s">
        <v>715</v>
      </c>
      <c r="J92" s="273">
        <v>255</v>
      </c>
      <c r="K92" s="287"/>
    </row>
    <row r="93" ht="15" customHeight="1">
      <c r="B93" s="296"/>
      <c r="C93" s="273" t="s">
        <v>743</v>
      </c>
      <c r="D93" s="273"/>
      <c r="E93" s="273"/>
      <c r="F93" s="295" t="s">
        <v>713</v>
      </c>
      <c r="G93" s="294"/>
      <c r="H93" s="273" t="s">
        <v>744</v>
      </c>
      <c r="I93" s="273" t="s">
        <v>745</v>
      </c>
      <c r="J93" s="273"/>
      <c r="K93" s="287"/>
    </row>
    <row r="94" ht="15" customHeight="1">
      <c r="B94" s="296"/>
      <c r="C94" s="273" t="s">
        <v>746</v>
      </c>
      <c r="D94" s="273"/>
      <c r="E94" s="273"/>
      <c r="F94" s="295" t="s">
        <v>713</v>
      </c>
      <c r="G94" s="294"/>
      <c r="H94" s="273" t="s">
        <v>747</v>
      </c>
      <c r="I94" s="273" t="s">
        <v>748</v>
      </c>
      <c r="J94" s="273"/>
      <c r="K94" s="287"/>
    </row>
    <row r="95" ht="15" customHeight="1">
      <c r="B95" s="296"/>
      <c r="C95" s="273" t="s">
        <v>749</v>
      </c>
      <c r="D95" s="273"/>
      <c r="E95" s="273"/>
      <c r="F95" s="295" t="s">
        <v>713</v>
      </c>
      <c r="G95" s="294"/>
      <c r="H95" s="273" t="s">
        <v>749</v>
      </c>
      <c r="I95" s="273" t="s">
        <v>748</v>
      </c>
      <c r="J95" s="273"/>
      <c r="K95" s="287"/>
    </row>
    <row r="96" ht="15" customHeight="1">
      <c r="B96" s="296"/>
      <c r="C96" s="273" t="s">
        <v>39</v>
      </c>
      <c r="D96" s="273"/>
      <c r="E96" s="273"/>
      <c r="F96" s="295" t="s">
        <v>713</v>
      </c>
      <c r="G96" s="294"/>
      <c r="H96" s="273" t="s">
        <v>750</v>
      </c>
      <c r="I96" s="273" t="s">
        <v>748</v>
      </c>
      <c r="J96" s="273"/>
      <c r="K96" s="287"/>
    </row>
    <row r="97" ht="15" customHeight="1">
      <c r="B97" s="296"/>
      <c r="C97" s="273" t="s">
        <v>49</v>
      </c>
      <c r="D97" s="273"/>
      <c r="E97" s="273"/>
      <c r="F97" s="295" t="s">
        <v>713</v>
      </c>
      <c r="G97" s="294"/>
      <c r="H97" s="273" t="s">
        <v>751</v>
      </c>
      <c r="I97" s="273" t="s">
        <v>748</v>
      </c>
      <c r="J97" s="273"/>
      <c r="K97" s="287"/>
    </row>
    <row r="98" ht="15" customHeight="1">
      <c r="B98" s="299"/>
      <c r="C98" s="300"/>
      <c r="D98" s="300"/>
      <c r="E98" s="300"/>
      <c r="F98" s="300"/>
      <c r="G98" s="300"/>
      <c r="H98" s="300"/>
      <c r="I98" s="300"/>
      <c r="J98" s="300"/>
      <c r="K98" s="301"/>
    </row>
    <row r="99" ht="18.75" customHeight="1">
      <c r="B99" s="302"/>
      <c r="C99" s="303"/>
      <c r="D99" s="303"/>
      <c r="E99" s="303"/>
      <c r="F99" s="303"/>
      <c r="G99" s="303"/>
      <c r="H99" s="303"/>
      <c r="I99" s="303"/>
      <c r="J99" s="303"/>
      <c r="K99" s="302"/>
    </row>
    <row r="100" ht="18.75" customHeight="1">
      <c r="B100" s="281"/>
      <c r="C100" s="281"/>
      <c r="D100" s="281"/>
      <c r="E100" s="281"/>
      <c r="F100" s="281"/>
      <c r="G100" s="281"/>
      <c r="H100" s="281"/>
      <c r="I100" s="281"/>
      <c r="J100" s="281"/>
      <c r="K100" s="281"/>
    </row>
    <row r="101" ht="7.5" customHeight="1">
      <c r="B101" s="282"/>
      <c r="C101" s="283"/>
      <c r="D101" s="283"/>
      <c r="E101" s="283"/>
      <c r="F101" s="283"/>
      <c r="G101" s="283"/>
      <c r="H101" s="283"/>
      <c r="I101" s="283"/>
      <c r="J101" s="283"/>
      <c r="K101" s="284"/>
    </row>
    <row r="102" ht="45" customHeight="1">
      <c r="B102" s="285"/>
      <c r="C102" s="286" t="s">
        <v>752</v>
      </c>
      <c r="D102" s="286"/>
      <c r="E102" s="286"/>
      <c r="F102" s="286"/>
      <c r="G102" s="286"/>
      <c r="H102" s="286"/>
      <c r="I102" s="286"/>
      <c r="J102" s="286"/>
      <c r="K102" s="287"/>
    </row>
    <row r="103" ht="17.25" customHeight="1">
      <c r="B103" s="285"/>
      <c r="C103" s="288" t="s">
        <v>707</v>
      </c>
      <c r="D103" s="288"/>
      <c r="E103" s="288"/>
      <c r="F103" s="288" t="s">
        <v>708</v>
      </c>
      <c r="G103" s="289"/>
      <c r="H103" s="288" t="s">
        <v>55</v>
      </c>
      <c r="I103" s="288" t="s">
        <v>58</v>
      </c>
      <c r="J103" s="288" t="s">
        <v>709</v>
      </c>
      <c r="K103" s="287"/>
    </row>
    <row r="104" ht="17.25" customHeight="1">
      <c r="B104" s="285"/>
      <c r="C104" s="290" t="s">
        <v>710</v>
      </c>
      <c r="D104" s="290"/>
      <c r="E104" s="290"/>
      <c r="F104" s="291" t="s">
        <v>711</v>
      </c>
      <c r="G104" s="292"/>
      <c r="H104" s="290"/>
      <c r="I104" s="290"/>
      <c r="J104" s="290" t="s">
        <v>712</v>
      </c>
      <c r="K104" s="287"/>
    </row>
    <row r="105" ht="5.25" customHeight="1">
      <c r="B105" s="285"/>
      <c r="C105" s="288"/>
      <c r="D105" s="288"/>
      <c r="E105" s="288"/>
      <c r="F105" s="288"/>
      <c r="G105" s="304"/>
      <c r="H105" s="288"/>
      <c r="I105" s="288"/>
      <c r="J105" s="288"/>
      <c r="K105" s="287"/>
    </row>
    <row r="106" ht="15" customHeight="1">
      <c r="B106" s="285"/>
      <c r="C106" s="273" t="s">
        <v>54</v>
      </c>
      <c r="D106" s="293"/>
      <c r="E106" s="293"/>
      <c r="F106" s="295" t="s">
        <v>713</v>
      </c>
      <c r="G106" s="304"/>
      <c r="H106" s="273" t="s">
        <v>753</v>
      </c>
      <c r="I106" s="273" t="s">
        <v>715</v>
      </c>
      <c r="J106" s="273">
        <v>20</v>
      </c>
      <c r="K106" s="287"/>
    </row>
    <row r="107" ht="15" customHeight="1">
      <c r="B107" s="285"/>
      <c r="C107" s="273" t="s">
        <v>716</v>
      </c>
      <c r="D107" s="273"/>
      <c r="E107" s="273"/>
      <c r="F107" s="295" t="s">
        <v>713</v>
      </c>
      <c r="G107" s="273"/>
      <c r="H107" s="273" t="s">
        <v>753</v>
      </c>
      <c r="I107" s="273" t="s">
        <v>715</v>
      </c>
      <c r="J107" s="273">
        <v>120</v>
      </c>
      <c r="K107" s="287"/>
    </row>
    <row r="108" ht="15" customHeight="1">
      <c r="B108" s="296"/>
      <c r="C108" s="273" t="s">
        <v>718</v>
      </c>
      <c r="D108" s="273"/>
      <c r="E108" s="273"/>
      <c r="F108" s="295" t="s">
        <v>719</v>
      </c>
      <c r="G108" s="273"/>
      <c r="H108" s="273" t="s">
        <v>753</v>
      </c>
      <c r="I108" s="273" t="s">
        <v>715</v>
      </c>
      <c r="J108" s="273">
        <v>50</v>
      </c>
      <c r="K108" s="287"/>
    </row>
    <row r="109" ht="15" customHeight="1">
      <c r="B109" s="296"/>
      <c r="C109" s="273" t="s">
        <v>721</v>
      </c>
      <c r="D109" s="273"/>
      <c r="E109" s="273"/>
      <c r="F109" s="295" t="s">
        <v>713</v>
      </c>
      <c r="G109" s="273"/>
      <c r="H109" s="273" t="s">
        <v>753</v>
      </c>
      <c r="I109" s="273" t="s">
        <v>723</v>
      </c>
      <c r="J109" s="273"/>
      <c r="K109" s="287"/>
    </row>
    <row r="110" ht="15" customHeight="1">
      <c r="B110" s="296"/>
      <c r="C110" s="273" t="s">
        <v>732</v>
      </c>
      <c r="D110" s="273"/>
      <c r="E110" s="273"/>
      <c r="F110" s="295" t="s">
        <v>719</v>
      </c>
      <c r="G110" s="273"/>
      <c r="H110" s="273" t="s">
        <v>753</v>
      </c>
      <c r="I110" s="273" t="s">
        <v>715</v>
      </c>
      <c r="J110" s="273">
        <v>50</v>
      </c>
      <c r="K110" s="287"/>
    </row>
    <row r="111" ht="15" customHeight="1">
      <c r="B111" s="296"/>
      <c r="C111" s="273" t="s">
        <v>740</v>
      </c>
      <c r="D111" s="273"/>
      <c r="E111" s="273"/>
      <c r="F111" s="295" t="s">
        <v>719</v>
      </c>
      <c r="G111" s="273"/>
      <c r="H111" s="273" t="s">
        <v>753</v>
      </c>
      <c r="I111" s="273" t="s">
        <v>715</v>
      </c>
      <c r="J111" s="273">
        <v>50</v>
      </c>
      <c r="K111" s="287"/>
    </row>
    <row r="112" ht="15" customHeight="1">
      <c r="B112" s="296"/>
      <c r="C112" s="273" t="s">
        <v>738</v>
      </c>
      <c r="D112" s="273"/>
      <c r="E112" s="273"/>
      <c r="F112" s="295" t="s">
        <v>719</v>
      </c>
      <c r="G112" s="273"/>
      <c r="H112" s="273" t="s">
        <v>753</v>
      </c>
      <c r="I112" s="273" t="s">
        <v>715</v>
      </c>
      <c r="J112" s="273">
        <v>50</v>
      </c>
      <c r="K112" s="287"/>
    </row>
    <row r="113" ht="15" customHeight="1">
      <c r="B113" s="296"/>
      <c r="C113" s="273" t="s">
        <v>54</v>
      </c>
      <c r="D113" s="273"/>
      <c r="E113" s="273"/>
      <c r="F113" s="295" t="s">
        <v>713</v>
      </c>
      <c r="G113" s="273"/>
      <c r="H113" s="273" t="s">
        <v>754</v>
      </c>
      <c r="I113" s="273" t="s">
        <v>715</v>
      </c>
      <c r="J113" s="273">
        <v>20</v>
      </c>
      <c r="K113" s="287"/>
    </row>
    <row r="114" ht="15" customHeight="1">
      <c r="B114" s="296"/>
      <c r="C114" s="273" t="s">
        <v>755</v>
      </c>
      <c r="D114" s="273"/>
      <c r="E114" s="273"/>
      <c r="F114" s="295" t="s">
        <v>713</v>
      </c>
      <c r="G114" s="273"/>
      <c r="H114" s="273" t="s">
        <v>756</v>
      </c>
      <c r="I114" s="273" t="s">
        <v>715</v>
      </c>
      <c r="J114" s="273">
        <v>120</v>
      </c>
      <c r="K114" s="287"/>
    </row>
    <row r="115" ht="15" customHeight="1">
      <c r="B115" s="296"/>
      <c r="C115" s="273" t="s">
        <v>39</v>
      </c>
      <c r="D115" s="273"/>
      <c r="E115" s="273"/>
      <c r="F115" s="295" t="s">
        <v>713</v>
      </c>
      <c r="G115" s="273"/>
      <c r="H115" s="273" t="s">
        <v>757</v>
      </c>
      <c r="I115" s="273" t="s">
        <v>748</v>
      </c>
      <c r="J115" s="273"/>
      <c r="K115" s="287"/>
    </row>
    <row r="116" ht="15" customHeight="1">
      <c r="B116" s="296"/>
      <c r="C116" s="273" t="s">
        <v>49</v>
      </c>
      <c r="D116" s="273"/>
      <c r="E116" s="273"/>
      <c r="F116" s="295" t="s">
        <v>713</v>
      </c>
      <c r="G116" s="273"/>
      <c r="H116" s="273" t="s">
        <v>758</v>
      </c>
      <c r="I116" s="273" t="s">
        <v>748</v>
      </c>
      <c r="J116" s="273"/>
      <c r="K116" s="287"/>
    </row>
    <row r="117" ht="15" customHeight="1">
      <c r="B117" s="296"/>
      <c r="C117" s="273" t="s">
        <v>58</v>
      </c>
      <c r="D117" s="273"/>
      <c r="E117" s="273"/>
      <c r="F117" s="295" t="s">
        <v>713</v>
      </c>
      <c r="G117" s="273"/>
      <c r="H117" s="273" t="s">
        <v>759</v>
      </c>
      <c r="I117" s="273" t="s">
        <v>760</v>
      </c>
      <c r="J117" s="273"/>
      <c r="K117" s="287"/>
    </row>
    <row r="118" ht="15" customHeight="1">
      <c r="B118" s="299"/>
      <c r="C118" s="305"/>
      <c r="D118" s="305"/>
      <c r="E118" s="305"/>
      <c r="F118" s="305"/>
      <c r="G118" s="305"/>
      <c r="H118" s="305"/>
      <c r="I118" s="305"/>
      <c r="J118" s="305"/>
      <c r="K118" s="301"/>
    </row>
    <row r="119" ht="18.75" customHeight="1">
      <c r="B119" s="306"/>
      <c r="C119" s="270"/>
      <c r="D119" s="270"/>
      <c r="E119" s="270"/>
      <c r="F119" s="307"/>
      <c r="G119" s="270"/>
      <c r="H119" s="270"/>
      <c r="I119" s="270"/>
      <c r="J119" s="270"/>
      <c r="K119" s="306"/>
    </row>
    <row r="120" ht="18.75" customHeight="1">
      <c r="B120" s="281"/>
      <c r="C120" s="281"/>
      <c r="D120" s="281"/>
      <c r="E120" s="281"/>
      <c r="F120" s="281"/>
      <c r="G120" s="281"/>
      <c r="H120" s="281"/>
      <c r="I120" s="281"/>
      <c r="J120" s="281"/>
      <c r="K120" s="281"/>
    </row>
    <row r="121" ht="7.5" customHeight="1">
      <c r="B121" s="308"/>
      <c r="C121" s="309"/>
      <c r="D121" s="309"/>
      <c r="E121" s="309"/>
      <c r="F121" s="309"/>
      <c r="G121" s="309"/>
      <c r="H121" s="309"/>
      <c r="I121" s="309"/>
      <c r="J121" s="309"/>
      <c r="K121" s="310"/>
    </row>
    <row r="122" ht="45" customHeight="1">
      <c r="B122" s="311"/>
      <c r="C122" s="264" t="s">
        <v>761</v>
      </c>
      <c r="D122" s="264"/>
      <c r="E122" s="264"/>
      <c r="F122" s="264"/>
      <c r="G122" s="264"/>
      <c r="H122" s="264"/>
      <c r="I122" s="264"/>
      <c r="J122" s="264"/>
      <c r="K122" s="312"/>
    </row>
    <row r="123" ht="17.25" customHeight="1">
      <c r="B123" s="313"/>
      <c r="C123" s="288" t="s">
        <v>707</v>
      </c>
      <c r="D123" s="288"/>
      <c r="E123" s="288"/>
      <c r="F123" s="288" t="s">
        <v>708</v>
      </c>
      <c r="G123" s="289"/>
      <c r="H123" s="288" t="s">
        <v>55</v>
      </c>
      <c r="I123" s="288" t="s">
        <v>58</v>
      </c>
      <c r="J123" s="288" t="s">
        <v>709</v>
      </c>
      <c r="K123" s="314"/>
    </row>
    <row r="124" ht="17.25" customHeight="1">
      <c r="B124" s="313"/>
      <c r="C124" s="290" t="s">
        <v>710</v>
      </c>
      <c r="D124" s="290"/>
      <c r="E124" s="290"/>
      <c r="F124" s="291" t="s">
        <v>711</v>
      </c>
      <c r="G124" s="292"/>
      <c r="H124" s="290"/>
      <c r="I124" s="290"/>
      <c r="J124" s="290" t="s">
        <v>712</v>
      </c>
      <c r="K124" s="314"/>
    </row>
    <row r="125" ht="5.25" customHeight="1">
      <c r="B125" s="315"/>
      <c r="C125" s="293"/>
      <c r="D125" s="293"/>
      <c r="E125" s="293"/>
      <c r="F125" s="293"/>
      <c r="G125" s="273"/>
      <c r="H125" s="293"/>
      <c r="I125" s="293"/>
      <c r="J125" s="293"/>
      <c r="K125" s="316"/>
    </row>
    <row r="126" ht="15" customHeight="1">
      <c r="B126" s="315"/>
      <c r="C126" s="273" t="s">
        <v>716</v>
      </c>
      <c r="D126" s="293"/>
      <c r="E126" s="293"/>
      <c r="F126" s="295" t="s">
        <v>713</v>
      </c>
      <c r="G126" s="273"/>
      <c r="H126" s="273" t="s">
        <v>753</v>
      </c>
      <c r="I126" s="273" t="s">
        <v>715</v>
      </c>
      <c r="J126" s="273">
        <v>120</v>
      </c>
      <c r="K126" s="317"/>
    </row>
    <row r="127" ht="15" customHeight="1">
      <c r="B127" s="315"/>
      <c r="C127" s="273" t="s">
        <v>762</v>
      </c>
      <c r="D127" s="273"/>
      <c r="E127" s="273"/>
      <c r="F127" s="295" t="s">
        <v>713</v>
      </c>
      <c r="G127" s="273"/>
      <c r="H127" s="273" t="s">
        <v>763</v>
      </c>
      <c r="I127" s="273" t="s">
        <v>715</v>
      </c>
      <c r="J127" s="273" t="s">
        <v>764</v>
      </c>
      <c r="K127" s="317"/>
    </row>
    <row r="128" ht="15" customHeight="1">
      <c r="B128" s="315"/>
      <c r="C128" s="273" t="s">
        <v>661</v>
      </c>
      <c r="D128" s="273"/>
      <c r="E128" s="273"/>
      <c r="F128" s="295" t="s">
        <v>713</v>
      </c>
      <c r="G128" s="273"/>
      <c r="H128" s="273" t="s">
        <v>765</v>
      </c>
      <c r="I128" s="273" t="s">
        <v>715</v>
      </c>
      <c r="J128" s="273" t="s">
        <v>764</v>
      </c>
      <c r="K128" s="317"/>
    </row>
    <row r="129" ht="15" customHeight="1">
      <c r="B129" s="315"/>
      <c r="C129" s="273" t="s">
        <v>724</v>
      </c>
      <c r="D129" s="273"/>
      <c r="E129" s="273"/>
      <c r="F129" s="295" t="s">
        <v>719</v>
      </c>
      <c r="G129" s="273"/>
      <c r="H129" s="273" t="s">
        <v>725</v>
      </c>
      <c r="I129" s="273" t="s">
        <v>715</v>
      </c>
      <c r="J129" s="273">
        <v>15</v>
      </c>
      <c r="K129" s="317"/>
    </row>
    <row r="130" ht="15" customHeight="1">
      <c r="B130" s="315"/>
      <c r="C130" s="297" t="s">
        <v>726</v>
      </c>
      <c r="D130" s="297"/>
      <c r="E130" s="297"/>
      <c r="F130" s="298" t="s">
        <v>719</v>
      </c>
      <c r="G130" s="297"/>
      <c r="H130" s="297" t="s">
        <v>727</v>
      </c>
      <c r="I130" s="297" t="s">
        <v>715</v>
      </c>
      <c r="J130" s="297">
        <v>15</v>
      </c>
      <c r="K130" s="317"/>
    </row>
    <row r="131" ht="15" customHeight="1">
      <c r="B131" s="315"/>
      <c r="C131" s="297" t="s">
        <v>728</v>
      </c>
      <c r="D131" s="297"/>
      <c r="E131" s="297"/>
      <c r="F131" s="298" t="s">
        <v>719</v>
      </c>
      <c r="G131" s="297"/>
      <c r="H131" s="297" t="s">
        <v>729</v>
      </c>
      <c r="I131" s="297" t="s">
        <v>715</v>
      </c>
      <c r="J131" s="297">
        <v>20</v>
      </c>
      <c r="K131" s="317"/>
    </row>
    <row r="132" ht="15" customHeight="1">
      <c r="B132" s="315"/>
      <c r="C132" s="297" t="s">
        <v>730</v>
      </c>
      <c r="D132" s="297"/>
      <c r="E132" s="297"/>
      <c r="F132" s="298" t="s">
        <v>719</v>
      </c>
      <c r="G132" s="297"/>
      <c r="H132" s="297" t="s">
        <v>731</v>
      </c>
      <c r="I132" s="297" t="s">
        <v>715</v>
      </c>
      <c r="J132" s="297">
        <v>20</v>
      </c>
      <c r="K132" s="317"/>
    </row>
    <row r="133" ht="15" customHeight="1">
      <c r="B133" s="315"/>
      <c r="C133" s="273" t="s">
        <v>718</v>
      </c>
      <c r="D133" s="273"/>
      <c r="E133" s="273"/>
      <c r="F133" s="295" t="s">
        <v>719</v>
      </c>
      <c r="G133" s="273"/>
      <c r="H133" s="273" t="s">
        <v>753</v>
      </c>
      <c r="I133" s="273" t="s">
        <v>715</v>
      </c>
      <c r="J133" s="273">
        <v>50</v>
      </c>
      <c r="K133" s="317"/>
    </row>
    <row r="134" ht="15" customHeight="1">
      <c r="B134" s="315"/>
      <c r="C134" s="273" t="s">
        <v>732</v>
      </c>
      <c r="D134" s="273"/>
      <c r="E134" s="273"/>
      <c r="F134" s="295" t="s">
        <v>719</v>
      </c>
      <c r="G134" s="273"/>
      <c r="H134" s="273" t="s">
        <v>753</v>
      </c>
      <c r="I134" s="273" t="s">
        <v>715</v>
      </c>
      <c r="J134" s="273">
        <v>50</v>
      </c>
      <c r="K134" s="317"/>
    </row>
    <row r="135" ht="15" customHeight="1">
      <c r="B135" s="315"/>
      <c r="C135" s="273" t="s">
        <v>738</v>
      </c>
      <c r="D135" s="273"/>
      <c r="E135" s="273"/>
      <c r="F135" s="295" t="s">
        <v>719</v>
      </c>
      <c r="G135" s="273"/>
      <c r="H135" s="273" t="s">
        <v>753</v>
      </c>
      <c r="I135" s="273" t="s">
        <v>715</v>
      </c>
      <c r="J135" s="273">
        <v>50</v>
      </c>
      <c r="K135" s="317"/>
    </row>
    <row r="136" ht="15" customHeight="1">
      <c r="B136" s="315"/>
      <c r="C136" s="273" t="s">
        <v>740</v>
      </c>
      <c r="D136" s="273"/>
      <c r="E136" s="273"/>
      <c r="F136" s="295" t="s">
        <v>719</v>
      </c>
      <c r="G136" s="273"/>
      <c r="H136" s="273" t="s">
        <v>753</v>
      </c>
      <c r="I136" s="273" t="s">
        <v>715</v>
      </c>
      <c r="J136" s="273">
        <v>50</v>
      </c>
      <c r="K136" s="317"/>
    </row>
    <row r="137" ht="15" customHeight="1">
      <c r="B137" s="315"/>
      <c r="C137" s="273" t="s">
        <v>741</v>
      </c>
      <c r="D137" s="273"/>
      <c r="E137" s="273"/>
      <c r="F137" s="295" t="s">
        <v>719</v>
      </c>
      <c r="G137" s="273"/>
      <c r="H137" s="273" t="s">
        <v>766</v>
      </c>
      <c r="I137" s="273" t="s">
        <v>715</v>
      </c>
      <c r="J137" s="273">
        <v>255</v>
      </c>
      <c r="K137" s="317"/>
    </row>
    <row r="138" ht="15" customHeight="1">
      <c r="B138" s="315"/>
      <c r="C138" s="273" t="s">
        <v>743</v>
      </c>
      <c r="D138" s="273"/>
      <c r="E138" s="273"/>
      <c r="F138" s="295" t="s">
        <v>713</v>
      </c>
      <c r="G138" s="273"/>
      <c r="H138" s="273" t="s">
        <v>767</v>
      </c>
      <c r="I138" s="273" t="s">
        <v>745</v>
      </c>
      <c r="J138" s="273"/>
      <c r="K138" s="317"/>
    </row>
    <row r="139" ht="15" customHeight="1">
      <c r="B139" s="315"/>
      <c r="C139" s="273" t="s">
        <v>746</v>
      </c>
      <c r="D139" s="273"/>
      <c r="E139" s="273"/>
      <c r="F139" s="295" t="s">
        <v>713</v>
      </c>
      <c r="G139" s="273"/>
      <c r="H139" s="273" t="s">
        <v>768</v>
      </c>
      <c r="I139" s="273" t="s">
        <v>748</v>
      </c>
      <c r="J139" s="273"/>
      <c r="K139" s="317"/>
    </row>
    <row r="140" ht="15" customHeight="1">
      <c r="B140" s="315"/>
      <c r="C140" s="273" t="s">
        <v>749</v>
      </c>
      <c r="D140" s="273"/>
      <c r="E140" s="273"/>
      <c r="F140" s="295" t="s">
        <v>713</v>
      </c>
      <c r="G140" s="273"/>
      <c r="H140" s="273" t="s">
        <v>749</v>
      </c>
      <c r="I140" s="273" t="s">
        <v>748</v>
      </c>
      <c r="J140" s="273"/>
      <c r="K140" s="317"/>
    </row>
    <row r="141" ht="15" customHeight="1">
      <c r="B141" s="315"/>
      <c r="C141" s="273" t="s">
        <v>39</v>
      </c>
      <c r="D141" s="273"/>
      <c r="E141" s="273"/>
      <c r="F141" s="295" t="s">
        <v>713</v>
      </c>
      <c r="G141" s="273"/>
      <c r="H141" s="273" t="s">
        <v>769</v>
      </c>
      <c r="I141" s="273" t="s">
        <v>748</v>
      </c>
      <c r="J141" s="273"/>
      <c r="K141" s="317"/>
    </row>
    <row r="142" ht="15" customHeight="1">
      <c r="B142" s="315"/>
      <c r="C142" s="273" t="s">
        <v>770</v>
      </c>
      <c r="D142" s="273"/>
      <c r="E142" s="273"/>
      <c r="F142" s="295" t="s">
        <v>713</v>
      </c>
      <c r="G142" s="273"/>
      <c r="H142" s="273" t="s">
        <v>771</v>
      </c>
      <c r="I142" s="273" t="s">
        <v>748</v>
      </c>
      <c r="J142" s="273"/>
      <c r="K142" s="317"/>
    </row>
    <row r="143" ht="15" customHeight="1">
      <c r="B143" s="318"/>
      <c r="C143" s="319"/>
      <c r="D143" s="319"/>
      <c r="E143" s="319"/>
      <c r="F143" s="319"/>
      <c r="G143" s="319"/>
      <c r="H143" s="319"/>
      <c r="I143" s="319"/>
      <c r="J143" s="319"/>
      <c r="K143" s="320"/>
    </row>
    <row r="144" ht="18.75" customHeight="1">
      <c r="B144" s="270"/>
      <c r="C144" s="270"/>
      <c r="D144" s="270"/>
      <c r="E144" s="270"/>
      <c r="F144" s="307"/>
      <c r="G144" s="270"/>
      <c r="H144" s="270"/>
      <c r="I144" s="270"/>
      <c r="J144" s="270"/>
      <c r="K144" s="270"/>
    </row>
    <row r="145" ht="18.75" customHeight="1">
      <c r="B145" s="281"/>
      <c r="C145" s="281"/>
      <c r="D145" s="281"/>
      <c r="E145" s="281"/>
      <c r="F145" s="281"/>
      <c r="G145" s="281"/>
      <c r="H145" s="281"/>
      <c r="I145" s="281"/>
      <c r="J145" s="281"/>
      <c r="K145" s="281"/>
    </row>
    <row r="146" ht="7.5" customHeight="1">
      <c r="B146" s="282"/>
      <c r="C146" s="283"/>
      <c r="D146" s="283"/>
      <c r="E146" s="283"/>
      <c r="F146" s="283"/>
      <c r="G146" s="283"/>
      <c r="H146" s="283"/>
      <c r="I146" s="283"/>
      <c r="J146" s="283"/>
      <c r="K146" s="284"/>
    </row>
    <row r="147" ht="45" customHeight="1">
      <c r="B147" s="285"/>
      <c r="C147" s="286" t="s">
        <v>772</v>
      </c>
      <c r="D147" s="286"/>
      <c r="E147" s="286"/>
      <c r="F147" s="286"/>
      <c r="G147" s="286"/>
      <c r="H147" s="286"/>
      <c r="I147" s="286"/>
      <c r="J147" s="286"/>
      <c r="K147" s="287"/>
    </row>
    <row r="148" ht="17.25" customHeight="1">
      <c r="B148" s="285"/>
      <c r="C148" s="288" t="s">
        <v>707</v>
      </c>
      <c r="D148" s="288"/>
      <c r="E148" s="288"/>
      <c r="F148" s="288" t="s">
        <v>708</v>
      </c>
      <c r="G148" s="289"/>
      <c r="H148" s="288" t="s">
        <v>55</v>
      </c>
      <c r="I148" s="288" t="s">
        <v>58</v>
      </c>
      <c r="J148" s="288" t="s">
        <v>709</v>
      </c>
      <c r="K148" s="287"/>
    </row>
    <row r="149" ht="17.25" customHeight="1">
      <c r="B149" s="285"/>
      <c r="C149" s="290" t="s">
        <v>710</v>
      </c>
      <c r="D149" s="290"/>
      <c r="E149" s="290"/>
      <c r="F149" s="291" t="s">
        <v>711</v>
      </c>
      <c r="G149" s="292"/>
      <c r="H149" s="290"/>
      <c r="I149" s="290"/>
      <c r="J149" s="290" t="s">
        <v>712</v>
      </c>
      <c r="K149" s="287"/>
    </row>
    <row r="150" ht="5.25" customHeight="1">
      <c r="B150" s="296"/>
      <c r="C150" s="293"/>
      <c r="D150" s="293"/>
      <c r="E150" s="293"/>
      <c r="F150" s="293"/>
      <c r="G150" s="294"/>
      <c r="H150" s="293"/>
      <c r="I150" s="293"/>
      <c r="J150" s="293"/>
      <c r="K150" s="317"/>
    </row>
    <row r="151" ht="15" customHeight="1">
      <c r="B151" s="296"/>
      <c r="C151" s="321" t="s">
        <v>716</v>
      </c>
      <c r="D151" s="273"/>
      <c r="E151" s="273"/>
      <c r="F151" s="322" t="s">
        <v>713</v>
      </c>
      <c r="G151" s="273"/>
      <c r="H151" s="321" t="s">
        <v>753</v>
      </c>
      <c r="I151" s="321" t="s">
        <v>715</v>
      </c>
      <c r="J151" s="321">
        <v>120</v>
      </c>
      <c r="K151" s="317"/>
    </row>
    <row r="152" ht="15" customHeight="1">
      <c r="B152" s="296"/>
      <c r="C152" s="321" t="s">
        <v>762</v>
      </c>
      <c r="D152" s="273"/>
      <c r="E152" s="273"/>
      <c r="F152" s="322" t="s">
        <v>713</v>
      </c>
      <c r="G152" s="273"/>
      <c r="H152" s="321" t="s">
        <v>773</v>
      </c>
      <c r="I152" s="321" t="s">
        <v>715</v>
      </c>
      <c r="J152" s="321" t="s">
        <v>764</v>
      </c>
      <c r="K152" s="317"/>
    </row>
    <row r="153" ht="15" customHeight="1">
      <c r="B153" s="296"/>
      <c r="C153" s="321" t="s">
        <v>661</v>
      </c>
      <c r="D153" s="273"/>
      <c r="E153" s="273"/>
      <c r="F153" s="322" t="s">
        <v>713</v>
      </c>
      <c r="G153" s="273"/>
      <c r="H153" s="321" t="s">
        <v>774</v>
      </c>
      <c r="I153" s="321" t="s">
        <v>715</v>
      </c>
      <c r="J153" s="321" t="s">
        <v>764</v>
      </c>
      <c r="K153" s="317"/>
    </row>
    <row r="154" ht="15" customHeight="1">
      <c r="B154" s="296"/>
      <c r="C154" s="321" t="s">
        <v>718</v>
      </c>
      <c r="D154" s="273"/>
      <c r="E154" s="273"/>
      <c r="F154" s="322" t="s">
        <v>719</v>
      </c>
      <c r="G154" s="273"/>
      <c r="H154" s="321" t="s">
        <v>753</v>
      </c>
      <c r="I154" s="321" t="s">
        <v>715</v>
      </c>
      <c r="J154" s="321">
        <v>50</v>
      </c>
      <c r="K154" s="317"/>
    </row>
    <row r="155" ht="15" customHeight="1">
      <c r="B155" s="296"/>
      <c r="C155" s="321" t="s">
        <v>721</v>
      </c>
      <c r="D155" s="273"/>
      <c r="E155" s="273"/>
      <c r="F155" s="322" t="s">
        <v>713</v>
      </c>
      <c r="G155" s="273"/>
      <c r="H155" s="321" t="s">
        <v>753</v>
      </c>
      <c r="I155" s="321" t="s">
        <v>723</v>
      </c>
      <c r="J155" s="321"/>
      <c r="K155" s="317"/>
    </row>
    <row r="156" ht="15" customHeight="1">
      <c r="B156" s="296"/>
      <c r="C156" s="321" t="s">
        <v>732</v>
      </c>
      <c r="D156" s="273"/>
      <c r="E156" s="273"/>
      <c r="F156" s="322" t="s">
        <v>719</v>
      </c>
      <c r="G156" s="273"/>
      <c r="H156" s="321" t="s">
        <v>753</v>
      </c>
      <c r="I156" s="321" t="s">
        <v>715</v>
      </c>
      <c r="J156" s="321">
        <v>50</v>
      </c>
      <c r="K156" s="317"/>
    </row>
    <row r="157" ht="15" customHeight="1">
      <c r="B157" s="296"/>
      <c r="C157" s="321" t="s">
        <v>740</v>
      </c>
      <c r="D157" s="273"/>
      <c r="E157" s="273"/>
      <c r="F157" s="322" t="s">
        <v>719</v>
      </c>
      <c r="G157" s="273"/>
      <c r="H157" s="321" t="s">
        <v>753</v>
      </c>
      <c r="I157" s="321" t="s">
        <v>715</v>
      </c>
      <c r="J157" s="321">
        <v>50</v>
      </c>
      <c r="K157" s="317"/>
    </row>
    <row r="158" ht="15" customHeight="1">
      <c r="B158" s="296"/>
      <c r="C158" s="321" t="s">
        <v>738</v>
      </c>
      <c r="D158" s="273"/>
      <c r="E158" s="273"/>
      <c r="F158" s="322" t="s">
        <v>719</v>
      </c>
      <c r="G158" s="273"/>
      <c r="H158" s="321" t="s">
        <v>753</v>
      </c>
      <c r="I158" s="321" t="s">
        <v>715</v>
      </c>
      <c r="J158" s="321">
        <v>50</v>
      </c>
      <c r="K158" s="317"/>
    </row>
    <row r="159" ht="15" customHeight="1">
      <c r="B159" s="296"/>
      <c r="C159" s="321" t="s">
        <v>113</v>
      </c>
      <c r="D159" s="273"/>
      <c r="E159" s="273"/>
      <c r="F159" s="322" t="s">
        <v>713</v>
      </c>
      <c r="G159" s="273"/>
      <c r="H159" s="321" t="s">
        <v>775</v>
      </c>
      <c r="I159" s="321" t="s">
        <v>715</v>
      </c>
      <c r="J159" s="321" t="s">
        <v>776</v>
      </c>
      <c r="K159" s="317"/>
    </row>
    <row r="160" ht="15" customHeight="1">
      <c r="B160" s="296"/>
      <c r="C160" s="321" t="s">
        <v>777</v>
      </c>
      <c r="D160" s="273"/>
      <c r="E160" s="273"/>
      <c r="F160" s="322" t="s">
        <v>713</v>
      </c>
      <c r="G160" s="273"/>
      <c r="H160" s="321" t="s">
        <v>778</v>
      </c>
      <c r="I160" s="321" t="s">
        <v>748</v>
      </c>
      <c r="J160" s="321"/>
      <c r="K160" s="317"/>
    </row>
    <row r="161" ht="15" customHeight="1">
      <c r="B161" s="323"/>
      <c r="C161" s="305"/>
      <c r="D161" s="305"/>
      <c r="E161" s="305"/>
      <c r="F161" s="305"/>
      <c r="G161" s="305"/>
      <c r="H161" s="305"/>
      <c r="I161" s="305"/>
      <c r="J161" s="305"/>
      <c r="K161" s="324"/>
    </row>
    <row r="162" ht="18.75" customHeight="1">
      <c r="B162" s="270"/>
      <c r="C162" s="273"/>
      <c r="D162" s="273"/>
      <c r="E162" s="273"/>
      <c r="F162" s="295"/>
      <c r="G162" s="273"/>
      <c r="H162" s="273"/>
      <c r="I162" s="273"/>
      <c r="J162" s="273"/>
      <c r="K162" s="270"/>
    </row>
    <row r="163" ht="18.75" customHeight="1">
      <c r="B163" s="281"/>
      <c r="C163" s="281"/>
      <c r="D163" s="281"/>
      <c r="E163" s="281"/>
      <c r="F163" s="281"/>
      <c r="G163" s="281"/>
      <c r="H163" s="281"/>
      <c r="I163" s="281"/>
      <c r="J163" s="281"/>
      <c r="K163" s="281"/>
    </row>
    <row r="164" ht="7.5" customHeight="1">
      <c r="B164" s="260"/>
      <c r="C164" s="261"/>
      <c r="D164" s="261"/>
      <c r="E164" s="261"/>
      <c r="F164" s="261"/>
      <c r="G164" s="261"/>
      <c r="H164" s="261"/>
      <c r="I164" s="261"/>
      <c r="J164" s="261"/>
      <c r="K164" s="262"/>
    </row>
    <row r="165" ht="45" customHeight="1">
      <c r="B165" s="263"/>
      <c r="C165" s="264" t="s">
        <v>779</v>
      </c>
      <c r="D165" s="264"/>
      <c r="E165" s="264"/>
      <c r="F165" s="264"/>
      <c r="G165" s="264"/>
      <c r="H165" s="264"/>
      <c r="I165" s="264"/>
      <c r="J165" s="264"/>
      <c r="K165" s="265"/>
    </row>
    <row r="166" ht="17.25" customHeight="1">
      <c r="B166" s="263"/>
      <c r="C166" s="288" t="s">
        <v>707</v>
      </c>
      <c r="D166" s="288"/>
      <c r="E166" s="288"/>
      <c r="F166" s="288" t="s">
        <v>708</v>
      </c>
      <c r="G166" s="325"/>
      <c r="H166" s="326" t="s">
        <v>55</v>
      </c>
      <c r="I166" s="326" t="s">
        <v>58</v>
      </c>
      <c r="J166" s="288" t="s">
        <v>709</v>
      </c>
      <c r="K166" s="265"/>
    </row>
    <row r="167" ht="17.25" customHeight="1">
      <c r="B167" s="266"/>
      <c r="C167" s="290" t="s">
        <v>710</v>
      </c>
      <c r="D167" s="290"/>
      <c r="E167" s="290"/>
      <c r="F167" s="291" t="s">
        <v>711</v>
      </c>
      <c r="G167" s="327"/>
      <c r="H167" s="328"/>
      <c r="I167" s="328"/>
      <c r="J167" s="290" t="s">
        <v>712</v>
      </c>
      <c r="K167" s="268"/>
    </row>
    <row r="168" ht="5.25" customHeight="1">
      <c r="B168" s="296"/>
      <c r="C168" s="293"/>
      <c r="D168" s="293"/>
      <c r="E168" s="293"/>
      <c r="F168" s="293"/>
      <c r="G168" s="294"/>
      <c r="H168" s="293"/>
      <c r="I168" s="293"/>
      <c r="J168" s="293"/>
      <c r="K168" s="317"/>
    </row>
    <row r="169" ht="15" customHeight="1">
      <c r="B169" s="296"/>
      <c r="C169" s="273" t="s">
        <v>716</v>
      </c>
      <c r="D169" s="273"/>
      <c r="E169" s="273"/>
      <c r="F169" s="295" t="s">
        <v>713</v>
      </c>
      <c r="G169" s="273"/>
      <c r="H169" s="273" t="s">
        <v>753</v>
      </c>
      <c r="I169" s="273" t="s">
        <v>715</v>
      </c>
      <c r="J169" s="273">
        <v>120</v>
      </c>
      <c r="K169" s="317"/>
    </row>
    <row r="170" ht="15" customHeight="1">
      <c r="B170" s="296"/>
      <c r="C170" s="273" t="s">
        <v>762</v>
      </c>
      <c r="D170" s="273"/>
      <c r="E170" s="273"/>
      <c r="F170" s="295" t="s">
        <v>713</v>
      </c>
      <c r="G170" s="273"/>
      <c r="H170" s="273" t="s">
        <v>763</v>
      </c>
      <c r="I170" s="273" t="s">
        <v>715</v>
      </c>
      <c r="J170" s="273" t="s">
        <v>764</v>
      </c>
      <c r="K170" s="317"/>
    </row>
    <row r="171" ht="15" customHeight="1">
      <c r="B171" s="296"/>
      <c r="C171" s="273" t="s">
        <v>661</v>
      </c>
      <c r="D171" s="273"/>
      <c r="E171" s="273"/>
      <c r="F171" s="295" t="s">
        <v>713</v>
      </c>
      <c r="G171" s="273"/>
      <c r="H171" s="273" t="s">
        <v>780</v>
      </c>
      <c r="I171" s="273" t="s">
        <v>715</v>
      </c>
      <c r="J171" s="273" t="s">
        <v>764</v>
      </c>
      <c r="K171" s="317"/>
    </row>
    <row r="172" ht="15" customHeight="1">
      <c r="B172" s="296"/>
      <c r="C172" s="273" t="s">
        <v>718</v>
      </c>
      <c r="D172" s="273"/>
      <c r="E172" s="273"/>
      <c r="F172" s="295" t="s">
        <v>719</v>
      </c>
      <c r="G172" s="273"/>
      <c r="H172" s="273" t="s">
        <v>780</v>
      </c>
      <c r="I172" s="273" t="s">
        <v>715</v>
      </c>
      <c r="J172" s="273">
        <v>50</v>
      </c>
      <c r="K172" s="317"/>
    </row>
    <row r="173" ht="15" customHeight="1">
      <c r="B173" s="296"/>
      <c r="C173" s="273" t="s">
        <v>721</v>
      </c>
      <c r="D173" s="273"/>
      <c r="E173" s="273"/>
      <c r="F173" s="295" t="s">
        <v>713</v>
      </c>
      <c r="G173" s="273"/>
      <c r="H173" s="273" t="s">
        <v>780</v>
      </c>
      <c r="I173" s="273" t="s">
        <v>723</v>
      </c>
      <c r="J173" s="273"/>
      <c r="K173" s="317"/>
    </row>
    <row r="174" ht="15" customHeight="1">
      <c r="B174" s="296"/>
      <c r="C174" s="273" t="s">
        <v>732</v>
      </c>
      <c r="D174" s="273"/>
      <c r="E174" s="273"/>
      <c r="F174" s="295" t="s">
        <v>719</v>
      </c>
      <c r="G174" s="273"/>
      <c r="H174" s="273" t="s">
        <v>780</v>
      </c>
      <c r="I174" s="273" t="s">
        <v>715</v>
      </c>
      <c r="J174" s="273">
        <v>50</v>
      </c>
      <c r="K174" s="317"/>
    </row>
    <row r="175" ht="15" customHeight="1">
      <c r="B175" s="296"/>
      <c r="C175" s="273" t="s">
        <v>740</v>
      </c>
      <c r="D175" s="273"/>
      <c r="E175" s="273"/>
      <c r="F175" s="295" t="s">
        <v>719</v>
      </c>
      <c r="G175" s="273"/>
      <c r="H175" s="273" t="s">
        <v>780</v>
      </c>
      <c r="I175" s="273" t="s">
        <v>715</v>
      </c>
      <c r="J175" s="273">
        <v>50</v>
      </c>
      <c r="K175" s="317"/>
    </row>
    <row r="176" ht="15" customHeight="1">
      <c r="B176" s="296"/>
      <c r="C176" s="273" t="s">
        <v>738</v>
      </c>
      <c r="D176" s="273"/>
      <c r="E176" s="273"/>
      <c r="F176" s="295" t="s">
        <v>719</v>
      </c>
      <c r="G176" s="273"/>
      <c r="H176" s="273" t="s">
        <v>780</v>
      </c>
      <c r="I176" s="273" t="s">
        <v>715</v>
      </c>
      <c r="J176" s="273">
        <v>50</v>
      </c>
      <c r="K176" s="317"/>
    </row>
    <row r="177" ht="15" customHeight="1">
      <c r="B177" s="296"/>
      <c r="C177" s="273" t="s">
        <v>135</v>
      </c>
      <c r="D177" s="273"/>
      <c r="E177" s="273"/>
      <c r="F177" s="295" t="s">
        <v>713</v>
      </c>
      <c r="G177" s="273"/>
      <c r="H177" s="273" t="s">
        <v>781</v>
      </c>
      <c r="I177" s="273" t="s">
        <v>782</v>
      </c>
      <c r="J177" s="273"/>
      <c r="K177" s="317"/>
    </row>
    <row r="178" ht="15" customHeight="1">
      <c r="B178" s="296"/>
      <c r="C178" s="273" t="s">
        <v>58</v>
      </c>
      <c r="D178" s="273"/>
      <c r="E178" s="273"/>
      <c r="F178" s="295" t="s">
        <v>713</v>
      </c>
      <c r="G178" s="273"/>
      <c r="H178" s="273" t="s">
        <v>783</v>
      </c>
      <c r="I178" s="273" t="s">
        <v>784</v>
      </c>
      <c r="J178" s="273">
        <v>1</v>
      </c>
      <c r="K178" s="317"/>
    </row>
    <row r="179" ht="15" customHeight="1">
      <c r="B179" s="296"/>
      <c r="C179" s="273" t="s">
        <v>54</v>
      </c>
      <c r="D179" s="273"/>
      <c r="E179" s="273"/>
      <c r="F179" s="295" t="s">
        <v>713</v>
      </c>
      <c r="G179" s="273"/>
      <c r="H179" s="273" t="s">
        <v>785</v>
      </c>
      <c r="I179" s="273" t="s">
        <v>715</v>
      </c>
      <c r="J179" s="273">
        <v>20</v>
      </c>
      <c r="K179" s="317"/>
    </row>
    <row r="180" ht="15" customHeight="1">
      <c r="B180" s="296"/>
      <c r="C180" s="273" t="s">
        <v>55</v>
      </c>
      <c r="D180" s="273"/>
      <c r="E180" s="273"/>
      <c r="F180" s="295" t="s">
        <v>713</v>
      </c>
      <c r="G180" s="273"/>
      <c r="H180" s="273" t="s">
        <v>786</v>
      </c>
      <c r="I180" s="273" t="s">
        <v>715</v>
      </c>
      <c r="J180" s="273">
        <v>255</v>
      </c>
      <c r="K180" s="317"/>
    </row>
    <row r="181" ht="15" customHeight="1">
      <c r="B181" s="296"/>
      <c r="C181" s="273" t="s">
        <v>136</v>
      </c>
      <c r="D181" s="273"/>
      <c r="E181" s="273"/>
      <c r="F181" s="295" t="s">
        <v>713</v>
      </c>
      <c r="G181" s="273"/>
      <c r="H181" s="273" t="s">
        <v>677</v>
      </c>
      <c r="I181" s="273" t="s">
        <v>715</v>
      </c>
      <c r="J181" s="273">
        <v>10</v>
      </c>
      <c r="K181" s="317"/>
    </row>
    <row r="182" ht="15" customHeight="1">
      <c r="B182" s="296"/>
      <c r="C182" s="273" t="s">
        <v>137</v>
      </c>
      <c r="D182" s="273"/>
      <c r="E182" s="273"/>
      <c r="F182" s="295" t="s">
        <v>713</v>
      </c>
      <c r="G182" s="273"/>
      <c r="H182" s="273" t="s">
        <v>787</v>
      </c>
      <c r="I182" s="273" t="s">
        <v>748</v>
      </c>
      <c r="J182" s="273"/>
      <c r="K182" s="317"/>
    </row>
    <row r="183" ht="15" customHeight="1">
      <c r="B183" s="296"/>
      <c r="C183" s="273" t="s">
        <v>788</v>
      </c>
      <c r="D183" s="273"/>
      <c r="E183" s="273"/>
      <c r="F183" s="295" t="s">
        <v>713</v>
      </c>
      <c r="G183" s="273"/>
      <c r="H183" s="273" t="s">
        <v>789</v>
      </c>
      <c r="I183" s="273" t="s">
        <v>748</v>
      </c>
      <c r="J183" s="273"/>
      <c r="K183" s="317"/>
    </row>
    <row r="184" ht="15" customHeight="1">
      <c r="B184" s="296"/>
      <c r="C184" s="273" t="s">
        <v>777</v>
      </c>
      <c r="D184" s="273"/>
      <c r="E184" s="273"/>
      <c r="F184" s="295" t="s">
        <v>713</v>
      </c>
      <c r="G184" s="273"/>
      <c r="H184" s="273" t="s">
        <v>790</v>
      </c>
      <c r="I184" s="273" t="s">
        <v>748</v>
      </c>
      <c r="J184" s="273"/>
      <c r="K184" s="317"/>
    </row>
    <row r="185" ht="15" customHeight="1">
      <c r="B185" s="296"/>
      <c r="C185" s="273" t="s">
        <v>139</v>
      </c>
      <c r="D185" s="273"/>
      <c r="E185" s="273"/>
      <c r="F185" s="295" t="s">
        <v>719</v>
      </c>
      <c r="G185" s="273"/>
      <c r="H185" s="273" t="s">
        <v>791</v>
      </c>
      <c r="I185" s="273" t="s">
        <v>715</v>
      </c>
      <c r="J185" s="273">
        <v>50</v>
      </c>
      <c r="K185" s="317"/>
    </row>
    <row r="186" ht="15" customHeight="1">
      <c r="B186" s="296"/>
      <c r="C186" s="273" t="s">
        <v>792</v>
      </c>
      <c r="D186" s="273"/>
      <c r="E186" s="273"/>
      <c r="F186" s="295" t="s">
        <v>719</v>
      </c>
      <c r="G186" s="273"/>
      <c r="H186" s="273" t="s">
        <v>793</v>
      </c>
      <c r="I186" s="273" t="s">
        <v>794</v>
      </c>
      <c r="J186" s="273"/>
      <c r="K186" s="317"/>
    </row>
    <row r="187" ht="15" customHeight="1">
      <c r="B187" s="296"/>
      <c r="C187" s="273" t="s">
        <v>795</v>
      </c>
      <c r="D187" s="273"/>
      <c r="E187" s="273"/>
      <c r="F187" s="295" t="s">
        <v>719</v>
      </c>
      <c r="G187" s="273"/>
      <c r="H187" s="273" t="s">
        <v>796</v>
      </c>
      <c r="I187" s="273" t="s">
        <v>794</v>
      </c>
      <c r="J187" s="273"/>
      <c r="K187" s="317"/>
    </row>
    <row r="188" ht="15" customHeight="1">
      <c r="B188" s="296"/>
      <c r="C188" s="273" t="s">
        <v>797</v>
      </c>
      <c r="D188" s="273"/>
      <c r="E188" s="273"/>
      <c r="F188" s="295" t="s">
        <v>719</v>
      </c>
      <c r="G188" s="273"/>
      <c r="H188" s="273" t="s">
        <v>798</v>
      </c>
      <c r="I188" s="273" t="s">
        <v>794</v>
      </c>
      <c r="J188" s="273"/>
      <c r="K188" s="317"/>
    </row>
    <row r="189" ht="15" customHeight="1">
      <c r="B189" s="296"/>
      <c r="C189" s="329" t="s">
        <v>799</v>
      </c>
      <c r="D189" s="273"/>
      <c r="E189" s="273"/>
      <c r="F189" s="295" t="s">
        <v>719</v>
      </c>
      <c r="G189" s="273"/>
      <c r="H189" s="273" t="s">
        <v>800</v>
      </c>
      <c r="I189" s="273" t="s">
        <v>801</v>
      </c>
      <c r="J189" s="330" t="s">
        <v>802</v>
      </c>
      <c r="K189" s="317"/>
    </row>
    <row r="190" ht="15" customHeight="1">
      <c r="B190" s="296"/>
      <c r="C190" s="280" t="s">
        <v>43</v>
      </c>
      <c r="D190" s="273"/>
      <c r="E190" s="273"/>
      <c r="F190" s="295" t="s">
        <v>713</v>
      </c>
      <c r="G190" s="273"/>
      <c r="H190" s="270" t="s">
        <v>803</v>
      </c>
      <c r="I190" s="273" t="s">
        <v>804</v>
      </c>
      <c r="J190" s="273"/>
      <c r="K190" s="317"/>
    </row>
    <row r="191" ht="15" customHeight="1">
      <c r="B191" s="296"/>
      <c r="C191" s="280" t="s">
        <v>805</v>
      </c>
      <c r="D191" s="273"/>
      <c r="E191" s="273"/>
      <c r="F191" s="295" t="s">
        <v>713</v>
      </c>
      <c r="G191" s="273"/>
      <c r="H191" s="273" t="s">
        <v>806</v>
      </c>
      <c r="I191" s="273" t="s">
        <v>748</v>
      </c>
      <c r="J191" s="273"/>
      <c r="K191" s="317"/>
    </row>
    <row r="192" ht="15" customHeight="1">
      <c r="B192" s="296"/>
      <c r="C192" s="280" t="s">
        <v>807</v>
      </c>
      <c r="D192" s="273"/>
      <c r="E192" s="273"/>
      <c r="F192" s="295" t="s">
        <v>713</v>
      </c>
      <c r="G192" s="273"/>
      <c r="H192" s="273" t="s">
        <v>808</v>
      </c>
      <c r="I192" s="273" t="s">
        <v>748</v>
      </c>
      <c r="J192" s="273"/>
      <c r="K192" s="317"/>
    </row>
    <row r="193" ht="15" customHeight="1">
      <c r="B193" s="296"/>
      <c r="C193" s="280" t="s">
        <v>809</v>
      </c>
      <c r="D193" s="273"/>
      <c r="E193" s="273"/>
      <c r="F193" s="295" t="s">
        <v>719</v>
      </c>
      <c r="G193" s="273"/>
      <c r="H193" s="273" t="s">
        <v>810</v>
      </c>
      <c r="I193" s="273" t="s">
        <v>748</v>
      </c>
      <c r="J193" s="273"/>
      <c r="K193" s="317"/>
    </row>
    <row r="194" ht="15" customHeight="1">
      <c r="B194" s="323"/>
      <c r="C194" s="331"/>
      <c r="D194" s="305"/>
      <c r="E194" s="305"/>
      <c r="F194" s="305"/>
      <c r="G194" s="305"/>
      <c r="H194" s="305"/>
      <c r="I194" s="305"/>
      <c r="J194" s="305"/>
      <c r="K194" s="324"/>
    </row>
    <row r="195" ht="18.75" customHeight="1">
      <c r="B195" s="270"/>
      <c r="C195" s="273"/>
      <c r="D195" s="273"/>
      <c r="E195" s="273"/>
      <c r="F195" s="295"/>
      <c r="G195" s="273"/>
      <c r="H195" s="273"/>
      <c r="I195" s="273"/>
      <c r="J195" s="273"/>
      <c r="K195" s="270"/>
    </row>
    <row r="196" ht="18.75" customHeight="1">
      <c r="B196" s="270"/>
      <c r="C196" s="273"/>
      <c r="D196" s="273"/>
      <c r="E196" s="273"/>
      <c r="F196" s="295"/>
      <c r="G196" s="273"/>
      <c r="H196" s="273"/>
      <c r="I196" s="273"/>
      <c r="J196" s="273"/>
      <c r="K196" s="270"/>
    </row>
    <row r="197" ht="18.75" customHeight="1">
      <c r="B197" s="281"/>
      <c r="C197" s="281"/>
      <c r="D197" s="281"/>
      <c r="E197" s="281"/>
      <c r="F197" s="281"/>
      <c r="G197" s="281"/>
      <c r="H197" s="281"/>
      <c r="I197" s="281"/>
      <c r="J197" s="281"/>
      <c r="K197" s="281"/>
    </row>
    <row r="198" ht="13.5">
      <c r="B198" s="260"/>
      <c r="C198" s="261"/>
      <c r="D198" s="261"/>
      <c r="E198" s="261"/>
      <c r="F198" s="261"/>
      <c r="G198" s="261"/>
      <c r="H198" s="261"/>
      <c r="I198" s="261"/>
      <c r="J198" s="261"/>
      <c r="K198" s="262"/>
    </row>
    <row r="199" ht="21">
      <c r="B199" s="263"/>
      <c r="C199" s="264" t="s">
        <v>811</v>
      </c>
      <c r="D199" s="264"/>
      <c r="E199" s="264"/>
      <c r="F199" s="264"/>
      <c r="G199" s="264"/>
      <c r="H199" s="264"/>
      <c r="I199" s="264"/>
      <c r="J199" s="264"/>
      <c r="K199" s="265"/>
    </row>
    <row r="200" ht="25.5" customHeight="1">
      <c r="B200" s="263"/>
      <c r="C200" s="332" t="s">
        <v>812</v>
      </c>
      <c r="D200" s="332"/>
      <c r="E200" s="332"/>
      <c r="F200" s="332" t="s">
        <v>813</v>
      </c>
      <c r="G200" s="333"/>
      <c r="H200" s="332" t="s">
        <v>814</v>
      </c>
      <c r="I200" s="332"/>
      <c r="J200" s="332"/>
      <c r="K200" s="265"/>
    </row>
    <row r="201" ht="5.25" customHeight="1">
      <c r="B201" s="296"/>
      <c r="C201" s="293"/>
      <c r="D201" s="293"/>
      <c r="E201" s="293"/>
      <c r="F201" s="293"/>
      <c r="G201" s="273"/>
      <c r="H201" s="293"/>
      <c r="I201" s="293"/>
      <c r="J201" s="293"/>
      <c r="K201" s="317"/>
    </row>
    <row r="202" ht="15" customHeight="1">
      <c r="B202" s="296"/>
      <c r="C202" s="273" t="s">
        <v>804</v>
      </c>
      <c r="D202" s="273"/>
      <c r="E202" s="273"/>
      <c r="F202" s="295" t="s">
        <v>44</v>
      </c>
      <c r="G202" s="273"/>
      <c r="H202" s="273" t="s">
        <v>815</v>
      </c>
      <c r="I202" s="273"/>
      <c r="J202" s="273"/>
      <c r="K202" s="317"/>
    </row>
    <row r="203" ht="15" customHeight="1">
      <c r="B203" s="296"/>
      <c r="C203" s="302"/>
      <c r="D203" s="273"/>
      <c r="E203" s="273"/>
      <c r="F203" s="295" t="s">
        <v>45</v>
      </c>
      <c r="G203" s="273"/>
      <c r="H203" s="273" t="s">
        <v>816</v>
      </c>
      <c r="I203" s="273"/>
      <c r="J203" s="273"/>
      <c r="K203" s="317"/>
    </row>
    <row r="204" ht="15" customHeight="1">
      <c r="B204" s="296"/>
      <c r="C204" s="302"/>
      <c r="D204" s="273"/>
      <c r="E204" s="273"/>
      <c r="F204" s="295" t="s">
        <v>48</v>
      </c>
      <c r="G204" s="273"/>
      <c r="H204" s="273" t="s">
        <v>817</v>
      </c>
      <c r="I204" s="273"/>
      <c r="J204" s="273"/>
      <c r="K204" s="317"/>
    </row>
    <row r="205" ht="15" customHeight="1">
      <c r="B205" s="296"/>
      <c r="C205" s="273"/>
      <c r="D205" s="273"/>
      <c r="E205" s="273"/>
      <c r="F205" s="295" t="s">
        <v>46</v>
      </c>
      <c r="G205" s="273"/>
      <c r="H205" s="273" t="s">
        <v>818</v>
      </c>
      <c r="I205" s="273"/>
      <c r="J205" s="273"/>
      <c r="K205" s="317"/>
    </row>
    <row r="206" ht="15" customHeight="1">
      <c r="B206" s="296"/>
      <c r="C206" s="273"/>
      <c r="D206" s="273"/>
      <c r="E206" s="273"/>
      <c r="F206" s="295" t="s">
        <v>47</v>
      </c>
      <c r="G206" s="273"/>
      <c r="H206" s="273" t="s">
        <v>819</v>
      </c>
      <c r="I206" s="273"/>
      <c r="J206" s="273"/>
      <c r="K206" s="317"/>
    </row>
    <row r="207" ht="15" customHeight="1">
      <c r="B207" s="296"/>
      <c r="C207" s="273"/>
      <c r="D207" s="273"/>
      <c r="E207" s="273"/>
      <c r="F207" s="295"/>
      <c r="G207" s="273"/>
      <c r="H207" s="273"/>
      <c r="I207" s="273"/>
      <c r="J207" s="273"/>
      <c r="K207" s="317"/>
    </row>
    <row r="208" ht="15" customHeight="1">
      <c r="B208" s="296"/>
      <c r="C208" s="273" t="s">
        <v>760</v>
      </c>
      <c r="D208" s="273"/>
      <c r="E208" s="273"/>
      <c r="F208" s="295" t="s">
        <v>77</v>
      </c>
      <c r="G208" s="273"/>
      <c r="H208" s="273" t="s">
        <v>820</v>
      </c>
      <c r="I208" s="273"/>
      <c r="J208" s="273"/>
      <c r="K208" s="317"/>
    </row>
    <row r="209" ht="15" customHeight="1">
      <c r="B209" s="296"/>
      <c r="C209" s="302"/>
      <c r="D209" s="273"/>
      <c r="E209" s="273"/>
      <c r="F209" s="295" t="s">
        <v>655</v>
      </c>
      <c r="G209" s="273"/>
      <c r="H209" s="273" t="s">
        <v>656</v>
      </c>
      <c r="I209" s="273"/>
      <c r="J209" s="273"/>
      <c r="K209" s="317"/>
    </row>
    <row r="210" ht="15" customHeight="1">
      <c r="B210" s="296"/>
      <c r="C210" s="273"/>
      <c r="D210" s="273"/>
      <c r="E210" s="273"/>
      <c r="F210" s="295" t="s">
        <v>653</v>
      </c>
      <c r="G210" s="273"/>
      <c r="H210" s="273" t="s">
        <v>821</v>
      </c>
      <c r="I210" s="273"/>
      <c r="J210" s="273"/>
      <c r="K210" s="317"/>
    </row>
    <row r="211" ht="15" customHeight="1">
      <c r="B211" s="334"/>
      <c r="C211" s="302"/>
      <c r="D211" s="302"/>
      <c r="E211" s="302"/>
      <c r="F211" s="295" t="s">
        <v>657</v>
      </c>
      <c r="G211" s="280"/>
      <c r="H211" s="321" t="s">
        <v>658</v>
      </c>
      <c r="I211" s="321"/>
      <c r="J211" s="321"/>
      <c r="K211" s="335"/>
    </row>
    <row r="212" ht="15" customHeight="1">
      <c r="B212" s="334"/>
      <c r="C212" s="302"/>
      <c r="D212" s="302"/>
      <c r="E212" s="302"/>
      <c r="F212" s="295" t="s">
        <v>659</v>
      </c>
      <c r="G212" s="280"/>
      <c r="H212" s="321" t="s">
        <v>822</v>
      </c>
      <c r="I212" s="321"/>
      <c r="J212" s="321"/>
      <c r="K212" s="335"/>
    </row>
    <row r="213" ht="15" customHeight="1">
      <c r="B213" s="334"/>
      <c r="C213" s="302"/>
      <c r="D213" s="302"/>
      <c r="E213" s="302"/>
      <c r="F213" s="336"/>
      <c r="G213" s="280"/>
      <c r="H213" s="337"/>
      <c r="I213" s="337"/>
      <c r="J213" s="337"/>
      <c r="K213" s="335"/>
    </row>
    <row r="214" ht="15" customHeight="1">
      <c r="B214" s="334"/>
      <c r="C214" s="273" t="s">
        <v>784</v>
      </c>
      <c r="D214" s="302"/>
      <c r="E214" s="302"/>
      <c r="F214" s="295">
        <v>1</v>
      </c>
      <c r="G214" s="280"/>
      <c r="H214" s="321" t="s">
        <v>823</v>
      </c>
      <c r="I214" s="321"/>
      <c r="J214" s="321"/>
      <c r="K214" s="335"/>
    </row>
    <row r="215" ht="15" customHeight="1">
      <c r="B215" s="334"/>
      <c r="C215" s="302"/>
      <c r="D215" s="302"/>
      <c r="E215" s="302"/>
      <c r="F215" s="295">
        <v>2</v>
      </c>
      <c r="G215" s="280"/>
      <c r="H215" s="321" t="s">
        <v>824</v>
      </c>
      <c r="I215" s="321"/>
      <c r="J215" s="321"/>
      <c r="K215" s="335"/>
    </row>
    <row r="216" ht="15" customHeight="1">
      <c r="B216" s="334"/>
      <c r="C216" s="302"/>
      <c r="D216" s="302"/>
      <c r="E216" s="302"/>
      <c r="F216" s="295">
        <v>3</v>
      </c>
      <c r="G216" s="280"/>
      <c r="H216" s="321" t="s">
        <v>825</v>
      </c>
      <c r="I216" s="321"/>
      <c r="J216" s="321"/>
      <c r="K216" s="335"/>
    </row>
    <row r="217" ht="15" customHeight="1">
      <c r="B217" s="334"/>
      <c r="C217" s="302"/>
      <c r="D217" s="302"/>
      <c r="E217" s="302"/>
      <c r="F217" s="295">
        <v>4</v>
      </c>
      <c r="G217" s="280"/>
      <c r="H217" s="321" t="s">
        <v>826</v>
      </c>
      <c r="I217" s="321"/>
      <c r="J217" s="321"/>
      <c r="K217" s="335"/>
    </row>
    <row r="218" ht="12.75" customHeight="1">
      <c r="B218" s="338"/>
      <c r="C218" s="339"/>
      <c r="D218" s="339"/>
      <c r="E218" s="339"/>
      <c r="F218" s="339"/>
      <c r="G218" s="339"/>
      <c r="H218" s="339"/>
      <c r="I218" s="339"/>
      <c r="J218" s="339"/>
      <c r="K218" s="340"/>
    </row>
  </sheetData>
  <sheetProtection autoFilter="0" deleteColumns="0" deleteRows="0" formatCells="0" formatColumns="0" formatRows="0" insertColumns="0" insertHyperlinks="0" insertRows="0" pivotTables="0" sort="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Antonín Beránek</dc:creator>
  <cp:lastModifiedBy>Antonín Beránek</cp:lastModifiedBy>
  <dcterms:created xsi:type="dcterms:W3CDTF">2019-01-12T08:25:46Z</dcterms:created>
  <dcterms:modified xsi:type="dcterms:W3CDTF">2019-01-12T08:25:48Z</dcterms:modified>
</cp:coreProperties>
</file>