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larik\Documents\Jednotlivé akce\Akce Chodník na ulici Rychvaldská\Projekt\Dokumentace DPS únor 2020\"/>
    </mc:Choice>
  </mc:AlternateContent>
  <bookViews>
    <workbookView xWindow="0" yWindow="0" windowWidth="23040" windowHeight="8760" activeTab="1"/>
  </bookViews>
  <sheets>
    <sheet name="Rekapitulace stavby" sheetId="1" r:id="rId1"/>
    <sheet name="SO 101 - Chodník" sheetId="2" r:id="rId2"/>
    <sheet name="Pokyny pro vyplnění" sheetId="3" r:id="rId3"/>
  </sheets>
  <definedNames>
    <definedName name="_xlnm._FilterDatabase" localSheetId="1" hidden="1">'SO 101 - Chodník'!$C$93:$K$412</definedName>
    <definedName name="_xlnm.Print_Titles" localSheetId="0">'Rekapitulace stavby'!$49:$49</definedName>
    <definedName name="_xlnm.Print_Titles" localSheetId="1">'SO 101 - Chodník'!$93:$93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 101 - Chodník'!$C$4:$J$36,'SO 101 - Chodník'!$C$42:$J$75,'SO 101 - Chodník'!$C$81:$K$412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2" i="2"/>
  <c r="BH412" i="2"/>
  <c r="BG412" i="2"/>
  <c r="BF412" i="2"/>
  <c r="T412" i="2"/>
  <c r="T411" i="2"/>
  <c r="R412" i="2"/>
  <c r="R411" i="2" s="1"/>
  <c r="P412" i="2"/>
  <c r="P411" i="2"/>
  <c r="BK412" i="2"/>
  <c r="BK411" i="2" s="1"/>
  <c r="J411" i="2" s="1"/>
  <c r="J74" i="2" s="1"/>
  <c r="J412" i="2"/>
  <c r="BE412" i="2" s="1"/>
  <c r="BI410" i="2"/>
  <c r="BH410" i="2"/>
  <c r="BG410" i="2"/>
  <c r="BF410" i="2"/>
  <c r="T410" i="2"/>
  <c r="T409" i="2"/>
  <c r="R410" i="2"/>
  <c r="R409" i="2" s="1"/>
  <c r="P410" i="2"/>
  <c r="P409" i="2"/>
  <c r="BK410" i="2"/>
  <c r="BK409" i="2" s="1"/>
  <c r="J409" i="2" s="1"/>
  <c r="J73" i="2" s="1"/>
  <c r="J410" i="2"/>
  <c r="BE410" i="2" s="1"/>
  <c r="BI408" i="2"/>
  <c r="BH408" i="2"/>
  <c r="BG408" i="2"/>
  <c r="BF408" i="2"/>
  <c r="T408" i="2"/>
  <c r="R408" i="2"/>
  <c r="P408" i="2"/>
  <c r="BK408" i="2"/>
  <c r="J408" i="2"/>
  <c r="BE408" i="2"/>
  <c r="BI407" i="2"/>
  <c r="BH407" i="2"/>
  <c r="BG407" i="2"/>
  <c r="BF407" i="2"/>
  <c r="T407" i="2"/>
  <c r="T406" i="2" s="1"/>
  <c r="T405" i="2" s="1"/>
  <c r="R407" i="2"/>
  <c r="R406" i="2" s="1"/>
  <c r="R405" i="2" s="1"/>
  <c r="P407" i="2"/>
  <c r="P406" i="2"/>
  <c r="P405" i="2" s="1"/>
  <c r="BK407" i="2"/>
  <c r="BK406" i="2" s="1"/>
  <c r="J407" i="2"/>
  <c r="BE407" i="2"/>
  <c r="BI403" i="2"/>
  <c r="BH403" i="2"/>
  <c r="BG403" i="2"/>
  <c r="BF403" i="2"/>
  <c r="T403" i="2"/>
  <c r="R403" i="2"/>
  <c r="P403" i="2"/>
  <c r="BK403" i="2"/>
  <c r="J403" i="2"/>
  <c r="BE403" i="2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R396" i="2" s="1"/>
  <c r="P399" i="2"/>
  <c r="BK399" i="2"/>
  <c r="J399" i="2"/>
  <c r="BE399" i="2"/>
  <c r="BI397" i="2"/>
  <c r="BH397" i="2"/>
  <c r="BG397" i="2"/>
  <c r="BF397" i="2"/>
  <c r="T397" i="2"/>
  <c r="T396" i="2" s="1"/>
  <c r="R397" i="2"/>
  <c r="P397" i="2"/>
  <c r="P396" i="2" s="1"/>
  <c r="BK397" i="2"/>
  <c r="BK396" i="2"/>
  <c r="J396" i="2" s="1"/>
  <c r="J70" i="2" s="1"/>
  <c r="J397" i="2"/>
  <c r="BE397" i="2" s="1"/>
  <c r="BI395" i="2"/>
  <c r="BH395" i="2"/>
  <c r="BG395" i="2"/>
  <c r="BF395" i="2"/>
  <c r="T395" i="2"/>
  <c r="R395" i="2"/>
  <c r="P395" i="2"/>
  <c r="BK395" i="2"/>
  <c r="BK391" i="2" s="1"/>
  <c r="J395" i="2"/>
  <c r="BE395" i="2" s="1"/>
  <c r="BI393" i="2"/>
  <c r="BH393" i="2"/>
  <c r="BG393" i="2"/>
  <c r="BF393" i="2"/>
  <c r="T393" i="2"/>
  <c r="R393" i="2"/>
  <c r="P393" i="2"/>
  <c r="BK393" i="2"/>
  <c r="J393" i="2"/>
  <c r="BE393" i="2"/>
  <c r="BI392" i="2"/>
  <c r="BH392" i="2"/>
  <c r="BG392" i="2"/>
  <c r="BF392" i="2"/>
  <c r="T392" i="2"/>
  <c r="T391" i="2" s="1"/>
  <c r="R392" i="2"/>
  <c r="R391" i="2"/>
  <c r="P392" i="2"/>
  <c r="P391" i="2" s="1"/>
  <c r="BK392" i="2"/>
  <c r="J392" i="2"/>
  <c r="BE392" i="2"/>
  <c r="BI387" i="2"/>
  <c r="BH387" i="2"/>
  <c r="BG387" i="2"/>
  <c r="BF387" i="2"/>
  <c r="T387" i="2"/>
  <c r="T386" i="2" s="1"/>
  <c r="R387" i="2"/>
  <c r="R386" i="2" s="1"/>
  <c r="P387" i="2"/>
  <c r="P386" i="2"/>
  <c r="P385" i="2" s="1"/>
  <c r="BK387" i="2"/>
  <c r="BK386" i="2"/>
  <c r="J386" i="2"/>
  <c r="J68" i="2" s="1"/>
  <c r="J387" i="2"/>
  <c r="BE387" i="2"/>
  <c r="BI384" i="2"/>
  <c r="BH384" i="2"/>
  <c r="BG384" i="2"/>
  <c r="BF384" i="2"/>
  <c r="T384" i="2"/>
  <c r="R384" i="2"/>
  <c r="P384" i="2"/>
  <c r="BK384" i="2"/>
  <c r="J384" i="2"/>
  <c r="BE384" i="2"/>
  <c r="BI383" i="2"/>
  <c r="BH383" i="2"/>
  <c r="BG383" i="2"/>
  <c r="BF383" i="2"/>
  <c r="T383" i="2"/>
  <c r="T382" i="2" s="1"/>
  <c r="R383" i="2"/>
  <c r="R382" i="2"/>
  <c r="P383" i="2"/>
  <c r="P382" i="2" s="1"/>
  <c r="BK383" i="2"/>
  <c r="BK382" i="2"/>
  <c r="J382" i="2" s="1"/>
  <c r="J383" i="2"/>
  <c r="BE383" i="2"/>
  <c r="J66" i="2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T374" i="2"/>
  <c r="R375" i="2"/>
  <c r="R374" i="2" s="1"/>
  <c r="P375" i="2"/>
  <c r="P374" i="2"/>
  <c r="BK375" i="2"/>
  <c r="J375" i="2"/>
  <c r="BE375" i="2" s="1"/>
  <c r="BI373" i="2"/>
  <c r="BH373" i="2"/>
  <c r="BG373" i="2"/>
  <c r="BF373" i="2"/>
  <c r="T373" i="2"/>
  <c r="R373" i="2"/>
  <c r="P373" i="2"/>
  <c r="BK373" i="2"/>
  <c r="J373" i="2"/>
  <c r="BE373" i="2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7" i="2"/>
  <c r="BH367" i="2"/>
  <c r="BG367" i="2"/>
  <c r="BF367" i="2"/>
  <c r="T367" i="2"/>
  <c r="R367" i="2"/>
  <c r="P367" i="2"/>
  <c r="BK367" i="2"/>
  <c r="J367" i="2"/>
  <c r="BE367" i="2"/>
  <c r="BI366" i="2"/>
  <c r="BH366" i="2"/>
  <c r="BG366" i="2"/>
  <c r="BF366" i="2"/>
  <c r="T366" i="2"/>
  <c r="R366" i="2"/>
  <c r="P366" i="2"/>
  <c r="BK366" i="2"/>
  <c r="J366" i="2"/>
  <c r="BE366" i="2"/>
  <c r="BI365" i="2"/>
  <c r="BH365" i="2"/>
  <c r="BG365" i="2"/>
  <c r="BF365" i="2"/>
  <c r="T365" i="2"/>
  <c r="R365" i="2"/>
  <c r="P365" i="2"/>
  <c r="BK365" i="2"/>
  <c r="J365" i="2"/>
  <c r="BE365" i="2"/>
  <c r="BI363" i="2"/>
  <c r="BH363" i="2"/>
  <c r="BG363" i="2"/>
  <c r="BF363" i="2"/>
  <c r="T363" i="2"/>
  <c r="R363" i="2"/>
  <c r="P363" i="2"/>
  <c r="BK363" i="2"/>
  <c r="J363" i="2"/>
  <c r="BE363" i="2"/>
  <c r="BI362" i="2"/>
  <c r="BH362" i="2"/>
  <c r="BG362" i="2"/>
  <c r="BF362" i="2"/>
  <c r="T362" i="2"/>
  <c r="R362" i="2"/>
  <c r="P362" i="2"/>
  <c r="BK362" i="2"/>
  <c r="J362" i="2"/>
  <c r="BE362" i="2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R355" i="2"/>
  <c r="P355" i="2"/>
  <c r="BK355" i="2"/>
  <c r="J355" i="2"/>
  <c r="BE355" i="2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3" i="2"/>
  <c r="BH333" i="2"/>
  <c r="BG333" i="2"/>
  <c r="BF333" i="2"/>
  <c r="T333" i="2"/>
  <c r="R333" i="2"/>
  <c r="P333" i="2"/>
  <c r="BK333" i="2"/>
  <c r="J333" i="2"/>
  <c r="BE333" i="2"/>
  <c r="BI332" i="2"/>
  <c r="BH332" i="2"/>
  <c r="BG332" i="2"/>
  <c r="BF332" i="2"/>
  <c r="T332" i="2"/>
  <c r="R332" i="2"/>
  <c r="P332" i="2"/>
  <c r="BK332" i="2"/>
  <c r="J332" i="2"/>
  <c r="BE332" i="2"/>
  <c r="BI331" i="2"/>
  <c r="BH331" i="2"/>
  <c r="BG331" i="2"/>
  <c r="BF331" i="2"/>
  <c r="T331" i="2"/>
  <c r="R331" i="2"/>
  <c r="P331" i="2"/>
  <c r="BK331" i="2"/>
  <c r="J331" i="2"/>
  <c r="BE331" i="2"/>
  <c r="BI330" i="2"/>
  <c r="BH330" i="2"/>
  <c r="BG330" i="2"/>
  <c r="BF330" i="2"/>
  <c r="T330" i="2"/>
  <c r="T329" i="2"/>
  <c r="R330" i="2"/>
  <c r="P330" i="2"/>
  <c r="P329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BK302" i="2" s="1"/>
  <c r="J302" i="2" s="1"/>
  <c r="J63" i="2" s="1"/>
  <c r="J305" i="2"/>
  <c r="BE305" i="2"/>
  <c r="BI303" i="2"/>
  <c r="BH303" i="2"/>
  <c r="BG303" i="2"/>
  <c r="BF303" i="2"/>
  <c r="T303" i="2"/>
  <c r="T302" i="2"/>
  <c r="R303" i="2"/>
  <c r="P303" i="2"/>
  <c r="P302" i="2"/>
  <c r="BK303" i="2"/>
  <c r="J303" i="2"/>
  <c r="BE303" i="2" s="1"/>
  <c r="BI298" i="2"/>
  <c r="BH298" i="2"/>
  <c r="BG298" i="2"/>
  <c r="BF298" i="2"/>
  <c r="T298" i="2"/>
  <c r="R298" i="2"/>
  <c r="P298" i="2"/>
  <c r="BK298" i="2"/>
  <c r="J298" i="2"/>
  <c r="BE298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/>
  <c r="BI283" i="2"/>
  <c r="BH283" i="2"/>
  <c r="BG283" i="2"/>
  <c r="BF283" i="2"/>
  <c r="T283" i="2"/>
  <c r="R283" i="2"/>
  <c r="P283" i="2"/>
  <c r="BK283" i="2"/>
  <c r="J283" i="2"/>
  <c r="BE283" i="2"/>
  <c r="BI279" i="2"/>
  <c r="BH279" i="2"/>
  <c r="BG279" i="2"/>
  <c r="BF279" i="2"/>
  <c r="T279" i="2"/>
  <c r="R279" i="2"/>
  <c r="P279" i="2"/>
  <c r="BK279" i="2"/>
  <c r="J279" i="2"/>
  <c r="BE279" i="2"/>
  <c r="BI275" i="2"/>
  <c r="BH275" i="2"/>
  <c r="BG275" i="2"/>
  <c r="BF275" i="2"/>
  <c r="T275" i="2"/>
  <c r="R275" i="2"/>
  <c r="P275" i="2"/>
  <c r="BK275" i="2"/>
  <c r="J275" i="2"/>
  <c r="BE275" i="2"/>
  <c r="BI273" i="2"/>
  <c r="BH273" i="2"/>
  <c r="BG273" i="2"/>
  <c r="BF273" i="2"/>
  <c r="T273" i="2"/>
  <c r="R273" i="2"/>
  <c r="P273" i="2"/>
  <c r="BK273" i="2"/>
  <c r="J273" i="2"/>
  <c r="BE273" i="2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R262" i="2" s="1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BK262" i="2" s="1"/>
  <c r="J262" i="2" s="1"/>
  <c r="J62" i="2" s="1"/>
  <c r="J265" i="2"/>
  <c r="BE265" i="2"/>
  <c r="BI263" i="2"/>
  <c r="BH263" i="2"/>
  <c r="BG263" i="2"/>
  <c r="BF263" i="2"/>
  <c r="T263" i="2"/>
  <c r="T262" i="2"/>
  <c r="R263" i="2"/>
  <c r="P263" i="2"/>
  <c r="P262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T249" i="2"/>
  <c r="R250" i="2"/>
  <c r="R249" i="2"/>
  <c r="P250" i="2"/>
  <c r="P249" i="2"/>
  <c r="BK250" i="2"/>
  <c r="BK249" i="2"/>
  <c r="J249" i="2" s="1"/>
  <c r="J250" i="2"/>
  <c r="BE250" i="2" s="1"/>
  <c r="J61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6" i="2"/>
  <c r="BH236" i="2"/>
  <c r="BG236" i="2"/>
  <c r="BF236" i="2"/>
  <c r="T236" i="2"/>
  <c r="R236" i="2"/>
  <c r="P236" i="2"/>
  <c r="BK236" i="2"/>
  <c r="J236" i="2"/>
  <c r="BE236" i="2"/>
  <c r="BI232" i="2"/>
  <c r="BH232" i="2"/>
  <c r="BG232" i="2"/>
  <c r="BF232" i="2"/>
  <c r="T232" i="2"/>
  <c r="R232" i="2"/>
  <c r="P232" i="2"/>
  <c r="BK232" i="2"/>
  <c r="J232" i="2"/>
  <c r="BE232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1" i="2"/>
  <c r="BH221" i="2"/>
  <c r="BG221" i="2"/>
  <c r="BF221" i="2"/>
  <c r="T221" i="2"/>
  <c r="T220" i="2"/>
  <c r="R221" i="2"/>
  <c r="R220" i="2"/>
  <c r="P221" i="2"/>
  <c r="P220" i="2"/>
  <c r="BK221" i="2"/>
  <c r="BK220" i="2"/>
  <c r="J220" i="2" s="1"/>
  <c r="J60" i="2" s="1"/>
  <c r="J221" i="2"/>
  <c r="BE221" i="2" s="1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T195" i="2"/>
  <c r="R196" i="2"/>
  <c r="P196" i="2"/>
  <c r="P195" i="2"/>
  <c r="BK196" i="2"/>
  <c r="BK195" i="2" s="1"/>
  <c r="J195" i="2" s="1"/>
  <c r="J59" i="2" s="1"/>
  <c r="J196" i="2"/>
  <c r="BE196" i="2" s="1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F31" i="2" s="1"/>
  <c r="BA52" i="1" s="1"/>
  <c r="BA51" i="1" s="1"/>
  <c r="T104" i="2"/>
  <c r="R104" i="2"/>
  <c r="P104" i="2"/>
  <c r="BK104" i="2"/>
  <c r="J104" i="2"/>
  <c r="BE104" i="2" s="1"/>
  <c r="BI102" i="2"/>
  <c r="BH102" i="2"/>
  <c r="BG102" i="2"/>
  <c r="F32" i="2" s="1"/>
  <c r="BB52" i="1" s="1"/>
  <c r="BB51" i="1" s="1"/>
  <c r="BF102" i="2"/>
  <c r="T102" i="2"/>
  <c r="R102" i="2"/>
  <c r="P102" i="2"/>
  <c r="P96" i="2" s="1"/>
  <c r="P95" i="2" s="1"/>
  <c r="P94" i="2" s="1"/>
  <c r="AU52" i="1" s="1"/>
  <c r="AU51" i="1" s="1"/>
  <c r="BK102" i="2"/>
  <c r="J102" i="2"/>
  <c r="BE102" i="2"/>
  <c r="BI101" i="2"/>
  <c r="BH101" i="2"/>
  <c r="BG101" i="2"/>
  <c r="BF101" i="2"/>
  <c r="T101" i="2"/>
  <c r="T96" i="2" s="1"/>
  <c r="T95" i="2" s="1"/>
  <c r="R101" i="2"/>
  <c r="P101" i="2"/>
  <c r="BK101" i="2"/>
  <c r="J101" i="2"/>
  <c r="BE101" i="2" s="1"/>
  <c r="BI99" i="2"/>
  <c r="BH99" i="2"/>
  <c r="BG99" i="2"/>
  <c r="BF99" i="2"/>
  <c r="T99" i="2"/>
  <c r="R99" i="2"/>
  <c r="R96" i="2" s="1"/>
  <c r="P99" i="2"/>
  <c r="BK99" i="2"/>
  <c r="J99" i="2"/>
  <c r="BE99" i="2"/>
  <c r="J30" i="2" s="1"/>
  <c r="AV52" i="1" s="1"/>
  <c r="BI97" i="2"/>
  <c r="BH97" i="2"/>
  <c r="F33" i="2" s="1"/>
  <c r="BC52" i="1" s="1"/>
  <c r="BC51" i="1" s="1"/>
  <c r="BG97" i="2"/>
  <c r="BF97" i="2"/>
  <c r="T97" i="2"/>
  <c r="R97" i="2"/>
  <c r="P97" i="2"/>
  <c r="BK97" i="2"/>
  <c r="BK96" i="2"/>
  <c r="J97" i="2"/>
  <c r="BE97" i="2" s="1"/>
  <c r="J90" i="2"/>
  <c r="F90" i="2"/>
  <c r="F88" i="2"/>
  <c r="E86" i="2"/>
  <c r="J51" i="2"/>
  <c r="F51" i="2"/>
  <c r="F49" i="2"/>
  <c r="E47" i="2"/>
  <c r="J18" i="2"/>
  <c r="E18" i="2"/>
  <c r="F52" i="2" s="1"/>
  <c r="F91" i="2"/>
  <c r="J17" i="2"/>
  <c r="J12" i="2"/>
  <c r="J49" i="2" s="1"/>
  <c r="E7" i="2"/>
  <c r="E84" i="2"/>
  <c r="E45" i="2"/>
  <c r="AS51" i="1"/>
  <c r="L47" i="1"/>
  <c r="AM46" i="1"/>
  <c r="L46" i="1"/>
  <c r="AM44" i="1"/>
  <c r="L44" i="1"/>
  <c r="L42" i="1"/>
  <c r="L41" i="1"/>
  <c r="W28" i="1" l="1"/>
  <c r="AX51" i="1"/>
  <c r="J391" i="2"/>
  <c r="J69" i="2" s="1"/>
  <c r="BK385" i="2"/>
  <c r="J385" i="2" s="1"/>
  <c r="J67" i="2" s="1"/>
  <c r="AY51" i="1"/>
  <c r="W29" i="1"/>
  <c r="AW51" i="1"/>
  <c r="AK27" i="1" s="1"/>
  <c r="W27" i="1"/>
  <c r="J96" i="2"/>
  <c r="J58" i="2" s="1"/>
  <c r="R302" i="2"/>
  <c r="R385" i="2"/>
  <c r="J88" i="2"/>
  <c r="J31" i="2"/>
  <c r="AW52" i="1" s="1"/>
  <c r="AT52" i="1" s="1"/>
  <c r="R195" i="2"/>
  <c r="R95" i="2" s="1"/>
  <c r="R94" i="2" s="1"/>
  <c r="BK374" i="2"/>
  <c r="J374" i="2" s="1"/>
  <c r="J65" i="2" s="1"/>
  <c r="T385" i="2"/>
  <c r="T94" i="2" s="1"/>
  <c r="BK405" i="2"/>
  <c r="J405" i="2" s="1"/>
  <c r="J71" i="2" s="1"/>
  <c r="J406" i="2"/>
  <c r="J72" i="2" s="1"/>
  <c r="F30" i="2"/>
  <c r="AZ52" i="1" s="1"/>
  <c r="AZ51" i="1" s="1"/>
  <c r="F34" i="2"/>
  <c r="BD52" i="1" s="1"/>
  <c r="BD51" i="1" s="1"/>
  <c r="W30" i="1" s="1"/>
  <c r="BK329" i="2"/>
  <c r="J329" i="2" s="1"/>
  <c r="J64" i="2" s="1"/>
  <c r="R329" i="2"/>
  <c r="W26" i="1" l="1"/>
  <c r="AV51" i="1"/>
  <c r="BK95" i="2"/>
  <c r="AT51" i="1" l="1"/>
  <c r="AK26" i="1"/>
  <c r="J95" i="2"/>
  <c r="J57" i="2" s="1"/>
  <c r="BK94" i="2"/>
  <c r="J94" i="2" s="1"/>
  <c r="J56" i="2" l="1"/>
  <c r="J27" i="2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<sst xmlns="http://schemas.openxmlformats.org/spreadsheetml/2006/main" count="4509" uniqueCount="1099">
  <si>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</si>
  <si>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</si>
  <si>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</si>
  <si>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</si>
  <si>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</si>
  <si>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</si>
  <si>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</si>
  <si>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{fb809c9c-3195-40b8-87c3-775342d43c2a}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</si>
  <si>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</si>
  <si>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</si>
  <si>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</si>
  <si>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</si>
  <si>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</si>
  <si>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</si>
  <si>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</si>
  <si>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</si>
  <si>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</si>
  <si>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19022701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</si>
  <si>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</si>
  <si>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</si>
  <si>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Chodník na ul. Rychvaldská, Bohumín</t>
  </si>
  <si>
    <t>KSO:</t>
  </si>
  <si>
    <t>CC-CZ:</t>
  </si>
  <si>
    <t>Místo:</t>
  </si>
  <si>
    <t>Bohumín</t>
  </si>
  <si>
    <t>Datum:</t>
  </si>
  <si>
    <t>5. 2. 2020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</si>
  <si>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</si>
  <si>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</si>
  <si>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</si>
  <si>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</si>
  <si>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</si>
  <si>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</si>
  <si>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</si>
  <si>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ŠNAPKA SLUŽBY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</si>
  <si>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</si>
  <si>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</si>
  <si>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</si>
  <si>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</si>
  <si>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</si>
  <si>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</si>
  <si>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</si>
  <si>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</si>
  <si>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</si>
  <si>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</si>
  <si>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</si>
  <si>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</si>
  <si>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</si>
  <si>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</si>
  <si>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</si>
  <si>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</si>
  <si>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</si>
  <si>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</si>
  <si>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</si>
  <si>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</si>
  <si>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</si>
  <si>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</si>
  <si>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</si>
  <si>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</si>
  <si>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</si>
  <si>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</si>
  <si>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</si>
  <si>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</si>
  <si>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</si>
  <si>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</si>
  <si>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</si>
  <si>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</si>
  <si>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</si>
  <si>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</si>
  <si>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</si>
  <si>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</si>
  <si>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</si>
  <si>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</si>
  <si>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</si>
  <si>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</si>
  <si>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</si>
  <si>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</si>
  <si>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</si>
  <si>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</si>
  <si>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</si>
  <si>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{4979ae1c-68e2-4430-9715-507f49ddcc6d}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</si>
  <si>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</si>
  <si>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</si>
  <si>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</si>
  <si>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</si>
  <si>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</si>
  <si>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</si>
  <si>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</si>
  <si>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</si>
  <si>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Chodník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</si>
  <si>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</si>
  <si>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</si>
  <si>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</si>
  <si>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</si>
  <si>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</si>
  <si>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</si>
  <si>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</si>
  <si>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</si>
  <si>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</si>
  <si>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</si>
  <si>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</si>
  <si>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</si>
  <si>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</si>
  <si>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</si>
  <si>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</si>
  <si>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</si>
  <si>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</si>
  <si>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</si>
  <si>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</si>
  <si>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</si>
  <si>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</si>
  <si>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</si>
  <si>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</si>
  <si>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</si>
  <si>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</si>
  <si>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</si>
  <si>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</si>
  <si>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</si>
  <si>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</si>
  <si>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</si>
  <si>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</si>
  <si>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</si>
  <si>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</si>
  <si>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</si>
  <si>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</si>
  <si>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</si>
  <si>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</si>
  <si>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</si>
  <si>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</si>
  <si>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</si>
  <si>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</si>
  <si>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5</t>
  </si>
  <si>
    <t>K</t>
  </si>
  <si>
    <t>111101102</t>
  </si>
  <si>
    <t>Odstranění travin a rákosu travin, při celkové ploše přes 0,1 do 1 ha</t>
  </si>
  <si>
    <t>ha</t>
  </si>
  <si>
    <t>CS ÚRS 2017 02</t>
  </si>
  <si>
    <t>4</t>
  </si>
  <si>
    <t>1022701824</t>
  </si>
  <si>
    <t>VV</t>
  </si>
  <si>
    <t>(110*2,5+22*1,3+100*2,8)/10000</t>
  </si>
  <si>
    <t>6</t>
  </si>
  <si>
    <t>111201101</t>
  </si>
  <si>
    <t>Odstranění křovin a stromů s odstraněním kořenů průměru kmene do 100 mm do sklonu terénu 1 : 5, při celkové ploše do 1 000 m2</t>
  </si>
  <si>
    <t>m2</t>
  </si>
  <si>
    <t>1823378315</t>
  </si>
  <si>
    <t>12*2</t>
  </si>
  <si>
    <t>7</t>
  </si>
  <si>
    <t>111201401</t>
  </si>
  <si>
    <t>Spálení odstraněných křovin a stromů na hromadách průměru kmene do 100 mm pro jakoukoliv plochu</t>
  </si>
  <si>
    <t>214956461</t>
  </si>
  <si>
    <t>121</t>
  </si>
  <si>
    <t>113107041</t>
  </si>
  <si>
    <t>Odstranění podkladů nebo krytů při překopech inženýrských sítí v ploše jednotlivě do 15 m2 s přemístěním hmot na skládku ve vzdálenosti do 3 m nebo s naložením na dopravní prostředek živičných, o tl. vrstvy do 50 mm</t>
  </si>
  <si>
    <t>1923082291</t>
  </si>
  <si>
    <t>6,5*2,2</t>
  </si>
  <si>
    <t>120</t>
  </si>
  <si>
    <t>113107042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</si>
  <si>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</si>
  <si>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-857536116</t>
  </si>
  <si>
    <t>6,5*2,2*2</t>
  </si>
  <si>
    <t>119</t>
  </si>
  <si>
    <t>113152112</t>
  </si>
  <si>
    <t>Odstranění podkladů zpevněných ploch s přemístěním na skládku na vzdálenost do 20 m nebo s naložením na dopravní prostředek z kameniva drceného</t>
  </si>
  <si>
    <t>m3</t>
  </si>
  <si>
    <t>-1039709577</t>
  </si>
  <si>
    <t>170</t>
  </si>
  <si>
    <t>113154123</t>
  </si>
  <si>
    <t>Frézování živičného podkladu nebo krytu s naložením na dopravní prostředek plochy do 500 m2 bez překážek v trase pruhu šířky přes 0,5 m do 1 m, tloušťky vrstvy 50 mm</t>
  </si>
  <si>
    <t>1497592253</t>
  </si>
  <si>
    <t>220,5*1-21,5</t>
  </si>
  <si>
    <t>10</t>
  </si>
  <si>
    <t>115001101</t>
  </si>
  <si>
    <t>Převedení vody potrubím průměru DN do 100</t>
  </si>
  <si>
    <t>m</t>
  </si>
  <si>
    <t>-923927508</t>
  </si>
  <si>
    <t>8</t>
  </si>
  <si>
    <t>115101201</t>
  </si>
  <si>
    <t>Čerpání vody na dopravní výšku do 10 m s uvažovaným průměrným přítokem do 500 l/min</t>
  </si>
  <si>
    <t>hod</t>
  </si>
  <si>
    <t>466166549</t>
  </si>
  <si>
    <t>14*8,5</t>
  </si>
  <si>
    <t>9</t>
  </si>
  <si>
    <t>115101301</t>
  </si>
  <si>
    <t>Pohotovost záložní čerpací soupravy pro dopravní výšku do 10 m s uvažovaným průměrným přítokem do 500 l/min</t>
  </si>
  <si>
    <t>den</t>
  </si>
  <si>
    <t>-1704270137</t>
  </si>
  <si>
    <t>11</t>
  </si>
  <si>
    <t>119001204</t>
  </si>
  <si>
    <t>Úprava zemin vápnem nebo směsnými hydraulickými pojivy za účelem zlepšení mechanických vlastností, tl. vrstvy po zhutnění 500 mm</t>
  </si>
  <si>
    <t>-287040716</t>
  </si>
  <si>
    <t>(220,5-6,5)*2,2</t>
  </si>
  <si>
    <t>12</t>
  </si>
  <si>
    <t>M</t>
  </si>
  <si>
    <t>585301590</t>
  </si>
  <si>
    <t>vápno nehašené vzdušné CL 90 jemně mleté BAL</t>
  </si>
  <si>
    <t>t</t>
  </si>
  <si>
    <t>-1331965406</t>
  </si>
  <si>
    <t>P</t>
  </si>
  <si>
    <t>Poznámka k položce:
Vydatnost:&gt;26 dm3/10 kg.  Pojivo pro výrobu omítkových a maltových směsí, event. používaný jako chemický výrobek pro úpravu vody a neutrali- zaci kyselých látek.</t>
  </si>
  <si>
    <t>(220,5-6,5)*2,2*32/1000</t>
  </si>
  <si>
    <t>13</t>
  </si>
  <si>
    <t>119002121</t>
  </si>
  <si>
    <t>Pomocné konstrukce při zabezpečení výkopu vodorovné pochůzné přechodová lávka do délky 2 000 mm včetně zábradlí zřízení</t>
  </si>
  <si>
    <t>kus</t>
  </si>
  <si>
    <t>563972256</t>
  </si>
  <si>
    <t>14</t>
  </si>
  <si>
    <t>119002122</t>
  </si>
  <si>
    <t>Pomocné konstrukce při zabezpečení výkopu vodorovné pochůzné přechodová lávka do délky 2 000 mm včetně zábradlí odstranění</t>
  </si>
  <si>
    <t>1013994247</t>
  </si>
  <si>
    <t>119002411</t>
  </si>
  <si>
    <t>Pomocné konstrukce při zabezpečení výkopu vodorovné pojízdné z tlustého ocelového plechu šířky výkopu do 1,0 m zřízení</t>
  </si>
  <si>
    <t>-1853703898</t>
  </si>
  <si>
    <t>6*3</t>
  </si>
  <si>
    <t>16</t>
  </si>
  <si>
    <t>119002412</t>
  </si>
  <si>
    <t>Pomocné konstrukce při zabezpečení výkopu vodorovné pojízdné z tlustého ocelového plechu šířky výkopu do 1,0 m odstranění</t>
  </si>
  <si>
    <t>-2145319724</t>
  </si>
  <si>
    <t>17</t>
  </si>
  <si>
    <t>119003217</t>
  </si>
  <si>
    <t>Pomocné konstrukce při zabezpečení výkopu svislé ocelové mobilní oplocení, výšky do 1 500 mm panely vyplněné dráty zřízení</t>
  </si>
  <si>
    <t>-34871917</t>
  </si>
  <si>
    <t>18</t>
  </si>
  <si>
    <t>119003218</t>
  </si>
  <si>
    <t>Pomocné konstrukce při zabezpečení výkopu svislé ocelové mobilní oplocení, výšky do 1 500 mm panely vyplněné dráty odstranění</t>
  </si>
  <si>
    <t>-1945877012</t>
  </si>
  <si>
    <t>19</t>
  </si>
  <si>
    <t>119004111</t>
  </si>
  <si>
    <t>Pomocné konstrukce při zabezpečení výkopu bezpečný vstup nebo výstup žebříkem zřízení</t>
  </si>
  <si>
    <t>697918759</t>
  </si>
  <si>
    <t>20</t>
  </si>
  <si>
    <t>119004112</t>
  </si>
  <si>
    <t>Pomocné konstrukce při zabezpečení výkopu bezpečný vstup nebo výstup žebříkem odstranění</t>
  </si>
  <si>
    <t>-1624558100</t>
  </si>
  <si>
    <t>121101102</t>
  </si>
  <si>
    <t>Sejmutí ornice nebo lesní půdy s vodorovným přemístěním na hromady v místě upotřebení nebo na dočasné či trvalé skládky se složením, na vzdálenost přes 50 do 100 m</t>
  </si>
  <si>
    <t>-1172303177</t>
  </si>
  <si>
    <t>(110*2,5+22*1,3+100*2,8)*0,2</t>
  </si>
  <si>
    <t>22</t>
  </si>
  <si>
    <t>122201102</t>
  </si>
  <si>
    <t>Odkopávky a prokopávky nezapažené s přehozením výkopku na vzdálenost do 3 m nebo s naložením na dopravní prostředek v hornině tř. 3 přes 100 do 1 000 m3</t>
  </si>
  <si>
    <t>912900451</t>
  </si>
  <si>
    <t>20*3*0,5+20*4*0,4+20*4*0,5+20*1,5*0,8</t>
  </si>
  <si>
    <t>23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</si>
  <si>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</si>
  <si>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</si>
  <si>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70061409</t>
  </si>
  <si>
    <t>24</t>
  </si>
  <si>
    <t>122301102</t>
  </si>
  <si>
    <t>Odkopávky a prokopávky nezapažené s přehozením výkopku na vzdálenost do 3 m nebo s naložením na dopravní prostředek v hornině tř. 4 přes 100 do 1 000 m3</t>
  </si>
  <si>
    <t>1956232306</t>
  </si>
  <si>
    <t>20*3*1,2+20*4*0,4</t>
  </si>
  <si>
    <t>25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</si>
  <si>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</si>
  <si>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</si>
  <si>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1756674345</t>
  </si>
  <si>
    <t>178</t>
  </si>
  <si>
    <t>130001101</t>
  </si>
  <si>
    <t>Příplatek k cenám hloubených vykopávek za ztížení vykopávky v blízkosti podzemního vedení nebo výbušnin pro jakoukoliv třídu horniny</t>
  </si>
  <si>
    <t>-848195949</t>
  </si>
  <si>
    <t>26</t>
  </si>
  <si>
    <t>130901121</t>
  </si>
  <si>
    <t>Bourání konstrukcí v hloubených vykopávkách - ručně z betonu prostého neprokládaného</t>
  </si>
  <si>
    <t>819963834</t>
  </si>
  <si>
    <t>0,3*0,3*12</t>
  </si>
  <si>
    <t>27</t>
  </si>
  <si>
    <t>132201201</t>
  </si>
  <si>
    <t>Hloubení zapažených i nezapažených rýh šířky přes 600 do 2 000 mm s urovnáním dna do předepsaného profilu a spádu v hornině tř. 3 do 100 m3</t>
  </si>
  <si>
    <t>-1893741707</t>
  </si>
  <si>
    <t>(20*0,7*0,9+20*0,8*1+20*0,6*08+80*0,8*1,2)/2</t>
  </si>
  <si>
    <t>28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</si>
  <si>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</si>
  <si>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</si>
  <si>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-1849153190</t>
  </si>
  <si>
    <t>29</t>
  </si>
  <si>
    <t>132301201</t>
  </si>
  <si>
    <t>Hloubení zapažených i nezapažených rýh šířky přes 600 do 2 000 mm s urovnáním dna do předepsaného profilu a spádu v hornině tř. 4 do 100 m3</t>
  </si>
  <si>
    <t>-2106516487</t>
  </si>
  <si>
    <t>30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</si>
  <si>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</si>
  <si>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</si>
  <si>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-1861213763</t>
  </si>
  <si>
    <t>31</t>
  </si>
  <si>
    <t>151101101</t>
  </si>
  <si>
    <t>Zřízení pažení a rozepření stěn rýh pro podzemní vedení pro všechny šířky rýhy příložné pro jakoukoliv mezerovitost, hloubky do 2 m</t>
  </si>
  <si>
    <t>-1343516619</t>
  </si>
  <si>
    <t>2,2*80+1,2*80</t>
  </si>
  <si>
    <t>32</t>
  </si>
  <si>
    <t>151101111</t>
  </si>
  <si>
    <t>Odstranění pažení a rozepření stěn rýh pro podzemní vedení s uložením materiálu na vzdálenost do 3 m od kraje výkopu příložné, hloubky do 2 m</t>
  </si>
  <si>
    <t>-1790933387</t>
  </si>
  <si>
    <t>33</t>
  </si>
  <si>
    <t>151101301</t>
  </si>
  <si>
    <t>Zřízení rozepření zapažených stěn výkopů s potřebným přepažováním při roubení příložném, hloubky do 4 m</t>
  </si>
  <si>
    <t>594203722</t>
  </si>
  <si>
    <t>(2,2+1,2)/2*1,9*80</t>
  </si>
  <si>
    <t>34</t>
  </si>
  <si>
    <t>151101311</t>
  </si>
  <si>
    <t>Odstranění rozepření stěn výkopů s uložením materiálu na vzdálenost do 3 m od okraje výkopu roubení příložného, hloubky do 4 m</t>
  </si>
  <si>
    <t>-1459720106</t>
  </si>
  <si>
    <t>35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</si>
  <si>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</si>
  <si>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</si>
  <si>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-2105036275</t>
  </si>
  <si>
    <t>1,6*0,8*80</t>
  </si>
  <si>
    <t>36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</si>
  <si>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</si>
  <si>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</si>
  <si>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1889626149</t>
  </si>
  <si>
    <t>Součet</t>
  </si>
  <si>
    <t>39</t>
  </si>
  <si>
    <t>162301501</t>
  </si>
  <si>
    <t>Vodorovné přemístění smýcených křovin do průměru kmene 100 mm na vzdálenost do 5 000 m</t>
  </si>
  <si>
    <t>-262718292</t>
  </si>
  <si>
    <t>37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</si>
  <si>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</si>
  <si>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</si>
  <si>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677950139</t>
  </si>
  <si>
    <t>1,8*0,8*40+1,85*0,7*20+2,2*0,6*40+0,6*0,8*40</t>
  </si>
  <si>
    <t>1,8*1,3*40+0,*1,1*40</t>
  </si>
  <si>
    <t>1,5*1,8*60+0,4*1,0*60</t>
  </si>
  <si>
    <t>-1*431,4</t>
  </si>
  <si>
    <t>38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</si>
  <si>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</si>
  <si>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</si>
  <si>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1750522387</t>
  </si>
  <si>
    <t>5*3,7</t>
  </si>
  <si>
    <t>40</t>
  </si>
  <si>
    <t>167101102</t>
  </si>
  <si>
    <t>Nakládání, skládání a překládání neulehlého výkopku nebo sypaniny nakládání, množství přes 100 m3, z hornin tř. 1 až 4</t>
  </si>
  <si>
    <t>1358054994</t>
  </si>
  <si>
    <t>431,4+3,7</t>
  </si>
  <si>
    <t>173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</si>
  <si>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</si>
  <si>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</si>
  <si>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864090510</t>
  </si>
  <si>
    <t>44</t>
  </si>
  <si>
    <t>171151101</t>
  </si>
  <si>
    <t>Hutnění boků násypů z hornin soudržných a sypkých pro jakýkoliv sklon, délku a míru zhutnění svahu</t>
  </si>
  <si>
    <t>-339591725</t>
  </si>
  <si>
    <t>103*1,6</t>
  </si>
  <si>
    <t>41</t>
  </si>
  <si>
    <t>171201101</t>
  </si>
  <si>
    <t>Uložení sypaniny do násypů s rozprostřením sypaniny ve vrstvách a s hrubým urovnáním nezhutněných z jakýchkoliv hornin</t>
  </si>
  <si>
    <t>1621956454</t>
  </si>
  <si>
    <t>46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</si>
  <si>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</si>
  <si>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</si>
  <si>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1975549535</t>
  </si>
  <si>
    <t>0,4*0,6*156</t>
  </si>
  <si>
    <t>0,4*0,3*220</t>
  </si>
  <si>
    <t>47</t>
  </si>
  <si>
    <t>583312000</t>
  </si>
  <si>
    <t>štěrkopísek netříděný zásypový materiál</t>
  </si>
  <si>
    <t>243903051</t>
  </si>
  <si>
    <t>63,84*2 'Přepočtené koeficientem množství</t>
  </si>
  <si>
    <t>51</t>
  </si>
  <si>
    <t>180404111</t>
  </si>
  <si>
    <t>Založení hřišťového trávníku výsevem na vrstvě ornice</t>
  </si>
  <si>
    <t>-264122193</t>
  </si>
  <si>
    <t>52</t>
  </si>
  <si>
    <t>005724100</t>
  </si>
  <si>
    <t>osivo směs travní parková</t>
  </si>
  <si>
    <t>kg</t>
  </si>
  <si>
    <t>-260450392</t>
  </si>
  <si>
    <t>164,8*0,03 'Přepočtené koeficientem množství</t>
  </si>
  <si>
    <t>49</t>
  </si>
  <si>
    <t>181301103</t>
  </si>
  <si>
    <t>Rozprostření a urovnání ornice v rovině nebo ve svahu sklonu do 1:5 při souvislé ploše do 500 m2, tl. vrstvy přes 150 do 200 mm</t>
  </si>
  <si>
    <t>-880364794</t>
  </si>
  <si>
    <t>48</t>
  </si>
  <si>
    <t>181951102</t>
  </si>
  <si>
    <t>Úprava pláně vyrovnáním výškových rozdílů v hornině tř. 1 až 4 se zhutněním</t>
  </si>
  <si>
    <t>160025738</t>
  </si>
  <si>
    <t>220*2,2</t>
  </si>
  <si>
    <t>174</t>
  </si>
  <si>
    <t>199009001R</t>
  </si>
  <si>
    <t>Demontáž, odvoz a uskladnění betonového obložení příkopu na konci úseku</t>
  </si>
  <si>
    <t>-1219477193</t>
  </si>
  <si>
    <t>8*2,5+1,6*1,5</t>
  </si>
  <si>
    <t>175</t>
  </si>
  <si>
    <t>199009002R</t>
  </si>
  <si>
    <t>Demontáž, odvoz a uskladnění kamenného obložení příkopu</t>
  </si>
  <si>
    <t>-889203472</t>
  </si>
  <si>
    <t>6,9*3,2</t>
  </si>
  <si>
    <t>Zakládání</t>
  </si>
  <si>
    <t>53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</si>
  <si>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</si>
  <si>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</si>
  <si>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80298937</t>
  </si>
  <si>
    <t>54</t>
  </si>
  <si>
    <t>286112230</t>
  </si>
  <si>
    <t>trubka drenážní flexibilní D 100 mm</t>
  </si>
  <si>
    <t>1801187700</t>
  </si>
  <si>
    <t>166</t>
  </si>
  <si>
    <t>213141111</t>
  </si>
  <si>
    <t>Zřízení vrstvy z geotextilie filtrační, separační, odvodňovací, ochranné, výztužné nebo protierozní v rovině nebo ve sklonu do 1:5, šířky do 3 m</t>
  </si>
  <si>
    <t>-322962505</t>
  </si>
  <si>
    <t>(47,4+47,6)*1,3</t>
  </si>
  <si>
    <t>167</t>
  </si>
  <si>
    <t>693110040</t>
  </si>
  <si>
    <t>geotextilie tkaná polypropylenová 280 g/m2</t>
  </si>
  <si>
    <t>-650886538</t>
  </si>
  <si>
    <t>123,5*1,15 'Přepočtené koeficientem množství</t>
  </si>
  <si>
    <t>86</t>
  </si>
  <si>
    <t>271562211</t>
  </si>
  <si>
    <t>Podsyp pod základové konstrukce se zhutněním a urovnáním povrchu z kameniva drobného, frakce 0 - 4 mm</t>
  </si>
  <si>
    <t>-983441838</t>
  </si>
  <si>
    <t>(47,4+47,6)*0,6*0,1</t>
  </si>
  <si>
    <t>88</t>
  </si>
  <si>
    <t>274321211</t>
  </si>
  <si>
    <t>Základy z betonu železového (bez výztuže) pasy z betonu bez zvýšených nároků na prostředí tř. C 12/15</t>
  </si>
  <si>
    <t>-1967527915</t>
  </si>
  <si>
    <t>0,4*0,9*(47,4+47,6)</t>
  </si>
  <si>
    <t>89</t>
  </si>
  <si>
    <t>274351121</t>
  </si>
  <si>
    <t>Bednění základů pasů rovné zřízení</t>
  </si>
  <si>
    <t>1725691479</t>
  </si>
  <si>
    <t>0,9*(47,4+47,6)*2</t>
  </si>
  <si>
    <t>90</t>
  </si>
  <si>
    <t>274351122</t>
  </si>
  <si>
    <t>Bednění základů pasů rovné odstranění</t>
  </si>
  <si>
    <t>-1544936357</t>
  </si>
  <si>
    <t>91</t>
  </si>
  <si>
    <t>274361221R</t>
  </si>
  <si>
    <t>Výztuž základů pasů z betonářské oceli 10 216 (E)</t>
  </si>
  <si>
    <t>383710670</t>
  </si>
  <si>
    <t>0,222*2,7*95*3/1000*1,05</t>
  </si>
  <si>
    <t>92</t>
  </si>
  <si>
    <t>274361821</t>
  </si>
  <si>
    <t>Výztuž základů pasů z betonářské oceli 10 505 (R) nebo BSt 500</t>
  </si>
  <si>
    <t>-432351207</t>
  </si>
  <si>
    <t>1,58*6*95/1000*1,05</t>
  </si>
  <si>
    <t>1,58*1,2*2/0,66*95/1000*1,05</t>
  </si>
  <si>
    <t>93</t>
  </si>
  <si>
    <t>274391113R</t>
  </si>
  <si>
    <t>Vložky do základových konstrukcí pasů antivibrační rohože z recyklované pryže, včetně překrytí PE folií volně položené vodorovně nebo svisle, statická tuhost desky přes 0,4 do 0,6 MPa</t>
  </si>
  <si>
    <t>1090288131</t>
  </si>
  <si>
    <t>0,4*0,9*95/12*1,1</t>
  </si>
  <si>
    <t>100</t>
  </si>
  <si>
    <t>279391113R</t>
  </si>
  <si>
    <t>Vložky do základových konstrukcí základových zdí antivibrační rohože z recyklované pryže, včetně překrytí PE folií volně položené přes 0,4 do 0,6 MPa</t>
  </si>
  <si>
    <t>-1596481557</t>
  </si>
  <si>
    <t>0,2*1,35*95/12*1,1</t>
  </si>
  <si>
    <t>3</t>
  </si>
  <si>
    <t>Svislé a kompletní konstrukce</t>
  </si>
  <si>
    <t>101</t>
  </si>
  <si>
    <t>312351911</t>
  </si>
  <si>
    <t>Bednění nadzákladových zdí výplňových Příplatek k cenám za pohledový beton</t>
  </si>
  <si>
    <t>-813897008</t>
  </si>
  <si>
    <t>47,4*(1,17+1,54)/2</t>
  </si>
  <si>
    <t>47,6*(1,15+1,45)/2</t>
  </si>
  <si>
    <t>Mezisoučet</t>
  </si>
  <si>
    <t>143</t>
  </si>
  <si>
    <t>339921112</t>
  </si>
  <si>
    <t>Osazování palisád betonových jednotlivých se zabetonováním výšky palisády přes 500 do 1000 mm</t>
  </si>
  <si>
    <t>-907611466</t>
  </si>
  <si>
    <t>(1,4*4+1,3*2)/0,12*1,1</t>
  </si>
  <si>
    <t>144</t>
  </si>
  <si>
    <t>592284080</t>
  </si>
  <si>
    <t>palisáda tyčová hranatá betonová přírodní 11x11x60 cm</t>
  </si>
  <si>
    <t>792357998</t>
  </si>
  <si>
    <t>94</t>
  </si>
  <si>
    <t>341321310</t>
  </si>
  <si>
    <t>Stěny a příčky z betonu železového (bez výztuže) nosné tř. C 16/20</t>
  </si>
  <si>
    <t>-630457437</t>
  </si>
  <si>
    <t>47,4*(1,17+1,54)/2*0,2</t>
  </si>
  <si>
    <t>47,6*(1,15+1,45)/2*0,2</t>
  </si>
  <si>
    <t>95</t>
  </si>
  <si>
    <t>341351111</t>
  </si>
  <si>
    <t>Bednění stěn a příček nosných rovné oboustranné za každou stranu zřízení</t>
  </si>
  <si>
    <t>2003588275</t>
  </si>
  <si>
    <t>47,4*(1,17+1,54)/2*2</t>
  </si>
  <si>
    <t>47,6*(1,15+1,45)/2*2</t>
  </si>
  <si>
    <t>96</t>
  </si>
  <si>
    <t>341351112</t>
  </si>
  <si>
    <t>Bednění stěn a příček nosných rovné oboustranné za každou stranu odstranění</t>
  </si>
  <si>
    <t>-462468895</t>
  </si>
  <si>
    <t>97</t>
  </si>
  <si>
    <t>341361221R</t>
  </si>
  <si>
    <t>Výztuž stěn a příček nosných svislých nebo šikmých, rovných nebo oblých z betonářské oceli 10 216 (E)</t>
  </si>
  <si>
    <t>1815950783</t>
  </si>
  <si>
    <t>0,222*2,65*95*3/1000*1,05</t>
  </si>
  <si>
    <t>98</t>
  </si>
  <si>
    <t>341361821</t>
  </si>
  <si>
    <t>Výztuž stěn a příček nosných svislých nebo šikmých, rovných nebo oblých z betonářské oceli 10 505 (R) nebo BSt 500</t>
  </si>
  <si>
    <t>521274387</t>
  </si>
  <si>
    <t>1,58*8*95/1000*1,05</t>
  </si>
  <si>
    <t>99</t>
  </si>
  <si>
    <t>341361921</t>
  </si>
  <si>
    <t>Výztuž stěn a příček nosných svislých nebo šikmých, rovných nebo oblých ze svařovaných sítí z drátů ocelových tažených</t>
  </si>
  <si>
    <t>-1649802696</t>
  </si>
  <si>
    <t>47,4*0,5*8,29/1000</t>
  </si>
  <si>
    <t>47,6*0,5*8,29/1000</t>
  </si>
  <si>
    <t>Vodorovné konstrukce</t>
  </si>
  <si>
    <t>102</t>
  </si>
  <si>
    <t>451317777</t>
  </si>
  <si>
    <t>Podklad nebo lože pod dlažbu (přídlažbu) v ploše vodorovné nebo ve sklonu do 1:5, tloušťky od 50 do 100 mm z betonu prostého</t>
  </si>
  <si>
    <t>937585913</t>
  </si>
  <si>
    <t>(220,47-22,2-5,2)*0,25*0,2</t>
  </si>
  <si>
    <t>145</t>
  </si>
  <si>
    <t>451317777R</t>
  </si>
  <si>
    <t>-1280733512</t>
  </si>
  <si>
    <t>(1,4*4+1,3*2)*0,3*0,3</t>
  </si>
  <si>
    <t>55</t>
  </si>
  <si>
    <t>451572111</t>
  </si>
  <si>
    <t>Lože pod potrubí, stoky a drobné objekty v otevřeném výkopu z kameniva drobného těženého 0 až 4 mm</t>
  </si>
  <si>
    <t>-2139444284</t>
  </si>
  <si>
    <t>220*0,3*0,1+156*0,5*0,1</t>
  </si>
  <si>
    <t>220*0,3*0,1*2</t>
  </si>
  <si>
    <t>56</t>
  </si>
  <si>
    <t>452311131</t>
  </si>
  <si>
    <t>Podkladní a zajišťovací konstrukce z betonu prostého v otevřeném výkopu desky pod potrubí, stoky a drobné objekty z betonu tř. C 12/15</t>
  </si>
  <si>
    <t>-720814439</t>
  </si>
  <si>
    <t>(47,4+47,6)*0,4*0,1</t>
  </si>
  <si>
    <t>57</t>
  </si>
  <si>
    <t>452351101</t>
  </si>
  <si>
    <t>Bednění podkladních a zajišťovacích konstrukcí v otevřeném výkopu desek nebo sedlových loží pod potrubí, stoky a drobné objekty</t>
  </si>
  <si>
    <t>-472803999</t>
  </si>
  <si>
    <t>(47,4+47,6)*0,1*2</t>
  </si>
  <si>
    <t>171</t>
  </si>
  <si>
    <t>499909001R</t>
  </si>
  <si>
    <t>Odstranění římsy propustku, odvoz, uskladnění, poplatek</t>
  </si>
  <si>
    <t>komplet</t>
  </si>
  <si>
    <t>962274514</t>
  </si>
  <si>
    <t>Komunikace pozemní</t>
  </si>
  <si>
    <t>107</t>
  </si>
  <si>
    <t>564201111</t>
  </si>
  <si>
    <t>Podklad nebo podsyp ze štěrkopísku ŠP s rozprostřením, vlhčením a zhutněním, po zhutnění tl. 40 mm</t>
  </si>
  <si>
    <t>-1711863847</t>
  </si>
  <si>
    <t>452,4</t>
  </si>
  <si>
    <t>169</t>
  </si>
  <si>
    <t>564750011</t>
  </si>
  <si>
    <t>Podklad nebo kryt z kameniva hrubého drceného vel. 8-16 mm s rozprostřením a zhutněním, po zhutnění tl. 150 mm</t>
  </si>
  <si>
    <t>570419247</t>
  </si>
  <si>
    <t>103</t>
  </si>
  <si>
    <t>564851111</t>
  </si>
  <si>
    <t>Podklad ze štěrkodrti ŠD s rozprostřením a zhutněním, po zhutnění tl. 150 mm</t>
  </si>
  <si>
    <t>1920873986</t>
  </si>
  <si>
    <t>452,4*1,1</t>
  </si>
  <si>
    <t>104</t>
  </si>
  <si>
    <t>564851111R</t>
  </si>
  <si>
    <t>1676605161</t>
  </si>
  <si>
    <t>176</t>
  </si>
  <si>
    <t>565135111</t>
  </si>
  <si>
    <t>Asfaltový beton vrstva podkladní ACP 16 (obalované kamenivo střednězrnné - OKS) s rozprostřením a zhutněním v pruhu šířky do 3 m, po zhutnění tl. 50 mm</t>
  </si>
  <si>
    <t>1364374673</t>
  </si>
  <si>
    <t>177</t>
  </si>
  <si>
    <t>565175111</t>
  </si>
  <si>
    <t>Asfaltový beton vrstva podkladní ACP 16 (obalované kamenivo střednězrnné - OKS) s rozprostřením a zhutněním v pruhu šířky do 3 m, po zhutnění tl. 100 mm</t>
  </si>
  <si>
    <t>-158778330</t>
  </si>
  <si>
    <t>105</t>
  </si>
  <si>
    <t>573211107</t>
  </si>
  <si>
    <t>Postřik spojovací PS bez posypu kamenivem z asfaltu silničního, v množství 0,30 kg/m2</t>
  </si>
  <si>
    <t>-1640746670</t>
  </si>
  <si>
    <t>106</t>
  </si>
  <si>
    <t>577144111</t>
  </si>
  <si>
    <t>Asfaltový beton vrstva obrusná ACO 11 (ABS) s rozprostřením a se zhutněním z nemodifikovaného asfaltu v pruhu šířky do 3 m tř. I, po zhutnění tl. 50 mm</t>
  </si>
  <si>
    <t>299054706</t>
  </si>
  <si>
    <t>112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</si>
  <si>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</si>
  <si>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</si>
  <si>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-1600574590</t>
  </si>
  <si>
    <t>2,2*0,4+3,3*0,4+3,3*0,4+11,83*0,4+5,2*0,4</t>
  </si>
  <si>
    <t>113</t>
  </si>
  <si>
    <t>592451170</t>
  </si>
  <si>
    <t>dlažba skladebná betonová slepecká 20x10x6 cm šedá</t>
  </si>
  <si>
    <t>-130908241</t>
  </si>
  <si>
    <t>Poznámka k položce:
spotřeba: 50 kus/m2</t>
  </si>
  <si>
    <t>10,332*1,05</t>
  </si>
  <si>
    <t>110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</si>
  <si>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</si>
  <si>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</si>
  <si>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28015562</t>
  </si>
  <si>
    <t>452,4-10,33-21,29</t>
  </si>
  <si>
    <t>111</t>
  </si>
  <si>
    <t>592451100</t>
  </si>
  <si>
    <t>dlažba skladebná betonová základní 20x10x6 cm přírodní</t>
  </si>
  <si>
    <t>-1334496160</t>
  </si>
  <si>
    <t>420,78*1,05</t>
  </si>
  <si>
    <t>114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</si>
  <si>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</si>
  <si>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</si>
  <si>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1346171173</t>
  </si>
  <si>
    <t>11,83*1,8</t>
  </si>
  <si>
    <t>115</t>
  </si>
  <si>
    <t>592451090</t>
  </si>
  <si>
    <t>dlažba  skladebná betonová pro komunikace 20x10x8 cm přírodní</t>
  </si>
  <si>
    <t>-1029783617</t>
  </si>
  <si>
    <t>21,29+4*1,05</t>
  </si>
  <si>
    <t>122</t>
  </si>
  <si>
    <t>599141111</t>
  </si>
  <si>
    <t>Vyplnění spár mezi silničními dílci jakékoliv tloušťky živičnou zálivkou</t>
  </si>
  <si>
    <t>-1017437269</t>
  </si>
  <si>
    <t>220,5</t>
  </si>
  <si>
    <t>6,5*2</t>
  </si>
  <si>
    <t>Trubní vedení</t>
  </si>
  <si>
    <t>67</t>
  </si>
  <si>
    <t>871310310</t>
  </si>
  <si>
    <t>Montáž kanalizačního potrubí z plastů z polypropylenu PP hladkého plnostěnného SN 10 DN 150</t>
  </si>
  <si>
    <t>-294646590</t>
  </si>
  <si>
    <t>4*1,5</t>
  </si>
  <si>
    <t>68</t>
  </si>
  <si>
    <t>286171020</t>
  </si>
  <si>
    <t>trubka kanalizační PP SN 10, dl. 1m, DN 160</t>
  </si>
  <si>
    <t>-141518334</t>
  </si>
  <si>
    <t>60</t>
  </si>
  <si>
    <t>871360410</t>
  </si>
  <si>
    <t>Montáž kanalizačního potrubí z plastů z polypropylenu PP korugovaného SN 10 DN 250</t>
  </si>
  <si>
    <t>1447780186</t>
  </si>
  <si>
    <t>62</t>
  </si>
  <si>
    <t>286147270</t>
  </si>
  <si>
    <t>trubka kanalizační žebrovaná PP vnitřní průměr 250mm, dl. 6m</t>
  </si>
  <si>
    <t>189469844</t>
  </si>
  <si>
    <t>145/6</t>
  </si>
  <si>
    <t>63</t>
  </si>
  <si>
    <t>286147240</t>
  </si>
  <si>
    <t>trubka kanalizační žebrovaná PP vnitřní průměr 250mm, dl. 2m</t>
  </si>
  <si>
    <t>577973656</t>
  </si>
  <si>
    <t>64</t>
  </si>
  <si>
    <t>871370410</t>
  </si>
  <si>
    <t>Montáž kanalizačního potrubí z plastů z polypropylenu PP korugovaného SN 10 DN 300</t>
  </si>
  <si>
    <t>1731992406</t>
  </si>
  <si>
    <t>65</t>
  </si>
  <si>
    <t>286147280</t>
  </si>
  <si>
    <t>trubka kanalizační žebrovaná PP vnitřní průměr 300mm, dl. 2m</t>
  </si>
  <si>
    <t>-169723424</t>
  </si>
  <si>
    <t>66</t>
  </si>
  <si>
    <t>286147310</t>
  </si>
  <si>
    <t>trubka kanalizační žebrovaná PP vnitřní průměr 300mm, dl. 6m</t>
  </si>
  <si>
    <t>1452457982</t>
  </si>
  <si>
    <t>85</t>
  </si>
  <si>
    <t>877355121</t>
  </si>
  <si>
    <t>Výřez a montáž odbočné tvarovky na potrubí z trub z tvrdého PVC DN 200</t>
  </si>
  <si>
    <t>1687931979</t>
  </si>
  <si>
    <t>58</t>
  </si>
  <si>
    <t>892381111</t>
  </si>
  <si>
    <t>Tlakové zkoušky vodou na potrubí DN 250, 300 nebo 350</t>
  </si>
  <si>
    <t>-2030348613</t>
  </si>
  <si>
    <t>145+10,95</t>
  </si>
  <si>
    <t>79</t>
  </si>
  <si>
    <t>894411131</t>
  </si>
  <si>
    <t>Zřízení šachet kanalizačních z betonových dílců výšky vstupu do 1,50 m s obložením dna betonem tř. C 25/30, na potrubí DN přes 300 do 400</t>
  </si>
  <si>
    <t>513076597</t>
  </si>
  <si>
    <t>80</t>
  </si>
  <si>
    <t>894419991</t>
  </si>
  <si>
    <t>Šachtové dno - vyspádované, potrubí DN 300-D+M</t>
  </si>
  <si>
    <t>2034142013</t>
  </si>
  <si>
    <t>81</t>
  </si>
  <si>
    <t>894419992</t>
  </si>
  <si>
    <t>Betonové šachtové dílce komplet (konus+skruže)-D+M</t>
  </si>
  <si>
    <t>soubor</t>
  </si>
  <si>
    <t>1653000382</t>
  </si>
  <si>
    <t>82</t>
  </si>
  <si>
    <t>894419993</t>
  </si>
  <si>
    <t>Litinový poklop kruhový DN 600 tř.zat. D400-D+M</t>
  </si>
  <si>
    <t>-846323795</t>
  </si>
  <si>
    <t>83</t>
  </si>
  <si>
    <t>894419994</t>
  </si>
  <si>
    <t>Redukce propustku z DN 600 na DN 400 - D+M</t>
  </si>
  <si>
    <t>-1286201545</t>
  </si>
  <si>
    <t>75</t>
  </si>
  <si>
    <t>894812001</t>
  </si>
  <si>
    <t>Revizní a čistící šachta z polypropylenu PP pro hladké trouby [např. systém KG] DN 400 šachtové dno (DN šachty / DN trubního vedení) DN 400/150 přímý tok</t>
  </si>
  <si>
    <t>28369962</t>
  </si>
  <si>
    <t>69</t>
  </si>
  <si>
    <t>894812006</t>
  </si>
  <si>
    <t>Revizní a čistící šachta z polypropylenu PP pro hladké trouby [např. systém KG] DN 400 šachtové dno (DN šachty / DN trubního vedení) DN 400/200 přímý tok</t>
  </si>
  <si>
    <t>1144261784</t>
  </si>
  <si>
    <t>76</t>
  </si>
  <si>
    <t>894812032</t>
  </si>
  <si>
    <t>Revizní a čistící šachta z polypropylenu PP pro hladké trouby [např. systém KG] DN 400 roura šachtová korugovaná bez hrdla, světlé hloubky 1500 mm</t>
  </si>
  <si>
    <t>-3804869</t>
  </si>
  <si>
    <t>70</t>
  </si>
  <si>
    <t>894812033</t>
  </si>
  <si>
    <t>Revizní a čistící šachta z polypropylenu PP pro hladké trouby [např. systém KG] DN 400 roura šachtová korugovaná bez hrdla, světlé hloubky 2000 mm</t>
  </si>
  <si>
    <t>-1522419127</t>
  </si>
  <si>
    <t>72</t>
  </si>
  <si>
    <t>894812041</t>
  </si>
  <si>
    <t>Revizní a čistící šachta z polypropylenu PP pro hladké trouby [např. systém KG] DN 400 roura šachtová korugovaná Příplatek k cenám 2031 - 2035 za uříznutí šachtové roury</t>
  </si>
  <si>
    <t>-1479687523</t>
  </si>
  <si>
    <t>74</t>
  </si>
  <si>
    <t>894812061</t>
  </si>
  <si>
    <t>Revizní a čistící šachta z polypropylenu PP pro hladké trouby [např. systém KG] DN 400 poklop litinový (pro zatížení) pochůzí (1,5 t)</t>
  </si>
  <si>
    <t>-1365946873</t>
  </si>
  <si>
    <t>78</t>
  </si>
  <si>
    <t>894812063R</t>
  </si>
  <si>
    <t>Revizní a čistící šachta z polypropylenu PP pro hladké trouby [např. systém KG] DN 400 poklop litinový (pro zatížení) plný do teleskopické trubky (40 t)</t>
  </si>
  <si>
    <t>-1948772936</t>
  </si>
  <si>
    <t>59</t>
  </si>
  <si>
    <t>895170101R</t>
  </si>
  <si>
    <t>Drenážní šachta z polypropylenu PP DN 300 pro napojení potrubí D 80/110</t>
  </si>
  <si>
    <t>-273251426</t>
  </si>
  <si>
    <t>Ostatní konstrukce a práce, bourání</t>
  </si>
  <si>
    <t>123</t>
  </si>
  <si>
    <t>913411111</t>
  </si>
  <si>
    <t>Montáž a demontáž mobilní semaforové soupravy 2 semafory</t>
  </si>
  <si>
    <t>1154355094</t>
  </si>
  <si>
    <t>124</t>
  </si>
  <si>
    <t>913411211</t>
  </si>
  <si>
    <t>Montáž a demontáž mobilní semaforové soupravy Příplatek za první a každý další den použití mobilní semaforové soupravy k ceně 41-1111</t>
  </si>
  <si>
    <t>1635724858</t>
  </si>
  <si>
    <t>125</t>
  </si>
  <si>
    <t>914111111</t>
  </si>
  <si>
    <t>Montáž svislé dopravní značky základní velikosti do 1 m2 objímkami na sloupky nebo konzoly</t>
  </si>
  <si>
    <t>1976624131</t>
  </si>
  <si>
    <t>127</t>
  </si>
  <si>
    <t>914511112</t>
  </si>
  <si>
    <t>Montáž sloupku dopravních značek délky do 3,5 m do hliníkové patky</t>
  </si>
  <si>
    <t>2035988990</t>
  </si>
  <si>
    <t>129</t>
  </si>
  <si>
    <t>915221111</t>
  </si>
  <si>
    <t>Vodorovné dopravní značení stříkaným plastem vodící čára bílá šířky 250 mm souvislá základní</t>
  </si>
  <si>
    <t>-747774829</t>
  </si>
  <si>
    <t>220,5-9,5</t>
  </si>
  <si>
    <t>130</t>
  </si>
  <si>
    <t>915221121</t>
  </si>
  <si>
    <t>Vodorovné dopravní značení stříkaným plastem vodící čára bílá šířky 250 mm přerušovaná základní</t>
  </si>
  <si>
    <t>-1523881148</t>
  </si>
  <si>
    <t>131</t>
  </si>
  <si>
    <t>915611111</t>
  </si>
  <si>
    <t>Předznačení pro vodorovné značení stříkané barvou nebo prováděné z nátěrových hmot liniové dělicí čáry, vodicí proužky</t>
  </si>
  <si>
    <t>-1011592380</t>
  </si>
  <si>
    <t>132</t>
  </si>
  <si>
    <t>916131112</t>
  </si>
  <si>
    <t>Osazení silničního obrubníku betonového se zřízením lože, s vyplněním a zatřením spár cementovou maltou ležatého bez boční opěry, do lože z betonu prostého tř. C 12/15</t>
  </si>
  <si>
    <t>1721148066</t>
  </si>
  <si>
    <t>220,5-21,5</t>
  </si>
  <si>
    <t>133</t>
  </si>
  <si>
    <t>592185840</t>
  </si>
  <si>
    <t>přídlažba 50x25x8 cm</t>
  </si>
  <si>
    <t>418151293</t>
  </si>
  <si>
    <t>199*1,05*2</t>
  </si>
  <si>
    <t>134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</si>
  <si>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</si>
  <si>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</si>
  <si>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-855947696</t>
  </si>
  <si>
    <t>220,5-21,5+11,83</t>
  </si>
  <si>
    <t>135</t>
  </si>
  <si>
    <t>592174650R</t>
  </si>
  <si>
    <t>obrubník betonový silniční vibrolisovaný 100x15x25 cm</t>
  </si>
  <si>
    <t>170438642</t>
  </si>
  <si>
    <t>136</t>
  </si>
  <si>
    <t>592175100</t>
  </si>
  <si>
    <t>obrubník betonový silniční nájezdový 100x15x15 cm</t>
  </si>
  <si>
    <t>-402846663</t>
  </si>
  <si>
    <t>11,83*2*1,05</t>
  </si>
  <si>
    <t>137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</si>
  <si>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</si>
  <si>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</si>
  <si>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2081680465</t>
  </si>
  <si>
    <t>220,5+21,5-11,83-95</t>
  </si>
  <si>
    <t>138</t>
  </si>
  <si>
    <t>592174160</t>
  </si>
  <si>
    <t>obrubník betonový chodníkový 100x10x25 cm</t>
  </si>
  <si>
    <t>-1070269519</t>
  </si>
  <si>
    <t>139</t>
  </si>
  <si>
    <t>916991121</t>
  </si>
  <si>
    <t>Lože pod obrubníky, krajníky nebo obruby z dlažebních kostek z betonu prostého tř. C 16/20</t>
  </si>
  <si>
    <t>1885568521</t>
  </si>
  <si>
    <t>(220,5-21,5+11,83)*0,3*0,3</t>
  </si>
  <si>
    <t>(220,5+21,5-11,83-95)*0,3*0,3</t>
  </si>
  <si>
    <t>116</t>
  </si>
  <si>
    <t>919735111</t>
  </si>
  <si>
    <t>Řezání stávajícího živičného krytu nebo podkladu hloubky do 50 mm</t>
  </si>
  <si>
    <t>782554869</t>
  </si>
  <si>
    <t>(220,5-21,5)*1</t>
  </si>
  <si>
    <t>117</t>
  </si>
  <si>
    <t>919735112</t>
  </si>
  <si>
    <t>Řezání stávajícího živičného krytu nebo podkladu hloubky přes 50 do 100 mm</t>
  </si>
  <si>
    <t>-74578779</t>
  </si>
  <si>
    <t>140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</si>
  <si>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</si>
  <si>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</si>
  <si>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-863528679</t>
  </si>
  <si>
    <t>141</t>
  </si>
  <si>
    <t>592274960</t>
  </si>
  <si>
    <t>žlabovka betonová příkopová přírodní 33x59x8 cm</t>
  </si>
  <si>
    <t>-2034172871</t>
  </si>
  <si>
    <t>2*3</t>
  </si>
  <si>
    <t>108</t>
  </si>
  <si>
    <t>935932314</t>
  </si>
  <si>
    <t>Odvodňovací plastový žlab pro třídu zatížení C 250 vnitřní šířky 100 mm s krycím roštem můstkovým z litiny</t>
  </si>
  <si>
    <t>535733366</t>
  </si>
  <si>
    <t>109</t>
  </si>
  <si>
    <t>935932611R</t>
  </si>
  <si>
    <t>Odvodňovací plastový žlab vpusť s kalovým košem pro žlab vnitřní šířky 100 mm</t>
  </si>
  <si>
    <t>-9305039</t>
  </si>
  <si>
    <t>142</t>
  </si>
  <si>
    <t>953961114</t>
  </si>
  <si>
    <t>Kotvy chemické s vyvrtáním otvoru do betonu, železobetonu nebo tvrdého kamene tmel, velikost M 16, hloubka 125 mm</t>
  </si>
  <si>
    <t>-441188484</t>
  </si>
  <si>
    <t>(95/2+1)*4</t>
  </si>
  <si>
    <t>118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</si>
  <si>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</si>
  <si>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</si>
  <si>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-1000934709</t>
  </si>
  <si>
    <t>147</t>
  </si>
  <si>
    <t>966006221R</t>
  </si>
  <si>
    <t>Odstranění trubkového nástavce ze sloupku s odklizením materiálu na vzdálenost do 20 m nebo s naložením na dopravní prostředek včetně demontáže dopravní značky</t>
  </si>
  <si>
    <t>-271507770</t>
  </si>
  <si>
    <t>146</t>
  </si>
  <si>
    <t>990009001</t>
  </si>
  <si>
    <t>Pročistění kan. poptrubí od KÚ po stávající šachtici</t>
  </si>
  <si>
    <t>-1665498059</t>
  </si>
  <si>
    <t>148</t>
  </si>
  <si>
    <t>990009002R</t>
  </si>
  <si>
    <t>Informační tabule - publicita</t>
  </si>
  <si>
    <t>-1257104557</t>
  </si>
  <si>
    <t>149</t>
  </si>
  <si>
    <t>990009003R</t>
  </si>
  <si>
    <t>Čistění komunikace během výstavby</t>
  </si>
  <si>
    <t>1462365311</t>
  </si>
  <si>
    <t>997</t>
  </si>
  <si>
    <t>Přesun sutě</t>
  </si>
  <si>
    <t>150</t>
  </si>
  <si>
    <t>997221571</t>
  </si>
  <si>
    <t>Vodorovná doprava vybouraných hmot bez naložení, ale se složením a s hrubým urovnáním na vzdálenost do 1 km</t>
  </si>
  <si>
    <t>-149200545</t>
  </si>
  <si>
    <t>151</t>
  </si>
  <si>
    <t>997221579</t>
  </si>
  <si>
    <t>Vodorovná doprava vybouraných hmot bez naložení, ale se složením a s hrubým urovnáním na vzdálenost Příplatek k ceně za každý další i započatý 1 km přes 1 km</t>
  </si>
  <si>
    <t>913361317</t>
  </si>
  <si>
    <t>152</t>
  </si>
  <si>
    <t>997221612</t>
  </si>
  <si>
    <t>Nakládání na dopravní prostředky pro vodorovnou dopravu vybouraných hmot</t>
  </si>
  <si>
    <t>1933858174</t>
  </si>
  <si>
    <t>153</t>
  </si>
  <si>
    <t>997221815</t>
  </si>
  <si>
    <t>Poplatek za uložení stavebního odpadu na skládce (skládkovné) betonového</t>
  </si>
  <si>
    <t>456179072</t>
  </si>
  <si>
    <t>1,08*2,2</t>
  </si>
  <si>
    <t>154</t>
  </si>
  <si>
    <t>997221845</t>
  </si>
  <si>
    <t>Poplatek za uložení stavebního odpadu na skládce (skládkovné) asfaltového bez obsahu dehtu</t>
  </si>
  <si>
    <t>-778264826</t>
  </si>
  <si>
    <t>155</t>
  </si>
  <si>
    <t>997221855</t>
  </si>
  <si>
    <t>Poplatek za uložení stavebního odpadu na skládce (skládkovné) zeminy a kameniva</t>
  </si>
  <si>
    <t>1503783155</t>
  </si>
  <si>
    <t>998</t>
  </si>
  <si>
    <t>Přesun hmot</t>
  </si>
  <si>
    <t>156</t>
  </si>
  <si>
    <t>998223011</t>
  </si>
  <si>
    <t>Přesun hmot pro pozemní komunikace s krytem dlážděným dopravní vzdálenost do 200 m jakékoliv délky objektu</t>
  </si>
  <si>
    <t>-372420616</t>
  </si>
  <si>
    <t>157</t>
  </si>
  <si>
    <t>998223091</t>
  </si>
  <si>
    <t>Přesun hmot pro pozemní komunikace s krytem dlážděným Příplatek k ceně za zvětšený přesun přes vymezenou největší dopravní vzdálenost do 1000 m</t>
  </si>
  <si>
    <t>-3522137</t>
  </si>
  <si>
    <t>PSV</t>
  </si>
  <si>
    <t>Práce a dodávky PSV</t>
  </si>
  <si>
    <t>711</t>
  </si>
  <si>
    <t>Izolace proti vodě, vlhkosti a plynům</t>
  </si>
  <si>
    <t>165</t>
  </si>
  <si>
    <t>711132210</t>
  </si>
  <si>
    <t>Izolace proti zemní vlhkosti a beztlakové podpovrchové vodě pásy na sucho na ploše svislé S tvarovaná folie z PVC [TECHNODREN] vrstva ochranná, odvětrávací a drenážní [typ 0815 Z1] výška nopku 8 mm, tl. folie 0,45 mm</t>
  </si>
  <si>
    <t>892246679</t>
  </si>
  <si>
    <t>47,4*(1,17+1,54)/2+47,4*0,5</t>
  </si>
  <si>
    <t>47,6*(1,15+1,45)/2+47,6*0,5</t>
  </si>
  <si>
    <t>767</t>
  </si>
  <si>
    <t>Konstrukce zámečnické</t>
  </si>
  <si>
    <t>158</t>
  </si>
  <si>
    <t>767161114</t>
  </si>
  <si>
    <t>Montáž zábradlí rovného z trubek nebo tenkostěnných profilů do zdiva, hmotnosti 1 m zábradlí přes 20 do 30 kg</t>
  </si>
  <si>
    <t>1528904272</t>
  </si>
  <si>
    <t>159</t>
  </si>
  <si>
    <t>140110180</t>
  </si>
  <si>
    <t>trubka ocelová bezešvá hladká jakost 11 353, 38 x 2,6 mm</t>
  </si>
  <si>
    <t>-139264256</t>
  </si>
  <si>
    <t>2,2*5,1*1,1*95</t>
  </si>
  <si>
    <t>172</t>
  </si>
  <si>
    <t>799009002R</t>
  </si>
  <si>
    <t>Odstranění stávajícího zábradlí propustku</t>
  </si>
  <si>
    <t>-955143278</t>
  </si>
  <si>
    <t>783</t>
  </si>
  <si>
    <t>Dokončovací práce - nátěry</t>
  </si>
  <si>
    <t>160</t>
  </si>
  <si>
    <t>783301311</t>
  </si>
  <si>
    <t>Příprava podkladu zámečnických konstrukcí před provedením nátěru odmaštění odmašťovačem vodou ředitelným</t>
  </si>
  <si>
    <t>-1950291662</t>
  </si>
  <si>
    <t>5,1*1,1*95*(2*3,14*0,02)</t>
  </si>
  <si>
    <t>161</t>
  </si>
  <si>
    <t>783314101</t>
  </si>
  <si>
    <t>Základní nátěr zámečnických konstrukcí jednonásobný syntetický</t>
  </si>
  <si>
    <t>-1717457046</t>
  </si>
  <si>
    <t>162</t>
  </si>
  <si>
    <t>783315101</t>
  </si>
  <si>
    <t>Mezinátěr zámečnických konstrukcí jednonásobný syntetický standardní</t>
  </si>
  <si>
    <t>1451740420</t>
  </si>
  <si>
    <t>163</t>
  </si>
  <si>
    <t>783317101</t>
  </si>
  <si>
    <t>Krycí nátěr (email) zámečnických konstrukcí jednonásobný syntetický standardní</t>
  </si>
  <si>
    <t>-1127115656</t>
  </si>
  <si>
    <t>VRN</t>
  </si>
  <si>
    <t>Vedlejší rozpočtové náklady</t>
  </si>
  <si>
    <t>VRN1</t>
  </si>
  <si>
    <t>Průzkumné, geodetické a projektové práce</t>
  </si>
  <si>
    <t>010001000</t>
  </si>
  <si>
    <t>…</t>
  </si>
  <si>
    <t>1024</t>
  </si>
  <si>
    <t>-1266869497</t>
  </si>
  <si>
    <t>013002000</t>
  </si>
  <si>
    <t>Hlavní tituly průvodních činností a nákladů průzkumné, geodetické a projektové práce projektové práce</t>
  </si>
  <si>
    <t>-1109381905</t>
  </si>
  <si>
    <t>VRN3</t>
  </si>
  <si>
    <t>Zařízení staveniště</t>
  </si>
  <si>
    <t>030001000</t>
  </si>
  <si>
    <t>Základní rozdělení průvodních činností a nákladů zařízení staveniště</t>
  </si>
  <si>
    <t>-1743253317</t>
  </si>
  <si>
    <t>VRN7</t>
  </si>
  <si>
    <t>Provozní vlivy</t>
  </si>
  <si>
    <t>070001000</t>
  </si>
  <si>
    <t>Základní rozdělení průvodních činností a nákladů provozní vlivy</t>
  </si>
  <si>
    <t>-1373645599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</si>
  <si>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</si>
  <si>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</si>
  <si>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</si>
  <si>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</si>
  <si>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</si>
  <si>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</si>
  <si>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</si>
  <si>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</si>
  <si>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</si>
  <si>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</si>
  <si>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</si>
  <si>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</si>
  <si>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</si>
  <si>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</si>
  <si>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</si>
  <si>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</si>
  <si>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</si>
  <si>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</si>
  <si>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</si>
  <si>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</si>
  <si>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</si>
  <si>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</si>
  <si>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</si>
  <si>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</si>
  <si>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</si>
  <si>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</si>
  <si>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</si>
  <si>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</si>
  <si>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</si>
  <si>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</si>
  <si>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</si>
  <si>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</si>
  <si>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</si>
  <si>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</si>
  <si>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</si>
  <si>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</si>
  <si>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</si>
  <si>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</si>
  <si>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</si>
  <si>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</si>
  <si>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</si>
  <si>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</si>
  <si>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</si>
  <si>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</si>
  <si>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</si>
  <si>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</si>
  <si>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</si>
  <si>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</si>
  <si>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</si>
  <si>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</si>
  <si>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</si>
  <si>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</si>
  <si>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</si>
  <si>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</si>
  <si>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</si>
  <si>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</si>
  <si>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</si>
  <si>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</si>
  <si>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</si>
  <si>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</si>
  <si>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</si>
  <si>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</si>
  <si>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</si>
  <si>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</si>
  <si>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</si>
  <si>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</si>
  <si>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</si>
  <si>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</si>
  <si>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</si>
  <si>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</si>
  <si>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</si>
  <si>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</si>
  <si>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</si>
  <si>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</si>
  <si>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</si>
  <si>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</si>
  <si>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</si>
  <si>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</si>
  <si>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</si>
  <si>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</si>
  <si>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</si>
  <si>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</si>
  <si>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</si>
  <si>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</si>
  <si>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</si>
  <si>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</si>
  <si>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</si>
  <si>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</si>
  <si>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</si>
  <si>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</si>
  <si>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</si>
  <si>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</si>
  <si>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</si>
  <si>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</si>
  <si>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</si>
  <si>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</si>
  <si>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</si>
  <si>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</si>
  <si>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</si>
  <si>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</si>
  <si>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</si>
  <si>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</si>
  <si>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</si>
  <si>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</si>
  <si>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</si>
  <si>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</si>
  <si>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</si>
  <si>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</si>
  <si>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</si>
  <si>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</si>
  <si>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</si>
  <si>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</si>
  <si>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</si>
  <si>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</si>
  <si>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</si>
  <si>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</si>
  <si>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</si>
  <si>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</si>
  <si>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</si>
  <si>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</si>
  <si>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</si>
  <si>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</si>
  <si>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</si>
  <si>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</si>
  <si>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</si>
  <si>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</si>
  <si>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</si>
  <si>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</si>
  <si>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</si>
  <si>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</si>
  <si>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</si>
  <si>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</si>
  <si>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</si>
  <si>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</si>
  <si>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</si>
  <si>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</si>
  <si>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</si>
  <si>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</si>
  <si>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</si>
  <si>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</si>
  <si>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</si>
  <si>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</si>
  <si>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</si>
  <si>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</si>
  <si>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</si>
  <si>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</si>
  <si>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</si>
  <si>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</si>
  <si>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</si>
  <si>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</si>
  <si>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</si>
  <si>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</si>
  <si>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</si>
  <si>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</si>
  <si>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</si>
  <si>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</si>
  <si>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</si>
  <si>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</si>
  <si>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</si>
  <si>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</si>
  <si>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</si>
  <si>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</si>
  <si>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</si>
  <si>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</si>
  <si>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</si>
  <si>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</si>
  <si>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</si>
  <si>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</si>
  <si>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</si>
  <si>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</si>
  <si>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</si>
  <si>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</si>
  <si>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</si>
  <si>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</si>
  <si>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</si>
  <si>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</si>
  <si>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</si>
  <si>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</si>
  <si>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</si>
  <si>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</si>
  <si>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</si>
  <si>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</si>
  <si>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</si>
  <si>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Základní rozdělení průvodních činností a nákladů průzkumné, geodetické a projektové práce. Geomentrický plán pro vložení do katastru. Geometrický plán pro dělení pozemku.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</si>
</sst>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64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36" t="s">
        <v>8</v>
      </c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3" t="s">
        <v>17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8"/>
      <c r="AQ5" s="30"/>
      <c r="BE5" s="301" t="s">
        <v>18</v>
      </c>
      <c r="BS5" s="23" t="s">
        <v>9</v>
      </c>
    </row>
    <row r="6" spans="1:74" ht="36.9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5" t="s">
        <v>20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8"/>
      <c r="AQ6" s="30"/>
      <c r="BE6" s="302"/>
      <c r="BS6" s="23" t="s">
        <v>9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2"/>
      <c r="BS7" s="23" t="s">
        <v>9</v>
      </c>
    </row>
    <row r="8" spans="1:74" ht="14.4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2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2"/>
      <c r="BS9" s="23" t="s">
        <v>9</v>
      </c>
    </row>
    <row r="10" spans="1:74" ht="14.4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2"/>
      <c r="BS10" s="23" t="s">
        <v>9</v>
      </c>
    </row>
    <row r="11" spans="1:74" ht="18.45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02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2"/>
      <c r="BS12" s="23" t="s">
        <v>9</v>
      </c>
    </row>
    <row r="13" spans="1:74" ht="14.4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02"/>
      <c r="BS13" s="23" t="s">
        <v>9</v>
      </c>
    </row>
    <row r="14" spans="1:74" ht="13.2">
      <c r="B14" s="27"/>
      <c r="C14" s="28"/>
      <c r="D14" s="28"/>
      <c r="E14" s="306" t="s">
        <v>32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02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2"/>
      <c r="BS15" s="23" t="s">
        <v>6</v>
      </c>
    </row>
    <row r="16" spans="1:74" ht="14.4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2"/>
      <c r="BS16" s="23" t="s">
        <v>6</v>
      </c>
    </row>
    <row r="17" spans="2:71" ht="18.45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02"/>
      <c r="BS17" s="23" t="s">
        <v>35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2"/>
      <c r="BS18" s="23" t="s">
        <v>9</v>
      </c>
    </row>
    <row r="19" spans="2:71" ht="14.4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2"/>
      <c r="BS19" s="23" t="s">
        <v>9</v>
      </c>
    </row>
    <row r="20" spans="2:71" ht="16.5" customHeight="1">
      <c r="B20" s="27"/>
      <c r="C20" s="28"/>
      <c r="D20" s="28"/>
      <c r="E20" s="308" t="s">
        <v>5</v>
      </c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28"/>
      <c r="AP20" s="28"/>
      <c r="AQ20" s="30"/>
      <c r="BE20" s="302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2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2"/>
    </row>
    <row r="23" spans="2:71" s="1" customFormat="1" ht="25.95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09">
        <f>ROUND(AG51,2)</f>
        <v>0</v>
      </c>
      <c r="AL23" s="310"/>
      <c r="AM23" s="310"/>
      <c r="AN23" s="310"/>
      <c r="AO23" s="310"/>
      <c r="AP23" s="41"/>
      <c r="AQ23" s="44"/>
      <c r="BE23" s="302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2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1" t="s">
        <v>38</v>
      </c>
      <c r="M25" s="311"/>
      <c r="N25" s="311"/>
      <c r="O25" s="311"/>
      <c r="P25" s="41"/>
      <c r="Q25" s="41"/>
      <c r="R25" s="41"/>
      <c r="S25" s="41"/>
      <c r="T25" s="41"/>
      <c r="U25" s="41"/>
      <c r="V25" s="41"/>
      <c r="W25" s="311" t="s">
        <v>39</v>
      </c>
      <c r="X25" s="311"/>
      <c r="Y25" s="311"/>
      <c r="Z25" s="311"/>
      <c r="AA25" s="311"/>
      <c r="AB25" s="311"/>
      <c r="AC25" s="311"/>
      <c r="AD25" s="311"/>
      <c r="AE25" s="311"/>
      <c r="AF25" s="41"/>
      <c r="AG25" s="41"/>
      <c r="AH25" s="41"/>
      <c r="AI25" s="41"/>
      <c r="AJ25" s="41"/>
      <c r="AK25" s="311" t="s">
        <v>40</v>
      </c>
      <c r="AL25" s="311"/>
      <c r="AM25" s="311"/>
      <c r="AN25" s="311"/>
      <c r="AO25" s="311"/>
      <c r="AP25" s="41"/>
      <c r="AQ25" s="44"/>
      <c r="BE25" s="302"/>
    </row>
    <row r="26" spans="2:71" s="2" customFormat="1" ht="14.4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2">
        <v>0.21</v>
      </c>
      <c r="M26" s="313"/>
      <c r="N26" s="313"/>
      <c r="O26" s="313"/>
      <c r="P26" s="47"/>
      <c r="Q26" s="47"/>
      <c r="R26" s="47"/>
      <c r="S26" s="47"/>
      <c r="T26" s="47"/>
      <c r="U26" s="47"/>
      <c r="V26" s="47"/>
      <c r="W26" s="314">
        <f>ROUND(AZ51,2)</f>
        <v>0</v>
      </c>
      <c r="X26" s="313"/>
      <c r="Y26" s="313"/>
      <c r="Z26" s="313"/>
      <c r="AA26" s="313"/>
      <c r="AB26" s="313"/>
      <c r="AC26" s="313"/>
      <c r="AD26" s="313"/>
      <c r="AE26" s="313"/>
      <c r="AF26" s="47"/>
      <c r="AG26" s="47"/>
      <c r="AH26" s="47"/>
      <c r="AI26" s="47"/>
      <c r="AJ26" s="47"/>
      <c r="AK26" s="314">
        <f>ROUND(AV51,2)</f>
        <v>0</v>
      </c>
      <c r="AL26" s="313"/>
      <c r="AM26" s="313"/>
      <c r="AN26" s="313"/>
      <c r="AO26" s="313"/>
      <c r="AP26" s="47"/>
      <c r="AQ26" s="49"/>
      <c r="BE26" s="302"/>
    </row>
    <row r="27" spans="2:71" s="2" customFormat="1" ht="14.4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2">
        <v>0.15</v>
      </c>
      <c r="M27" s="313"/>
      <c r="N27" s="313"/>
      <c r="O27" s="313"/>
      <c r="P27" s="47"/>
      <c r="Q27" s="47"/>
      <c r="R27" s="47"/>
      <c r="S27" s="47"/>
      <c r="T27" s="47"/>
      <c r="U27" s="47"/>
      <c r="V27" s="47"/>
      <c r="W27" s="314">
        <f>ROUND(BA51,2)</f>
        <v>0</v>
      </c>
      <c r="X27" s="313"/>
      <c r="Y27" s="313"/>
      <c r="Z27" s="313"/>
      <c r="AA27" s="313"/>
      <c r="AB27" s="313"/>
      <c r="AC27" s="313"/>
      <c r="AD27" s="313"/>
      <c r="AE27" s="313"/>
      <c r="AF27" s="47"/>
      <c r="AG27" s="47"/>
      <c r="AH27" s="47"/>
      <c r="AI27" s="47"/>
      <c r="AJ27" s="47"/>
      <c r="AK27" s="314">
        <f>ROUND(AW51,2)</f>
        <v>0</v>
      </c>
      <c r="AL27" s="313"/>
      <c r="AM27" s="313"/>
      <c r="AN27" s="313"/>
      <c r="AO27" s="313"/>
      <c r="AP27" s="47"/>
      <c r="AQ27" s="49"/>
      <c r="BE27" s="302"/>
    </row>
    <row r="28" spans="2:71" s="2" customFormat="1" ht="14.4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2">
        <v>0.21</v>
      </c>
      <c r="M28" s="313"/>
      <c r="N28" s="313"/>
      <c r="O28" s="313"/>
      <c r="P28" s="47"/>
      <c r="Q28" s="47"/>
      <c r="R28" s="47"/>
      <c r="S28" s="47"/>
      <c r="T28" s="47"/>
      <c r="U28" s="47"/>
      <c r="V28" s="47"/>
      <c r="W28" s="314">
        <f>ROUND(BB51,2)</f>
        <v>0</v>
      </c>
      <c r="X28" s="313"/>
      <c r="Y28" s="313"/>
      <c r="Z28" s="313"/>
      <c r="AA28" s="313"/>
      <c r="AB28" s="313"/>
      <c r="AC28" s="313"/>
      <c r="AD28" s="313"/>
      <c r="AE28" s="313"/>
      <c r="AF28" s="47"/>
      <c r="AG28" s="47"/>
      <c r="AH28" s="47"/>
      <c r="AI28" s="47"/>
      <c r="AJ28" s="47"/>
      <c r="AK28" s="314">
        <v>0</v>
      </c>
      <c r="AL28" s="313"/>
      <c r="AM28" s="313"/>
      <c r="AN28" s="313"/>
      <c r="AO28" s="313"/>
      <c r="AP28" s="47"/>
      <c r="AQ28" s="49"/>
      <c r="BE28" s="302"/>
    </row>
    <row r="29" spans="2:71" s="2" customFormat="1" ht="14.4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2">
        <v>0.15</v>
      </c>
      <c r="M29" s="313"/>
      <c r="N29" s="313"/>
      <c r="O29" s="313"/>
      <c r="P29" s="47"/>
      <c r="Q29" s="47"/>
      <c r="R29" s="47"/>
      <c r="S29" s="47"/>
      <c r="T29" s="47"/>
      <c r="U29" s="47"/>
      <c r="V29" s="47"/>
      <c r="W29" s="314">
        <f>ROUND(BC51,2)</f>
        <v>0</v>
      </c>
      <c r="X29" s="313"/>
      <c r="Y29" s="313"/>
      <c r="Z29" s="313"/>
      <c r="AA29" s="313"/>
      <c r="AB29" s="313"/>
      <c r="AC29" s="313"/>
      <c r="AD29" s="313"/>
      <c r="AE29" s="313"/>
      <c r="AF29" s="47"/>
      <c r="AG29" s="47"/>
      <c r="AH29" s="47"/>
      <c r="AI29" s="47"/>
      <c r="AJ29" s="47"/>
      <c r="AK29" s="314">
        <v>0</v>
      </c>
      <c r="AL29" s="313"/>
      <c r="AM29" s="313"/>
      <c r="AN29" s="313"/>
      <c r="AO29" s="313"/>
      <c r="AP29" s="47"/>
      <c r="AQ29" s="49"/>
      <c r="BE29" s="302"/>
    </row>
    <row r="30" spans="2:71" s="2" customFormat="1" ht="14.4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2">
        <v>0</v>
      </c>
      <c r="M30" s="313"/>
      <c r="N30" s="313"/>
      <c r="O30" s="313"/>
      <c r="P30" s="47"/>
      <c r="Q30" s="47"/>
      <c r="R30" s="47"/>
      <c r="S30" s="47"/>
      <c r="T30" s="47"/>
      <c r="U30" s="47"/>
      <c r="V30" s="47"/>
      <c r="W30" s="314">
        <f>ROUND(BD51,2)</f>
        <v>0</v>
      </c>
      <c r="X30" s="313"/>
      <c r="Y30" s="313"/>
      <c r="Z30" s="313"/>
      <c r="AA30" s="313"/>
      <c r="AB30" s="313"/>
      <c r="AC30" s="313"/>
      <c r="AD30" s="313"/>
      <c r="AE30" s="313"/>
      <c r="AF30" s="47"/>
      <c r="AG30" s="47"/>
      <c r="AH30" s="47"/>
      <c r="AI30" s="47"/>
      <c r="AJ30" s="47"/>
      <c r="AK30" s="314">
        <v>0</v>
      </c>
      <c r="AL30" s="313"/>
      <c r="AM30" s="313"/>
      <c r="AN30" s="313"/>
      <c r="AO30" s="313"/>
      <c r="AP30" s="47"/>
      <c r="AQ30" s="49"/>
      <c r="BE30" s="302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2"/>
    </row>
    <row r="32" spans="2:71" s="1" customFormat="1" ht="25.95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15" t="s">
        <v>49</v>
      </c>
      <c r="Y32" s="316"/>
      <c r="Z32" s="316"/>
      <c r="AA32" s="316"/>
      <c r="AB32" s="316"/>
      <c r="AC32" s="52"/>
      <c r="AD32" s="52"/>
      <c r="AE32" s="52"/>
      <c r="AF32" s="52"/>
      <c r="AG32" s="52"/>
      <c r="AH32" s="52"/>
      <c r="AI32" s="52"/>
      <c r="AJ32" s="52"/>
      <c r="AK32" s="317">
        <f>SUM(AK23:AK30)</f>
        <v>0</v>
      </c>
      <c r="AL32" s="316"/>
      <c r="AM32" s="316"/>
      <c r="AN32" s="316"/>
      <c r="AO32" s="318"/>
      <c r="AP32" s="50"/>
      <c r="AQ32" s="54"/>
      <c r="BE32" s="302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50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 t="str">
        <f>K5</f>
        <v>19022701</v>
      </c>
      <c r="AR41" s="61"/>
    </row>
    <row r="42" spans="2:56" s="4" customFormat="1" ht="36.9" customHeight="1">
      <c r="B42" s="63"/>
      <c r="C42" s="64" t="s">
        <v>19</v>
      </c>
      <c r="L42" s="319" t="str">
        <f>K6</f>
        <v>Chodník na ul. Rychvaldská, Bohumín</v>
      </c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0"/>
      <c r="AO42" s="320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23</v>
      </c>
      <c r="L44" s="65" t="str">
        <f>IF(K8="","",K8)</f>
        <v>Bohumín</v>
      </c>
      <c r="AI44" s="62" t="s">
        <v>25</v>
      </c>
      <c r="AM44" s="321" t="str">
        <f>IF(AN8= "","",AN8)</f>
        <v>5. 2. 2020</v>
      </c>
      <c r="AN44" s="321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27</v>
      </c>
      <c r="L46" s="3" t="str">
        <f>IF(E11= "","",E11)</f>
        <v>Město Bohumín</v>
      </c>
      <c r="AI46" s="62" t="s">
        <v>33</v>
      </c>
      <c r="AM46" s="322" t="str">
        <f>IF(E17="","",E17)</f>
        <v>ŠNAPKA SLUŽBY s.r.o.</v>
      </c>
      <c r="AN46" s="322"/>
      <c r="AO46" s="322"/>
      <c r="AP46" s="322"/>
      <c r="AR46" s="40"/>
      <c r="AS46" s="323" t="s">
        <v>51</v>
      </c>
      <c r="AT46" s="32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31</v>
      </c>
      <c r="L47" s="3" t="str">
        <f>IF(E14= "Vyplň údaj","",E14)</f>
        <v/>
      </c>
      <c r="AR47" s="40"/>
      <c r="AS47" s="325"/>
      <c r="AT47" s="326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25"/>
      <c r="AT48" s="326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7" t="s">
        <v>52</v>
      </c>
      <c r="D49" s="328"/>
      <c r="E49" s="328"/>
      <c r="F49" s="328"/>
      <c r="G49" s="328"/>
      <c r="H49" s="70"/>
      <c r="I49" s="329" t="s">
        <v>53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30" t="s">
        <v>54</v>
      </c>
      <c r="AH49" s="328"/>
      <c r="AI49" s="328"/>
      <c r="AJ49" s="328"/>
      <c r="AK49" s="328"/>
      <c r="AL49" s="328"/>
      <c r="AM49" s="328"/>
      <c r="AN49" s="329" t="s">
        <v>55</v>
      </c>
      <c r="AO49" s="328"/>
      <c r="AP49" s="328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4">
        <f>ROUND(AG52,2)</f>
        <v>0</v>
      </c>
      <c r="AH51" s="334"/>
      <c r="AI51" s="334"/>
      <c r="AJ51" s="334"/>
      <c r="AK51" s="334"/>
      <c r="AL51" s="334"/>
      <c r="AM51" s="334"/>
      <c r="AN51" s="335">
        <f>SUM(AG51,AT51)</f>
        <v>0</v>
      </c>
      <c r="AO51" s="335"/>
      <c r="AP51" s="33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33" t="s">
        <v>76</v>
      </c>
      <c r="E52" s="333"/>
      <c r="F52" s="333"/>
      <c r="G52" s="333"/>
      <c r="H52" s="333"/>
      <c r="I52" s="87"/>
      <c r="J52" s="333" t="s">
        <v>77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1">
        <f>'SO 101 - Chodník'!J27</f>
        <v>0</v>
      </c>
      <c r="AH52" s="332"/>
      <c r="AI52" s="332"/>
      <c r="AJ52" s="332"/>
      <c r="AK52" s="332"/>
      <c r="AL52" s="332"/>
      <c r="AM52" s="332"/>
      <c r="AN52" s="331">
        <f>SUM(AG52,AT52)</f>
        <v>0</v>
      </c>
      <c r="AO52" s="332"/>
      <c r="AP52" s="332"/>
      <c r="AQ52" s="88" t="s">
        <v>78</v>
      </c>
      <c r="AR52" s="85"/>
      <c r="AS52" s="89">
        <v>0</v>
      </c>
      <c r="AT52" s="90">
        <f>ROUND(SUM(AV52:AW52),2)</f>
        <v>0</v>
      </c>
      <c r="AU52" s="91">
        <f>'SO 101 - Chodník'!P94</f>
        <v>0</v>
      </c>
      <c r="AV52" s="90">
        <f>'SO 101 - Chodník'!J30</f>
        <v>0</v>
      </c>
      <c r="AW52" s="90">
        <f>'SO 101 - Chodník'!J31</f>
        <v>0</v>
      </c>
      <c r="AX52" s="90">
        <f>'SO 101 - Chodník'!J32</f>
        <v>0</v>
      </c>
      <c r="AY52" s="90">
        <f>'SO 101 - Chodník'!J33</f>
        <v>0</v>
      </c>
      <c r="AZ52" s="90">
        <f>'SO 101 - Chodník'!F30</f>
        <v>0</v>
      </c>
      <c r="BA52" s="90">
        <f>'SO 101 - Chodník'!F31</f>
        <v>0</v>
      </c>
      <c r="BB52" s="90">
        <f>'SO 101 - Chodník'!F32</f>
        <v>0</v>
      </c>
      <c r="BC52" s="90">
        <f>'SO 101 - Chodník'!F33</f>
        <v>0</v>
      </c>
      <c r="BD52" s="92">
        <f>'SO 101 - Chodník'!F34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1" customFormat="1" ht="30" customHeight="1">
      <c r="B53" s="40"/>
      <c r="AR53" s="40"/>
    </row>
    <row r="54" spans="1:91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01 - Chodník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3"/>
  <sheetViews>
    <sheetView showGridLines="0" tabSelected="1" workbookViewId="0">
      <pane ySplit="1" topLeftCell="A401" activePane="bottomLeft" state="frozen"/>
      <selection pane="bottomLeft" activeCell="C407" sqref="C407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4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46" t="s">
        <v>83</v>
      </c>
      <c r="H1" s="346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36" t="s">
        <v>8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23" t="s">
        <v>80</v>
      </c>
    </row>
    <row r="3" spans="1:70" ht="6.9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81</v>
      </c>
    </row>
    <row r="4" spans="1:70" ht="36.9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38" t="str">
        <f>'Rekapitulace stavby'!K6</f>
        <v>Chodník na ul. Rychvaldská, Bohumín</v>
      </c>
      <c r="F7" s="339"/>
      <c r="G7" s="339"/>
      <c r="H7" s="339"/>
      <c r="I7" s="100"/>
      <c r="J7" s="28"/>
      <c r="K7" s="30"/>
    </row>
    <row r="8" spans="1:70" s="1" customFormat="1" ht="13.2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" customHeight="1">
      <c r="B9" s="40"/>
      <c r="C9" s="41"/>
      <c r="D9" s="41"/>
      <c r="E9" s="340" t="s">
        <v>89</v>
      </c>
      <c r="F9" s="341"/>
      <c r="G9" s="341"/>
      <c r="H9" s="341"/>
      <c r="I9" s="101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5. 2. 2020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2" t="s">
        <v>30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" customHeight="1">
      <c r="B17" s="40"/>
      <c r="C17" s="41"/>
      <c r="D17" s="36" t="s">
        <v>31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" customHeight="1">
      <c r="B20" s="40"/>
      <c r="C20" s="41"/>
      <c r="D20" s="36" t="s">
        <v>33</v>
      </c>
      <c r="E20" s="41"/>
      <c r="F20" s="41"/>
      <c r="G20" s="41"/>
      <c r="H20" s="41"/>
      <c r="I20" s="102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30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08" t="s">
        <v>5</v>
      </c>
      <c r="F24" s="308"/>
      <c r="G24" s="308"/>
      <c r="H24" s="308"/>
      <c r="I24" s="106"/>
      <c r="J24" s="105"/>
      <c r="K24" s="107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ROUND(J94,2)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" customHeight="1">
      <c r="B30" s="40"/>
      <c r="C30" s="41"/>
      <c r="D30" s="48" t="s">
        <v>41</v>
      </c>
      <c r="E30" s="48" t="s">
        <v>42</v>
      </c>
      <c r="F30" s="113">
        <f>ROUND(SUM(BE94:BE412), 2)</f>
        <v>0</v>
      </c>
      <c r="G30" s="41"/>
      <c r="H30" s="41"/>
      <c r="I30" s="114">
        <v>0.21</v>
      </c>
      <c r="J30" s="113">
        <f>ROUND(ROUND((SUM(BE94:BE412)),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43</v>
      </c>
      <c r="F31" s="113">
        <f>ROUND(SUM(BF94:BF412), 2)</f>
        <v>0</v>
      </c>
      <c r="G31" s="41"/>
      <c r="H31" s="41"/>
      <c r="I31" s="114">
        <v>0.15</v>
      </c>
      <c r="J31" s="113">
        <f>ROUND(ROUND((SUM(BF94:BF412)),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3">
        <f>ROUND(SUM(BG94:BG412),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45</v>
      </c>
      <c r="F33" s="113">
        <f>ROUND(SUM(BH94:BH412),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13">
        <f>ROUND(SUM(BI94:BI412),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38" t="str">
        <f>E7</f>
        <v>Chodník na ul. Rychvaldská, Bohumín</v>
      </c>
      <c r="F45" s="339"/>
      <c r="G45" s="339"/>
      <c r="H45" s="339"/>
      <c r="I45" s="101"/>
      <c r="J45" s="41"/>
      <c r="K45" s="44"/>
    </row>
    <row r="46" spans="2:11" s="1" customFormat="1" ht="14.4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0" t="str">
        <f>E9</f>
        <v>SO 101 - Chodník</v>
      </c>
      <c r="F47" s="341"/>
      <c r="G47" s="341"/>
      <c r="H47" s="341"/>
      <c r="I47" s="101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Bohumín</v>
      </c>
      <c r="G49" s="41"/>
      <c r="H49" s="41"/>
      <c r="I49" s="102" t="s">
        <v>25</v>
      </c>
      <c r="J49" s="103" t="str">
        <f>IF(J12="","",J12)</f>
        <v>5. 2. 2020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Město Bohumín</v>
      </c>
      <c r="G51" s="41"/>
      <c r="H51" s="41"/>
      <c r="I51" s="102" t="s">
        <v>33</v>
      </c>
      <c r="J51" s="308" t="str">
        <f>E21</f>
        <v>ŠNAPKA SLUŽBY s.r.o.</v>
      </c>
      <c r="K51" s="44"/>
    </row>
    <row r="52" spans="2:47" s="1" customFormat="1" ht="14.4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1"/>
      <c r="J52" s="34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J94</f>
        <v>0</v>
      </c>
      <c r="K56" s="44"/>
      <c r="AU56" s="23" t="s">
        <v>94</v>
      </c>
    </row>
    <row r="57" spans="2:47" s="7" customFormat="1" ht="24.9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J95</f>
        <v>0</v>
      </c>
      <c r="K57" s="136"/>
    </row>
    <row r="58" spans="2:47" s="8" customFormat="1" ht="19.95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J96</f>
        <v>0</v>
      </c>
      <c r="K58" s="143"/>
    </row>
    <row r="59" spans="2:47" s="8" customFormat="1" ht="19.95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J195</f>
        <v>0</v>
      </c>
      <c r="K59" s="143"/>
    </row>
    <row r="60" spans="2:47" s="8" customFormat="1" ht="19.95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J220</f>
        <v>0</v>
      </c>
      <c r="K60" s="143"/>
    </row>
    <row r="61" spans="2:47" s="8" customFormat="1" ht="19.95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J249</f>
        <v>0</v>
      </c>
      <c r="K61" s="143"/>
    </row>
    <row r="62" spans="2:47" s="8" customFormat="1" ht="19.95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J262</f>
        <v>0</v>
      </c>
      <c r="K62" s="143"/>
    </row>
    <row r="63" spans="2:47" s="8" customFormat="1" ht="19.95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J302</f>
        <v>0</v>
      </c>
      <c r="K63" s="143"/>
    </row>
    <row r="64" spans="2:47" s="8" customFormat="1" ht="19.95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J329</f>
        <v>0</v>
      </c>
      <c r="K64" s="143"/>
    </row>
    <row r="65" spans="2:12" s="8" customFormat="1" ht="19.95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J374</f>
        <v>0</v>
      </c>
      <c r="K65" s="143"/>
    </row>
    <row r="66" spans="2:12" s="8" customFormat="1" ht="19.95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J382</f>
        <v>0</v>
      </c>
      <c r="K66" s="143"/>
    </row>
    <row r="67" spans="2:12" s="7" customFormat="1" ht="24.9" customHeight="1">
      <c r="B67" s="130"/>
      <c r="C67" s="131"/>
      <c r="D67" s="132" t="s">
        <v>105</v>
      </c>
      <c r="E67" s="133"/>
      <c r="F67" s="133"/>
      <c r="G67" s="133"/>
      <c r="H67" s="133"/>
      <c r="I67" s="134"/>
      <c r="J67" s="135">
        <f>J385</f>
        <v>0</v>
      </c>
      <c r="K67" s="136"/>
    </row>
    <row r="68" spans="2:12" s="8" customFormat="1" ht="19.95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J386</f>
        <v>0</v>
      </c>
      <c r="K68" s="143"/>
    </row>
    <row r="69" spans="2:12" s="8" customFormat="1" ht="19.95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J391</f>
        <v>0</v>
      </c>
      <c r="K69" s="143"/>
    </row>
    <row r="70" spans="2:12" s="8" customFormat="1" ht="19.95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J396</f>
        <v>0</v>
      </c>
      <c r="K70" s="143"/>
    </row>
    <row r="71" spans="2:12" s="7" customFormat="1" ht="24.9" customHeight="1">
      <c r="B71" s="130"/>
      <c r="C71" s="131"/>
      <c r="D71" s="132" t="s">
        <v>109</v>
      </c>
      <c r="E71" s="133"/>
      <c r="F71" s="133"/>
      <c r="G71" s="133"/>
      <c r="H71" s="133"/>
      <c r="I71" s="134"/>
      <c r="J71" s="135">
        <f>J405</f>
        <v>0</v>
      </c>
      <c r="K71" s="136"/>
    </row>
    <row r="72" spans="2:12" s="8" customFormat="1" ht="19.95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J406</f>
        <v>0</v>
      </c>
      <c r="K72" s="143"/>
    </row>
    <row r="73" spans="2:12" s="8" customFormat="1" ht="19.95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J409</f>
        <v>0</v>
      </c>
      <c r="K73" s="143"/>
    </row>
    <row r="74" spans="2:12" s="8" customFormat="1" ht="19.95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J411</f>
        <v>0</v>
      </c>
      <c r="K74" s="143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1"/>
      <c r="J75" s="41"/>
      <c r="K75" s="44"/>
    </row>
    <row r="76" spans="2:12" s="1" customFormat="1" ht="6.9" customHeight="1">
      <c r="B76" s="55"/>
      <c r="C76" s="56"/>
      <c r="D76" s="56"/>
      <c r="E76" s="56"/>
      <c r="F76" s="56"/>
      <c r="G76" s="56"/>
      <c r="H76" s="56"/>
      <c r="I76" s="122"/>
      <c r="J76" s="56"/>
      <c r="K76" s="57"/>
    </row>
    <row r="80" spans="2:12" s="1" customFormat="1" ht="6.9" customHeight="1">
      <c r="B80" s="58"/>
      <c r="C80" s="59"/>
      <c r="D80" s="59"/>
      <c r="E80" s="59"/>
      <c r="F80" s="59"/>
      <c r="G80" s="59"/>
      <c r="H80" s="59"/>
      <c r="I80" s="123"/>
      <c r="J80" s="59"/>
      <c r="K80" s="59"/>
      <c r="L80" s="40"/>
    </row>
    <row r="81" spans="2:63" s="1" customFormat="1" ht="36.9" customHeight="1">
      <c r="B81" s="40"/>
      <c r="C81" s="60" t="s">
        <v>113</v>
      </c>
      <c r="L81" s="40"/>
    </row>
    <row r="82" spans="2:63" s="1" customFormat="1" ht="6.9" customHeight="1">
      <c r="B82" s="40"/>
      <c r="L82" s="40"/>
    </row>
    <row r="83" spans="2:63" s="1" customFormat="1" ht="14.4" customHeight="1">
      <c r="B83" s="40"/>
      <c r="C83" s="62" t="s">
        <v>19</v>
      </c>
      <c r="L83" s="40"/>
    </row>
    <row r="84" spans="2:63" s="1" customFormat="1" ht="16.5" customHeight="1">
      <c r="B84" s="40"/>
      <c r="E84" s="343" t="str">
        <f>E7</f>
        <v>Chodník na ul. Rychvaldská, Bohumín</v>
      </c>
      <c r="F84" s="344"/>
      <c r="G84" s="344"/>
      <c r="H84" s="344"/>
      <c r="L84" s="40"/>
    </row>
    <row r="85" spans="2:63" s="1" customFormat="1" ht="14.4" customHeight="1">
      <c r="B85" s="40"/>
      <c r="C85" s="62" t="s">
        <v>88</v>
      </c>
      <c r="L85" s="40"/>
    </row>
    <row r="86" spans="2:63" s="1" customFormat="1" ht="17.25" customHeight="1">
      <c r="B86" s="40"/>
      <c r="E86" s="319" t="str">
        <f>E9</f>
        <v>SO 101 - Chodník</v>
      </c>
      <c r="F86" s="345"/>
      <c r="G86" s="345"/>
      <c r="H86" s="345"/>
      <c r="L86" s="40"/>
    </row>
    <row r="87" spans="2:63" s="1" customFormat="1" ht="6.9" customHeight="1">
      <c r="B87" s="40"/>
      <c r="L87" s="40"/>
    </row>
    <row r="88" spans="2:63" s="1" customFormat="1" ht="18" customHeight="1">
      <c r="B88" s="40"/>
      <c r="C88" s="62" t="s">
        <v>23</v>
      </c>
      <c r="F88" s="144" t="str">
        <f>F12</f>
        <v>Bohumín</v>
      </c>
      <c r="I88" s="145" t="s">
        <v>25</v>
      </c>
      <c r="J88" s="66" t="str">
        <f>IF(J12="","",J12)</f>
        <v>5. 2. 2020</v>
      </c>
      <c r="L88" s="40"/>
    </row>
    <row r="89" spans="2:63" s="1" customFormat="1" ht="6.9" customHeight="1">
      <c r="B89" s="40"/>
      <c r="L89" s="40"/>
    </row>
    <row r="90" spans="2:63" s="1" customFormat="1" ht="13.2">
      <c r="B90" s="40"/>
      <c r="C90" s="62" t="s">
        <v>27</v>
      </c>
      <c r="F90" s="144" t="str">
        <f>E15</f>
        <v>Město Bohumín</v>
      </c>
      <c r="I90" s="145" t="s">
        <v>33</v>
      </c>
      <c r="J90" s="144" t="str">
        <f>E21</f>
        <v>ŠNAPKA SLUŽBY s.r.o.</v>
      </c>
      <c r="L90" s="40"/>
    </row>
    <row r="91" spans="2:63" s="1" customFormat="1" ht="14.4" customHeight="1">
      <c r="B91" s="40"/>
      <c r="C91" s="62" t="s">
        <v>31</v>
      </c>
      <c r="F91" s="144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46"/>
      <c r="C93" s="147" t="s">
        <v>114</v>
      </c>
      <c r="D93" s="148" t="s">
        <v>56</v>
      </c>
      <c r="E93" s="148" t="s">
        <v>52</v>
      </c>
      <c r="F93" s="148" t="s">
        <v>115</v>
      </c>
      <c r="G93" s="148" t="s">
        <v>116</v>
      </c>
      <c r="H93" s="148" t="s">
        <v>117</v>
      </c>
      <c r="I93" s="149" t="s">
        <v>118</v>
      </c>
      <c r="J93" s="148" t="s">
        <v>92</v>
      </c>
      <c r="K93" s="150" t="s">
        <v>119</v>
      </c>
      <c r="L93" s="146"/>
      <c r="M93" s="72" t="s">
        <v>120</v>
      </c>
      <c r="N93" s="73" t="s">
        <v>41</v>
      </c>
      <c r="O93" s="73" t="s">
        <v>121</v>
      </c>
      <c r="P93" s="73" t="s">
        <v>122</v>
      </c>
      <c r="Q93" s="73" t="s">
        <v>123</v>
      </c>
      <c r="R93" s="73" t="s">
        <v>124</v>
      </c>
      <c r="S93" s="73" t="s">
        <v>125</v>
      </c>
      <c r="T93" s="74" t="s">
        <v>126</v>
      </c>
    </row>
    <row r="94" spans="2:63" s="1" customFormat="1" ht="29.25" customHeight="1">
      <c r="B94" s="40"/>
      <c r="C94" s="76" t="s">
        <v>93</v>
      </c>
      <c r="J94" s="151">
        <f>BK94</f>
        <v>0</v>
      </c>
      <c r="L94" s="40"/>
      <c r="M94" s="75"/>
      <c r="N94" s="67"/>
      <c r="O94" s="67"/>
      <c r="P94" s="152">
        <f>P95+P385+P405</f>
        <v>0</v>
      </c>
      <c r="Q94" s="67"/>
      <c r="R94" s="152">
        <f>R95+R385+R405</f>
        <v>653.63460926999994</v>
      </c>
      <c r="S94" s="67"/>
      <c r="T94" s="153">
        <f>T95+T385+T405</f>
        <v>70.524400000000014</v>
      </c>
      <c r="AT94" s="23" t="s">
        <v>70</v>
      </c>
      <c r="AU94" s="23" t="s">
        <v>94</v>
      </c>
      <c r="BK94" s="154">
        <f>BK95+BK385+BK405</f>
        <v>0</v>
      </c>
    </row>
    <row r="95" spans="2:63" s="10" customFormat="1" ht="37.35" customHeight="1">
      <c r="B95" s="155"/>
      <c r="D95" s="156" t="s">
        <v>70</v>
      </c>
      <c r="E95" s="157" t="s">
        <v>127</v>
      </c>
      <c r="F95" s="157" t="s">
        <v>128</v>
      </c>
      <c r="I95" s="158"/>
      <c r="J95" s="159">
        <f>BK95</f>
        <v>0</v>
      </c>
      <c r="L95" s="155"/>
      <c r="M95" s="160"/>
      <c r="N95" s="161"/>
      <c r="O95" s="161"/>
      <c r="P95" s="162">
        <f>P96+P195+P220+P249+P262+P302+P329+P374+P382</f>
        <v>0</v>
      </c>
      <c r="Q95" s="161"/>
      <c r="R95" s="162">
        <f>R96+R195+R220+R249+R262+R302+R329+R374+R382</f>
        <v>650.79914339999993</v>
      </c>
      <c r="S95" s="161"/>
      <c r="T95" s="163">
        <f>T96+T195+T220+T249+T262+T302+T329+T374+T382</f>
        <v>70.524400000000014</v>
      </c>
      <c r="AR95" s="156" t="s">
        <v>79</v>
      </c>
      <c r="AT95" s="164" t="s">
        <v>70</v>
      </c>
      <c r="AU95" s="164" t="s">
        <v>71</v>
      </c>
      <c r="AY95" s="156" t="s">
        <v>129</v>
      </c>
      <c r="BK95" s="165">
        <f>BK96+BK195+BK220+BK249+BK262+BK302+BK329+BK374+BK382</f>
        <v>0</v>
      </c>
    </row>
    <row r="96" spans="2:63" s="10" customFormat="1" ht="19.95" customHeight="1">
      <c r="B96" s="155"/>
      <c r="D96" s="156" t="s">
        <v>70</v>
      </c>
      <c r="E96" s="166" t="s">
        <v>79</v>
      </c>
      <c r="F96" s="166" t="s">
        <v>130</v>
      </c>
      <c r="I96" s="158"/>
      <c r="J96" s="167">
        <f>BK96</f>
        <v>0</v>
      </c>
      <c r="L96" s="155"/>
      <c r="M96" s="160"/>
      <c r="N96" s="161"/>
      <c r="O96" s="161"/>
      <c r="P96" s="162">
        <f>SUM(P97:P194)</f>
        <v>0</v>
      </c>
      <c r="Q96" s="161"/>
      <c r="R96" s="162">
        <f>SUM(R97:R194)</f>
        <v>144.330128</v>
      </c>
      <c r="S96" s="161"/>
      <c r="T96" s="163">
        <f>SUM(T97:T194)</f>
        <v>70.345400000000012</v>
      </c>
      <c r="AR96" s="156" t="s">
        <v>79</v>
      </c>
      <c r="AT96" s="164" t="s">
        <v>70</v>
      </c>
      <c r="AU96" s="164" t="s">
        <v>79</v>
      </c>
      <c r="AY96" s="156" t="s">
        <v>129</v>
      </c>
      <c r="BK96" s="165">
        <f>SUM(BK97:BK194)</f>
        <v>0</v>
      </c>
    </row>
    <row r="97" spans="2:65" s="1" customFormat="1" ht="16.5" customHeight="1">
      <c r="B97" s="168"/>
      <c r="C97" s="169" t="s">
        <v>131</v>
      </c>
      <c r="D97" s="169" t="s">
        <v>132</v>
      </c>
      <c r="E97" s="170" t="s">
        <v>133</v>
      </c>
      <c r="F97" s="171" t="s">
        <v>134</v>
      </c>
      <c r="G97" s="172" t="s">
        <v>135</v>
      </c>
      <c r="H97" s="173">
        <v>5.8000000000000003E-2</v>
      </c>
      <c r="I97" s="174"/>
      <c r="J97" s="175">
        <f>ROUND(I97*H97,2)</f>
        <v>0</v>
      </c>
      <c r="K97" s="171" t="s">
        <v>136</v>
      </c>
      <c r="L97" s="40"/>
      <c r="M97" s="176" t="s">
        <v>5</v>
      </c>
      <c r="N97" s="177" t="s">
        <v>42</v>
      </c>
      <c r="O97" s="41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AR97" s="23" t="s">
        <v>137</v>
      </c>
      <c r="AT97" s="23" t="s">
        <v>132</v>
      </c>
      <c r="AU97" s="23" t="s">
        <v>81</v>
      </c>
      <c r="AY97" s="23" t="s">
        <v>129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3" t="s">
        <v>79</v>
      </c>
      <c r="BK97" s="180">
        <f>ROUND(I97*H97,2)</f>
        <v>0</v>
      </c>
      <c r="BL97" s="23" t="s">
        <v>137</v>
      </c>
      <c r="BM97" s="23" t="s">
        <v>138</v>
      </c>
    </row>
    <row r="98" spans="2:65" s="11" customFormat="1" ht="12">
      <c r="B98" s="181"/>
      <c r="D98" s="182" t="s">
        <v>139</v>
      </c>
      <c r="E98" s="183" t="s">
        <v>5</v>
      </c>
      <c r="F98" s="184" t="s">
        <v>140</v>
      </c>
      <c r="H98" s="185">
        <v>5.8000000000000003E-2</v>
      </c>
      <c r="I98" s="186"/>
      <c r="L98" s="181"/>
      <c r="M98" s="187"/>
      <c r="N98" s="188"/>
      <c r="O98" s="188"/>
      <c r="P98" s="188"/>
      <c r="Q98" s="188"/>
      <c r="R98" s="188"/>
      <c r="S98" s="188"/>
      <c r="T98" s="189"/>
      <c r="AT98" s="183" t="s">
        <v>139</v>
      </c>
      <c r="AU98" s="183" t="s">
        <v>81</v>
      </c>
      <c r="AV98" s="11" t="s">
        <v>81</v>
      </c>
      <c r="AW98" s="11" t="s">
        <v>35</v>
      </c>
      <c r="AX98" s="11" t="s">
        <v>79</v>
      </c>
      <c r="AY98" s="183" t="s">
        <v>129</v>
      </c>
    </row>
    <row r="99" spans="2:65" s="1" customFormat="1" ht="25.5" customHeight="1">
      <c r="B99" s="168"/>
      <c r="C99" s="169" t="s">
        <v>141</v>
      </c>
      <c r="D99" s="169" t="s">
        <v>132</v>
      </c>
      <c r="E99" s="170" t="s">
        <v>142</v>
      </c>
      <c r="F99" s="171" t="s">
        <v>143</v>
      </c>
      <c r="G99" s="172" t="s">
        <v>144</v>
      </c>
      <c r="H99" s="173">
        <v>24</v>
      </c>
      <c r="I99" s="174"/>
      <c r="J99" s="175">
        <f>ROUND(I99*H99,2)</f>
        <v>0</v>
      </c>
      <c r="K99" s="171" t="s">
        <v>136</v>
      </c>
      <c r="L99" s="40"/>
      <c r="M99" s="176" t="s">
        <v>5</v>
      </c>
      <c r="N99" s="177" t="s">
        <v>42</v>
      </c>
      <c r="O99" s="41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AR99" s="23" t="s">
        <v>137</v>
      </c>
      <c r="AT99" s="23" t="s">
        <v>132</v>
      </c>
      <c r="AU99" s="23" t="s">
        <v>81</v>
      </c>
      <c r="AY99" s="23" t="s">
        <v>129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23" t="s">
        <v>79</v>
      </c>
      <c r="BK99" s="180">
        <f>ROUND(I99*H99,2)</f>
        <v>0</v>
      </c>
      <c r="BL99" s="23" t="s">
        <v>137</v>
      </c>
      <c r="BM99" s="23" t="s">
        <v>145</v>
      </c>
    </row>
    <row r="100" spans="2:65" s="11" customFormat="1" ht="12">
      <c r="B100" s="181"/>
      <c r="D100" s="182" t="s">
        <v>139</v>
      </c>
      <c r="E100" s="183" t="s">
        <v>5</v>
      </c>
      <c r="F100" s="184" t="s">
        <v>146</v>
      </c>
      <c r="H100" s="185">
        <v>24</v>
      </c>
      <c r="I100" s="186"/>
      <c r="L100" s="181"/>
      <c r="M100" s="187"/>
      <c r="N100" s="188"/>
      <c r="O100" s="188"/>
      <c r="P100" s="188"/>
      <c r="Q100" s="188"/>
      <c r="R100" s="188"/>
      <c r="S100" s="188"/>
      <c r="T100" s="189"/>
      <c r="AT100" s="183" t="s">
        <v>139</v>
      </c>
      <c r="AU100" s="183" t="s">
        <v>81</v>
      </c>
      <c r="AV100" s="11" t="s">
        <v>81</v>
      </c>
      <c r="AW100" s="11" t="s">
        <v>35</v>
      </c>
      <c r="AX100" s="11" t="s">
        <v>79</v>
      </c>
      <c r="AY100" s="183" t="s">
        <v>129</v>
      </c>
    </row>
    <row r="101" spans="2:65" s="1" customFormat="1" ht="25.5" customHeight="1">
      <c r="B101" s="168"/>
      <c r="C101" s="169" t="s">
        <v>147</v>
      </c>
      <c r="D101" s="169" t="s">
        <v>132</v>
      </c>
      <c r="E101" s="170" t="s">
        <v>148</v>
      </c>
      <c r="F101" s="171" t="s">
        <v>149</v>
      </c>
      <c r="G101" s="172" t="s">
        <v>144</v>
      </c>
      <c r="H101" s="173">
        <v>24</v>
      </c>
      <c r="I101" s="174"/>
      <c r="J101" s="175">
        <f>ROUND(I101*H101,2)</f>
        <v>0</v>
      </c>
      <c r="K101" s="171" t="s">
        <v>136</v>
      </c>
      <c r="L101" s="40"/>
      <c r="M101" s="176" t="s">
        <v>5</v>
      </c>
      <c r="N101" s="177" t="s">
        <v>42</v>
      </c>
      <c r="O101" s="41"/>
      <c r="P101" s="178">
        <f>O101*H101</f>
        <v>0</v>
      </c>
      <c r="Q101" s="178">
        <v>1.8000000000000001E-4</v>
      </c>
      <c r="R101" s="178">
        <f>Q101*H101</f>
        <v>4.3200000000000001E-3</v>
      </c>
      <c r="S101" s="178">
        <v>0</v>
      </c>
      <c r="T101" s="179">
        <f>S101*H101</f>
        <v>0</v>
      </c>
      <c r="AR101" s="23" t="s">
        <v>137</v>
      </c>
      <c r="AT101" s="23" t="s">
        <v>132</v>
      </c>
      <c r="AU101" s="23" t="s">
        <v>81</v>
      </c>
      <c r="AY101" s="23" t="s">
        <v>129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23" t="s">
        <v>79</v>
      </c>
      <c r="BK101" s="180">
        <f>ROUND(I101*H101,2)</f>
        <v>0</v>
      </c>
      <c r="BL101" s="23" t="s">
        <v>137</v>
      </c>
      <c r="BM101" s="23" t="s">
        <v>150</v>
      </c>
    </row>
    <row r="102" spans="2:65" s="1" customFormat="1" ht="38.25" customHeight="1">
      <c r="B102" s="168"/>
      <c r="C102" s="169" t="s">
        <v>151</v>
      </c>
      <c r="D102" s="169" t="s">
        <v>132</v>
      </c>
      <c r="E102" s="170" t="s">
        <v>152</v>
      </c>
      <c r="F102" s="171" t="s">
        <v>153</v>
      </c>
      <c r="G102" s="172" t="s">
        <v>144</v>
      </c>
      <c r="H102" s="173">
        <v>14.3</v>
      </c>
      <c r="I102" s="174"/>
      <c r="J102" s="175">
        <f>ROUND(I102*H102,2)</f>
        <v>0</v>
      </c>
      <c r="K102" s="171" t="s">
        <v>136</v>
      </c>
      <c r="L102" s="40"/>
      <c r="M102" s="176" t="s">
        <v>5</v>
      </c>
      <c r="N102" s="177" t="s">
        <v>42</v>
      </c>
      <c r="O102" s="41"/>
      <c r="P102" s="178">
        <f>O102*H102</f>
        <v>0</v>
      </c>
      <c r="Q102" s="178">
        <v>0</v>
      </c>
      <c r="R102" s="178">
        <f>Q102*H102</f>
        <v>0</v>
      </c>
      <c r="S102" s="178">
        <v>9.8000000000000004E-2</v>
      </c>
      <c r="T102" s="179">
        <f>S102*H102</f>
        <v>1.4014000000000002</v>
      </c>
      <c r="AR102" s="23" t="s">
        <v>137</v>
      </c>
      <c r="AT102" s="23" t="s">
        <v>132</v>
      </c>
      <c r="AU102" s="23" t="s">
        <v>81</v>
      </c>
      <c r="AY102" s="23" t="s">
        <v>129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23" t="s">
        <v>79</v>
      </c>
      <c r="BK102" s="180">
        <f>ROUND(I102*H102,2)</f>
        <v>0</v>
      </c>
      <c r="BL102" s="23" t="s">
        <v>137</v>
      </c>
      <c r="BM102" s="23" t="s">
        <v>154</v>
      </c>
    </row>
    <row r="103" spans="2:65" s="11" customFormat="1" ht="12">
      <c r="B103" s="181"/>
      <c r="D103" s="182" t="s">
        <v>139</v>
      </c>
      <c r="E103" s="183" t="s">
        <v>5</v>
      </c>
      <c r="F103" s="184" t="s">
        <v>155</v>
      </c>
      <c r="H103" s="185">
        <v>14.3</v>
      </c>
      <c r="I103" s="186"/>
      <c r="L103" s="181"/>
      <c r="M103" s="187"/>
      <c r="N103" s="188"/>
      <c r="O103" s="188"/>
      <c r="P103" s="188"/>
      <c r="Q103" s="188"/>
      <c r="R103" s="188"/>
      <c r="S103" s="188"/>
      <c r="T103" s="189"/>
      <c r="AT103" s="183" t="s">
        <v>139</v>
      </c>
      <c r="AU103" s="183" t="s">
        <v>81</v>
      </c>
      <c r="AV103" s="11" t="s">
        <v>81</v>
      </c>
      <c r="AW103" s="11" t="s">
        <v>35</v>
      </c>
      <c r="AX103" s="11" t="s">
        <v>79</v>
      </c>
      <c r="AY103" s="183" t="s">
        <v>129</v>
      </c>
    </row>
    <row r="104" spans="2:65" s="1" customFormat="1" ht="51" customHeight="1">
      <c r="B104" s="168"/>
      <c r="C104" s="169" t="s">
        <v>156</v>
      </c>
      <c r="D104" s="169" t="s">
        <v>132</v>
      </c>
      <c r="E104" s="170" t="s">
        <v>157</v>
      </c>
      <c r="F104" s="171" t="s">
        <v>158</v>
      </c>
      <c r="G104" s="172" t="s">
        <v>144</v>
      </c>
      <c r="H104" s="173">
        <v>28.6</v>
      </c>
      <c r="I104" s="174"/>
      <c r="J104" s="175">
        <f>ROUND(I104*H104,2)</f>
        <v>0</v>
      </c>
      <c r="K104" s="171" t="s">
        <v>136</v>
      </c>
      <c r="L104" s="40"/>
      <c r="M104" s="176" t="s">
        <v>5</v>
      </c>
      <c r="N104" s="177" t="s">
        <v>42</v>
      </c>
      <c r="O104" s="41"/>
      <c r="P104" s="178">
        <f>O104*H104</f>
        <v>0</v>
      </c>
      <c r="Q104" s="178">
        <v>0</v>
      </c>
      <c r="R104" s="178">
        <f>Q104*H104</f>
        <v>0</v>
      </c>
      <c r="S104" s="178">
        <v>0.22</v>
      </c>
      <c r="T104" s="179">
        <f>S104*H104</f>
        <v>6.2920000000000007</v>
      </c>
      <c r="AR104" s="23" t="s">
        <v>137</v>
      </c>
      <c r="AT104" s="23" t="s">
        <v>132</v>
      </c>
      <c r="AU104" s="23" t="s">
        <v>81</v>
      </c>
      <c r="AY104" s="23" t="s">
        <v>129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3" t="s">
        <v>79</v>
      </c>
      <c r="BK104" s="180">
        <f>ROUND(I104*H104,2)</f>
        <v>0</v>
      </c>
      <c r="BL104" s="23" t="s">
        <v>137</v>
      </c>
      <c r="BM104" s="23" t="s">
        <v>159</v>
      </c>
    </row>
    <row r="105" spans="2:65" s="11" customFormat="1" ht="12">
      <c r="B105" s="181"/>
      <c r="D105" s="182" t="s">
        <v>139</v>
      </c>
      <c r="E105" s="183" t="s">
        <v>5</v>
      </c>
      <c r="F105" s="184" t="s">
        <v>160</v>
      </c>
      <c r="H105" s="185">
        <v>28.6</v>
      </c>
      <c r="I105" s="186"/>
      <c r="L105" s="181"/>
      <c r="M105" s="187"/>
      <c r="N105" s="188"/>
      <c r="O105" s="188"/>
      <c r="P105" s="188"/>
      <c r="Q105" s="188"/>
      <c r="R105" s="188"/>
      <c r="S105" s="188"/>
      <c r="T105" s="189"/>
      <c r="AT105" s="183" t="s">
        <v>139</v>
      </c>
      <c r="AU105" s="183" t="s">
        <v>81</v>
      </c>
      <c r="AV105" s="11" t="s">
        <v>81</v>
      </c>
      <c r="AW105" s="11" t="s">
        <v>35</v>
      </c>
      <c r="AX105" s="11" t="s">
        <v>79</v>
      </c>
      <c r="AY105" s="183" t="s">
        <v>129</v>
      </c>
    </row>
    <row r="106" spans="2:65" s="1" customFormat="1" ht="38.25" customHeight="1">
      <c r="B106" s="168"/>
      <c r="C106" s="169" t="s">
        <v>161</v>
      </c>
      <c r="D106" s="169" t="s">
        <v>132</v>
      </c>
      <c r="E106" s="170" t="s">
        <v>162</v>
      </c>
      <c r="F106" s="171" t="s">
        <v>163</v>
      </c>
      <c r="G106" s="172" t="s">
        <v>164</v>
      </c>
      <c r="H106" s="173">
        <v>28.6</v>
      </c>
      <c r="I106" s="174"/>
      <c r="J106" s="175">
        <f>ROUND(I106*H106,2)</f>
        <v>0</v>
      </c>
      <c r="K106" s="171" t="s">
        <v>136</v>
      </c>
      <c r="L106" s="40"/>
      <c r="M106" s="176" t="s">
        <v>5</v>
      </c>
      <c r="N106" s="177" t="s">
        <v>42</v>
      </c>
      <c r="O106" s="41"/>
      <c r="P106" s="178">
        <f>O106*H106</f>
        <v>0</v>
      </c>
      <c r="Q106" s="178">
        <v>0</v>
      </c>
      <c r="R106" s="178">
        <f>Q106*H106</f>
        <v>0</v>
      </c>
      <c r="S106" s="178">
        <v>1.3</v>
      </c>
      <c r="T106" s="179">
        <f>S106*H106</f>
        <v>37.18</v>
      </c>
      <c r="AR106" s="23" t="s">
        <v>137</v>
      </c>
      <c r="AT106" s="23" t="s">
        <v>132</v>
      </c>
      <c r="AU106" s="23" t="s">
        <v>81</v>
      </c>
      <c r="AY106" s="23" t="s">
        <v>129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3" t="s">
        <v>79</v>
      </c>
      <c r="BK106" s="180">
        <f>ROUND(I106*H106,2)</f>
        <v>0</v>
      </c>
      <c r="BL106" s="23" t="s">
        <v>137</v>
      </c>
      <c r="BM106" s="23" t="s">
        <v>165</v>
      </c>
    </row>
    <row r="107" spans="2:65" s="1" customFormat="1" ht="38.25" customHeight="1">
      <c r="B107" s="168"/>
      <c r="C107" s="169" t="s">
        <v>166</v>
      </c>
      <c r="D107" s="169" t="s">
        <v>132</v>
      </c>
      <c r="E107" s="170" t="s">
        <v>167</v>
      </c>
      <c r="F107" s="171" t="s">
        <v>168</v>
      </c>
      <c r="G107" s="172" t="s">
        <v>144</v>
      </c>
      <c r="H107" s="173">
        <v>199</v>
      </c>
      <c r="I107" s="174"/>
      <c r="J107" s="175">
        <f>ROUND(I107*H107,2)</f>
        <v>0</v>
      </c>
      <c r="K107" s="171" t="s">
        <v>136</v>
      </c>
      <c r="L107" s="40"/>
      <c r="M107" s="176" t="s">
        <v>5</v>
      </c>
      <c r="N107" s="177" t="s">
        <v>42</v>
      </c>
      <c r="O107" s="41"/>
      <c r="P107" s="178">
        <f>O107*H107</f>
        <v>0</v>
      </c>
      <c r="Q107" s="178">
        <v>5.0000000000000002E-5</v>
      </c>
      <c r="R107" s="178">
        <f>Q107*H107</f>
        <v>9.9500000000000005E-3</v>
      </c>
      <c r="S107" s="178">
        <v>0.128</v>
      </c>
      <c r="T107" s="179">
        <f>S107*H107</f>
        <v>25.472000000000001</v>
      </c>
      <c r="AR107" s="23" t="s">
        <v>137</v>
      </c>
      <c r="AT107" s="23" t="s">
        <v>132</v>
      </c>
      <c r="AU107" s="23" t="s">
        <v>81</v>
      </c>
      <c r="AY107" s="23" t="s">
        <v>129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23" t="s">
        <v>79</v>
      </c>
      <c r="BK107" s="180">
        <f>ROUND(I107*H107,2)</f>
        <v>0</v>
      </c>
      <c r="BL107" s="23" t="s">
        <v>137</v>
      </c>
      <c r="BM107" s="23" t="s">
        <v>169</v>
      </c>
    </row>
    <row r="108" spans="2:65" s="11" customFormat="1" ht="12">
      <c r="B108" s="181"/>
      <c r="D108" s="182" t="s">
        <v>139</v>
      </c>
      <c r="E108" s="183" t="s">
        <v>5</v>
      </c>
      <c r="F108" s="184" t="s">
        <v>170</v>
      </c>
      <c r="H108" s="185">
        <v>199</v>
      </c>
      <c r="I108" s="186"/>
      <c r="L108" s="181"/>
      <c r="M108" s="187"/>
      <c r="N108" s="188"/>
      <c r="O108" s="188"/>
      <c r="P108" s="188"/>
      <c r="Q108" s="188"/>
      <c r="R108" s="188"/>
      <c r="S108" s="188"/>
      <c r="T108" s="189"/>
      <c r="AT108" s="183" t="s">
        <v>139</v>
      </c>
      <c r="AU108" s="183" t="s">
        <v>81</v>
      </c>
      <c r="AV108" s="11" t="s">
        <v>81</v>
      </c>
      <c r="AW108" s="11" t="s">
        <v>35</v>
      </c>
      <c r="AX108" s="11" t="s">
        <v>79</v>
      </c>
      <c r="AY108" s="183" t="s">
        <v>129</v>
      </c>
    </row>
    <row r="109" spans="2:65" s="1" customFormat="1" ht="16.5" customHeight="1">
      <c r="B109" s="168"/>
      <c r="C109" s="169" t="s">
        <v>171</v>
      </c>
      <c r="D109" s="169" t="s">
        <v>132</v>
      </c>
      <c r="E109" s="170" t="s">
        <v>172</v>
      </c>
      <c r="F109" s="171" t="s">
        <v>173</v>
      </c>
      <c r="G109" s="172" t="s">
        <v>174</v>
      </c>
      <c r="H109" s="173">
        <v>156</v>
      </c>
      <c r="I109" s="174"/>
      <c r="J109" s="175">
        <f>ROUND(I109*H109,2)</f>
        <v>0</v>
      </c>
      <c r="K109" s="171" t="s">
        <v>136</v>
      </c>
      <c r="L109" s="40"/>
      <c r="M109" s="176" t="s">
        <v>5</v>
      </c>
      <c r="N109" s="177" t="s">
        <v>42</v>
      </c>
      <c r="O109" s="41"/>
      <c r="P109" s="178">
        <f>O109*H109</f>
        <v>0</v>
      </c>
      <c r="Q109" s="178">
        <v>7.2700000000000004E-3</v>
      </c>
      <c r="R109" s="178">
        <f>Q109*H109</f>
        <v>1.13412</v>
      </c>
      <c r="S109" s="178">
        <v>0</v>
      </c>
      <c r="T109" s="179">
        <f>S109*H109</f>
        <v>0</v>
      </c>
      <c r="AR109" s="23" t="s">
        <v>137</v>
      </c>
      <c r="AT109" s="23" t="s">
        <v>132</v>
      </c>
      <c r="AU109" s="23" t="s">
        <v>81</v>
      </c>
      <c r="AY109" s="23" t="s">
        <v>129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3" t="s">
        <v>79</v>
      </c>
      <c r="BK109" s="180">
        <f>ROUND(I109*H109,2)</f>
        <v>0</v>
      </c>
      <c r="BL109" s="23" t="s">
        <v>137</v>
      </c>
      <c r="BM109" s="23" t="s">
        <v>175</v>
      </c>
    </row>
    <row r="110" spans="2:65" s="1" customFormat="1" ht="25.5" customHeight="1">
      <c r="B110" s="168"/>
      <c r="C110" s="169" t="s">
        <v>176</v>
      </c>
      <c r="D110" s="169" t="s">
        <v>132</v>
      </c>
      <c r="E110" s="170" t="s">
        <v>177</v>
      </c>
      <c r="F110" s="171" t="s">
        <v>178</v>
      </c>
      <c r="G110" s="172" t="s">
        <v>179</v>
      </c>
      <c r="H110" s="173">
        <v>119</v>
      </c>
      <c r="I110" s="174"/>
      <c r="J110" s="175">
        <f>ROUND(I110*H110,2)</f>
        <v>0</v>
      </c>
      <c r="K110" s="171" t="s">
        <v>136</v>
      </c>
      <c r="L110" s="40"/>
      <c r="M110" s="176" t="s">
        <v>5</v>
      </c>
      <c r="N110" s="177" t="s">
        <v>42</v>
      </c>
      <c r="O110" s="41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AR110" s="23" t="s">
        <v>137</v>
      </c>
      <c r="AT110" s="23" t="s">
        <v>132</v>
      </c>
      <c r="AU110" s="23" t="s">
        <v>81</v>
      </c>
      <c r="AY110" s="23" t="s">
        <v>129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3" t="s">
        <v>79</v>
      </c>
      <c r="BK110" s="180">
        <f>ROUND(I110*H110,2)</f>
        <v>0</v>
      </c>
      <c r="BL110" s="23" t="s">
        <v>137</v>
      </c>
      <c r="BM110" s="23" t="s">
        <v>180</v>
      </c>
    </row>
    <row r="111" spans="2:65" s="11" customFormat="1" ht="12">
      <c r="B111" s="181"/>
      <c r="D111" s="182" t="s">
        <v>139</v>
      </c>
      <c r="E111" s="183" t="s">
        <v>5</v>
      </c>
      <c r="F111" s="184" t="s">
        <v>181</v>
      </c>
      <c r="H111" s="185">
        <v>119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83" t="s">
        <v>139</v>
      </c>
      <c r="AU111" s="183" t="s">
        <v>81</v>
      </c>
      <c r="AV111" s="11" t="s">
        <v>81</v>
      </c>
      <c r="AW111" s="11" t="s">
        <v>35</v>
      </c>
      <c r="AX111" s="11" t="s">
        <v>79</v>
      </c>
      <c r="AY111" s="183" t="s">
        <v>129</v>
      </c>
    </row>
    <row r="112" spans="2:65" s="1" customFormat="1" ht="25.5" customHeight="1">
      <c r="B112" s="168"/>
      <c r="C112" s="169" t="s">
        <v>182</v>
      </c>
      <c r="D112" s="169" t="s">
        <v>132</v>
      </c>
      <c r="E112" s="170" t="s">
        <v>183</v>
      </c>
      <c r="F112" s="171" t="s">
        <v>184</v>
      </c>
      <c r="G112" s="172" t="s">
        <v>185</v>
      </c>
      <c r="H112" s="173">
        <v>60</v>
      </c>
      <c r="I112" s="174"/>
      <c r="J112" s="175">
        <f>ROUND(I112*H112,2)</f>
        <v>0</v>
      </c>
      <c r="K112" s="171" t="s">
        <v>136</v>
      </c>
      <c r="L112" s="40"/>
      <c r="M112" s="176" t="s">
        <v>5</v>
      </c>
      <c r="N112" s="177" t="s">
        <v>42</v>
      </c>
      <c r="O112" s="41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AR112" s="23" t="s">
        <v>137</v>
      </c>
      <c r="AT112" s="23" t="s">
        <v>132</v>
      </c>
      <c r="AU112" s="23" t="s">
        <v>81</v>
      </c>
      <c r="AY112" s="23" t="s">
        <v>129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23" t="s">
        <v>79</v>
      </c>
      <c r="BK112" s="180">
        <f>ROUND(I112*H112,2)</f>
        <v>0</v>
      </c>
      <c r="BL112" s="23" t="s">
        <v>137</v>
      </c>
      <c r="BM112" s="23" t="s">
        <v>186</v>
      </c>
    </row>
    <row r="113" spans="2:65" s="1" customFormat="1" ht="25.5" customHeight="1">
      <c r="B113" s="168"/>
      <c r="C113" s="169" t="s">
        <v>187</v>
      </c>
      <c r="D113" s="169" t="s">
        <v>132</v>
      </c>
      <c r="E113" s="170" t="s">
        <v>188</v>
      </c>
      <c r="F113" s="171" t="s">
        <v>189</v>
      </c>
      <c r="G113" s="172" t="s">
        <v>144</v>
      </c>
      <c r="H113" s="173">
        <v>470.8</v>
      </c>
      <c r="I113" s="174"/>
      <c r="J113" s="175">
        <f>ROUND(I113*H113,2)</f>
        <v>0</v>
      </c>
      <c r="K113" s="171" t="s">
        <v>136</v>
      </c>
      <c r="L113" s="40"/>
      <c r="M113" s="176" t="s">
        <v>5</v>
      </c>
      <c r="N113" s="177" t="s">
        <v>42</v>
      </c>
      <c r="O113" s="41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23" t="s">
        <v>137</v>
      </c>
      <c r="AT113" s="23" t="s">
        <v>132</v>
      </c>
      <c r="AU113" s="23" t="s">
        <v>81</v>
      </c>
      <c r="AY113" s="23" t="s">
        <v>129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3" t="s">
        <v>79</v>
      </c>
      <c r="BK113" s="180">
        <f>ROUND(I113*H113,2)</f>
        <v>0</v>
      </c>
      <c r="BL113" s="23" t="s">
        <v>137</v>
      </c>
      <c r="BM113" s="23" t="s">
        <v>190</v>
      </c>
    </row>
    <row r="114" spans="2:65" s="11" customFormat="1" ht="12">
      <c r="B114" s="181"/>
      <c r="D114" s="182" t="s">
        <v>139</v>
      </c>
      <c r="E114" s="183" t="s">
        <v>5</v>
      </c>
      <c r="F114" s="184" t="s">
        <v>191</v>
      </c>
      <c r="H114" s="185">
        <v>470.8</v>
      </c>
      <c r="I114" s="186"/>
      <c r="L114" s="181"/>
      <c r="M114" s="187"/>
      <c r="N114" s="188"/>
      <c r="O114" s="188"/>
      <c r="P114" s="188"/>
      <c r="Q114" s="188"/>
      <c r="R114" s="188"/>
      <c r="S114" s="188"/>
      <c r="T114" s="189"/>
      <c r="AT114" s="183" t="s">
        <v>139</v>
      </c>
      <c r="AU114" s="183" t="s">
        <v>81</v>
      </c>
      <c r="AV114" s="11" t="s">
        <v>81</v>
      </c>
      <c r="AW114" s="11" t="s">
        <v>35</v>
      </c>
      <c r="AX114" s="11" t="s">
        <v>79</v>
      </c>
      <c r="AY114" s="183" t="s">
        <v>129</v>
      </c>
    </row>
    <row r="115" spans="2:65" s="1" customFormat="1" ht="16.5" customHeight="1">
      <c r="B115" s="168"/>
      <c r="C115" s="190" t="s">
        <v>192</v>
      </c>
      <c r="D115" s="190" t="s">
        <v>193</v>
      </c>
      <c r="E115" s="191" t="s">
        <v>194</v>
      </c>
      <c r="F115" s="192" t="s">
        <v>195</v>
      </c>
      <c r="G115" s="193" t="s">
        <v>196</v>
      </c>
      <c r="H115" s="194">
        <v>15.066000000000001</v>
      </c>
      <c r="I115" s="195"/>
      <c r="J115" s="196">
        <f>ROUND(I115*H115,2)</f>
        <v>0</v>
      </c>
      <c r="K115" s="192" t="s">
        <v>136</v>
      </c>
      <c r="L115" s="197"/>
      <c r="M115" s="198" t="s">
        <v>5</v>
      </c>
      <c r="N115" s="199" t="s">
        <v>42</v>
      </c>
      <c r="O115" s="41"/>
      <c r="P115" s="178">
        <f>O115*H115</f>
        <v>0</v>
      </c>
      <c r="Q115" s="178">
        <v>1</v>
      </c>
      <c r="R115" s="178">
        <f>Q115*H115</f>
        <v>15.066000000000001</v>
      </c>
      <c r="S115" s="178">
        <v>0</v>
      </c>
      <c r="T115" s="179">
        <f>S115*H115</f>
        <v>0</v>
      </c>
      <c r="AR115" s="23" t="s">
        <v>176</v>
      </c>
      <c r="AT115" s="23" t="s">
        <v>193</v>
      </c>
      <c r="AU115" s="23" t="s">
        <v>81</v>
      </c>
      <c r="AY115" s="23" t="s">
        <v>129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3" t="s">
        <v>79</v>
      </c>
      <c r="BK115" s="180">
        <f>ROUND(I115*H115,2)</f>
        <v>0</v>
      </c>
      <c r="BL115" s="23" t="s">
        <v>137</v>
      </c>
      <c r="BM115" s="23" t="s">
        <v>197</v>
      </c>
    </row>
    <row r="116" spans="2:65" s="1" customFormat="1" ht="36">
      <c r="B116" s="40"/>
      <c r="D116" s="182" t="s">
        <v>198</v>
      </c>
      <c r="F116" s="200" t="s">
        <v>199</v>
      </c>
      <c r="I116" s="201"/>
      <c r="L116" s="40"/>
      <c r="M116" s="202"/>
      <c r="N116" s="41"/>
      <c r="O116" s="41"/>
      <c r="P116" s="41"/>
      <c r="Q116" s="41"/>
      <c r="R116" s="41"/>
      <c r="S116" s="41"/>
      <c r="T116" s="69"/>
      <c r="AT116" s="23" t="s">
        <v>198</v>
      </c>
      <c r="AU116" s="23" t="s">
        <v>81</v>
      </c>
    </row>
    <row r="117" spans="2:65" s="11" customFormat="1" ht="12">
      <c r="B117" s="181"/>
      <c r="D117" s="182" t="s">
        <v>139</v>
      </c>
      <c r="E117" s="183" t="s">
        <v>5</v>
      </c>
      <c r="F117" s="184" t="s">
        <v>200</v>
      </c>
      <c r="H117" s="185">
        <v>15.066000000000001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83" t="s">
        <v>139</v>
      </c>
      <c r="AU117" s="183" t="s">
        <v>81</v>
      </c>
      <c r="AV117" s="11" t="s">
        <v>81</v>
      </c>
      <c r="AW117" s="11" t="s">
        <v>35</v>
      </c>
      <c r="AX117" s="11" t="s">
        <v>79</v>
      </c>
      <c r="AY117" s="183" t="s">
        <v>129</v>
      </c>
    </row>
    <row r="118" spans="2:65" s="1" customFormat="1" ht="25.5" customHeight="1">
      <c r="B118" s="168"/>
      <c r="C118" s="169" t="s">
        <v>201</v>
      </c>
      <c r="D118" s="169" t="s">
        <v>132</v>
      </c>
      <c r="E118" s="170" t="s">
        <v>202</v>
      </c>
      <c r="F118" s="171" t="s">
        <v>203</v>
      </c>
      <c r="G118" s="172" t="s">
        <v>204</v>
      </c>
      <c r="H118" s="173">
        <v>4</v>
      </c>
      <c r="I118" s="174"/>
      <c r="J118" s="175">
        <f>ROUND(I118*H118,2)</f>
        <v>0</v>
      </c>
      <c r="K118" s="171" t="s">
        <v>136</v>
      </c>
      <c r="L118" s="40"/>
      <c r="M118" s="176" t="s">
        <v>5</v>
      </c>
      <c r="N118" s="177" t="s">
        <v>42</v>
      </c>
      <c r="O118" s="41"/>
      <c r="P118" s="178">
        <f>O118*H118</f>
        <v>0</v>
      </c>
      <c r="Q118" s="178">
        <v>6.4999999999999997E-4</v>
      </c>
      <c r="R118" s="178">
        <f>Q118*H118</f>
        <v>2.5999999999999999E-3</v>
      </c>
      <c r="S118" s="178">
        <v>0</v>
      </c>
      <c r="T118" s="179">
        <f>S118*H118</f>
        <v>0</v>
      </c>
      <c r="AR118" s="23" t="s">
        <v>137</v>
      </c>
      <c r="AT118" s="23" t="s">
        <v>132</v>
      </c>
      <c r="AU118" s="23" t="s">
        <v>81</v>
      </c>
      <c r="AY118" s="23" t="s">
        <v>129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23" t="s">
        <v>79</v>
      </c>
      <c r="BK118" s="180">
        <f>ROUND(I118*H118,2)</f>
        <v>0</v>
      </c>
      <c r="BL118" s="23" t="s">
        <v>137</v>
      </c>
      <c r="BM118" s="23" t="s">
        <v>205</v>
      </c>
    </row>
    <row r="119" spans="2:65" s="1" customFormat="1" ht="25.5" customHeight="1">
      <c r="B119" s="168"/>
      <c r="C119" s="169" t="s">
        <v>206</v>
      </c>
      <c r="D119" s="169" t="s">
        <v>132</v>
      </c>
      <c r="E119" s="170" t="s">
        <v>207</v>
      </c>
      <c r="F119" s="171" t="s">
        <v>208</v>
      </c>
      <c r="G119" s="172" t="s">
        <v>204</v>
      </c>
      <c r="H119" s="173">
        <v>4</v>
      </c>
      <c r="I119" s="174"/>
      <c r="J119" s="175">
        <f>ROUND(I119*H119,2)</f>
        <v>0</v>
      </c>
      <c r="K119" s="171" t="s">
        <v>136</v>
      </c>
      <c r="L119" s="40"/>
      <c r="M119" s="176" t="s">
        <v>5</v>
      </c>
      <c r="N119" s="177" t="s">
        <v>42</v>
      </c>
      <c r="O119" s="41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23" t="s">
        <v>137</v>
      </c>
      <c r="AT119" s="23" t="s">
        <v>132</v>
      </c>
      <c r="AU119" s="23" t="s">
        <v>81</v>
      </c>
      <c r="AY119" s="23" t="s">
        <v>129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3" t="s">
        <v>79</v>
      </c>
      <c r="BK119" s="180">
        <f>ROUND(I119*H119,2)</f>
        <v>0</v>
      </c>
      <c r="BL119" s="23" t="s">
        <v>137</v>
      </c>
      <c r="BM119" s="23" t="s">
        <v>209</v>
      </c>
    </row>
    <row r="120" spans="2:65" s="1" customFormat="1" ht="25.5" customHeight="1">
      <c r="B120" s="168"/>
      <c r="C120" s="169" t="s">
        <v>11</v>
      </c>
      <c r="D120" s="169" t="s">
        <v>132</v>
      </c>
      <c r="E120" s="170" t="s">
        <v>210</v>
      </c>
      <c r="F120" s="171" t="s">
        <v>211</v>
      </c>
      <c r="G120" s="172" t="s">
        <v>144</v>
      </c>
      <c r="H120" s="173">
        <v>18</v>
      </c>
      <c r="I120" s="174"/>
      <c r="J120" s="175">
        <f>ROUND(I120*H120,2)</f>
        <v>0</v>
      </c>
      <c r="K120" s="171" t="s">
        <v>136</v>
      </c>
      <c r="L120" s="40"/>
      <c r="M120" s="176" t="s">
        <v>5</v>
      </c>
      <c r="N120" s="177" t="s">
        <v>42</v>
      </c>
      <c r="O120" s="41"/>
      <c r="P120" s="178">
        <f>O120*H120</f>
        <v>0</v>
      </c>
      <c r="Q120" s="178">
        <v>6.4000000000000005E-4</v>
      </c>
      <c r="R120" s="178">
        <f>Q120*H120</f>
        <v>1.1520000000000001E-2</v>
      </c>
      <c r="S120" s="178">
        <v>0</v>
      </c>
      <c r="T120" s="179">
        <f>S120*H120</f>
        <v>0</v>
      </c>
      <c r="AR120" s="23" t="s">
        <v>137</v>
      </c>
      <c r="AT120" s="23" t="s">
        <v>132</v>
      </c>
      <c r="AU120" s="23" t="s">
        <v>81</v>
      </c>
      <c r="AY120" s="23" t="s">
        <v>129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23" t="s">
        <v>79</v>
      </c>
      <c r="BK120" s="180">
        <f>ROUND(I120*H120,2)</f>
        <v>0</v>
      </c>
      <c r="BL120" s="23" t="s">
        <v>137</v>
      </c>
      <c r="BM120" s="23" t="s">
        <v>212</v>
      </c>
    </row>
    <row r="121" spans="2:65" s="11" customFormat="1" ht="12">
      <c r="B121" s="181"/>
      <c r="D121" s="182" t="s">
        <v>139</v>
      </c>
      <c r="E121" s="183" t="s">
        <v>5</v>
      </c>
      <c r="F121" s="184" t="s">
        <v>213</v>
      </c>
      <c r="H121" s="185">
        <v>18</v>
      </c>
      <c r="I121" s="186"/>
      <c r="L121" s="181"/>
      <c r="M121" s="187"/>
      <c r="N121" s="188"/>
      <c r="O121" s="188"/>
      <c r="P121" s="188"/>
      <c r="Q121" s="188"/>
      <c r="R121" s="188"/>
      <c r="S121" s="188"/>
      <c r="T121" s="189"/>
      <c r="AT121" s="183" t="s">
        <v>139</v>
      </c>
      <c r="AU121" s="183" t="s">
        <v>81</v>
      </c>
      <c r="AV121" s="11" t="s">
        <v>81</v>
      </c>
      <c r="AW121" s="11" t="s">
        <v>35</v>
      </c>
      <c r="AX121" s="11" t="s">
        <v>79</v>
      </c>
      <c r="AY121" s="183" t="s">
        <v>129</v>
      </c>
    </row>
    <row r="122" spans="2:65" s="1" customFormat="1" ht="25.5" customHeight="1">
      <c r="B122" s="168"/>
      <c r="C122" s="169" t="s">
        <v>214</v>
      </c>
      <c r="D122" s="169" t="s">
        <v>132</v>
      </c>
      <c r="E122" s="170" t="s">
        <v>215</v>
      </c>
      <c r="F122" s="171" t="s">
        <v>216</v>
      </c>
      <c r="G122" s="172" t="s">
        <v>144</v>
      </c>
      <c r="H122" s="173">
        <v>18</v>
      </c>
      <c r="I122" s="174"/>
      <c r="J122" s="175">
        <f t="shared" ref="J122:J127" si="0">ROUND(I122*H122,2)</f>
        <v>0</v>
      </c>
      <c r="K122" s="171" t="s">
        <v>136</v>
      </c>
      <c r="L122" s="40"/>
      <c r="M122" s="176" t="s">
        <v>5</v>
      </c>
      <c r="N122" s="177" t="s">
        <v>42</v>
      </c>
      <c r="O122" s="41"/>
      <c r="P122" s="178">
        <f t="shared" ref="P122:P127" si="1">O122*H122</f>
        <v>0</v>
      </c>
      <c r="Q122" s="178">
        <v>0</v>
      </c>
      <c r="R122" s="178">
        <f t="shared" ref="R122:R127" si="2">Q122*H122</f>
        <v>0</v>
      </c>
      <c r="S122" s="178">
        <v>0</v>
      </c>
      <c r="T122" s="179">
        <f t="shared" ref="T122:T127" si="3">S122*H122</f>
        <v>0</v>
      </c>
      <c r="AR122" s="23" t="s">
        <v>137</v>
      </c>
      <c r="AT122" s="23" t="s">
        <v>132</v>
      </c>
      <c r="AU122" s="23" t="s">
        <v>81</v>
      </c>
      <c r="AY122" s="23" t="s">
        <v>129</v>
      </c>
      <c r="BE122" s="180">
        <f t="shared" ref="BE122:BE127" si="4">IF(N122="základní",J122,0)</f>
        <v>0</v>
      </c>
      <c r="BF122" s="180">
        <f t="shared" ref="BF122:BF127" si="5">IF(N122="snížená",J122,0)</f>
        <v>0</v>
      </c>
      <c r="BG122" s="180">
        <f t="shared" ref="BG122:BG127" si="6">IF(N122="zákl. přenesená",J122,0)</f>
        <v>0</v>
      </c>
      <c r="BH122" s="180">
        <f t="shared" ref="BH122:BH127" si="7">IF(N122="sníž. přenesená",J122,0)</f>
        <v>0</v>
      </c>
      <c r="BI122" s="180">
        <f t="shared" ref="BI122:BI127" si="8">IF(N122="nulová",J122,0)</f>
        <v>0</v>
      </c>
      <c r="BJ122" s="23" t="s">
        <v>79</v>
      </c>
      <c r="BK122" s="180">
        <f t="shared" ref="BK122:BK127" si="9">ROUND(I122*H122,2)</f>
        <v>0</v>
      </c>
      <c r="BL122" s="23" t="s">
        <v>137</v>
      </c>
      <c r="BM122" s="23" t="s">
        <v>217</v>
      </c>
    </row>
    <row r="123" spans="2:65" s="1" customFormat="1" ht="25.5" customHeight="1">
      <c r="B123" s="168"/>
      <c r="C123" s="169" t="s">
        <v>218</v>
      </c>
      <c r="D123" s="169" t="s">
        <v>132</v>
      </c>
      <c r="E123" s="170" t="s">
        <v>219</v>
      </c>
      <c r="F123" s="171" t="s">
        <v>220</v>
      </c>
      <c r="G123" s="172" t="s">
        <v>174</v>
      </c>
      <c r="H123" s="173">
        <v>220.5</v>
      </c>
      <c r="I123" s="174"/>
      <c r="J123" s="175">
        <f t="shared" si="0"/>
        <v>0</v>
      </c>
      <c r="K123" s="171" t="s">
        <v>136</v>
      </c>
      <c r="L123" s="40"/>
      <c r="M123" s="176" t="s">
        <v>5</v>
      </c>
      <c r="N123" s="177" t="s">
        <v>42</v>
      </c>
      <c r="O123" s="41"/>
      <c r="P123" s="178">
        <f t="shared" si="1"/>
        <v>0</v>
      </c>
      <c r="Q123" s="178">
        <v>1E-4</v>
      </c>
      <c r="R123" s="178">
        <f t="shared" si="2"/>
        <v>2.205E-2</v>
      </c>
      <c r="S123" s="178">
        <v>0</v>
      </c>
      <c r="T123" s="179">
        <f t="shared" si="3"/>
        <v>0</v>
      </c>
      <c r="AR123" s="23" t="s">
        <v>137</v>
      </c>
      <c r="AT123" s="23" t="s">
        <v>132</v>
      </c>
      <c r="AU123" s="23" t="s">
        <v>81</v>
      </c>
      <c r="AY123" s="23" t="s">
        <v>129</v>
      </c>
      <c r="BE123" s="180">
        <f t="shared" si="4"/>
        <v>0</v>
      </c>
      <c r="BF123" s="180">
        <f t="shared" si="5"/>
        <v>0</v>
      </c>
      <c r="BG123" s="180">
        <f t="shared" si="6"/>
        <v>0</v>
      </c>
      <c r="BH123" s="180">
        <f t="shared" si="7"/>
        <v>0</v>
      </c>
      <c r="BI123" s="180">
        <f t="shared" si="8"/>
        <v>0</v>
      </c>
      <c r="BJ123" s="23" t="s">
        <v>79</v>
      </c>
      <c r="BK123" s="180">
        <f t="shared" si="9"/>
        <v>0</v>
      </c>
      <c r="BL123" s="23" t="s">
        <v>137</v>
      </c>
      <c r="BM123" s="23" t="s">
        <v>221</v>
      </c>
    </row>
    <row r="124" spans="2:65" s="1" customFormat="1" ht="25.5" customHeight="1">
      <c r="B124" s="168"/>
      <c r="C124" s="169" t="s">
        <v>222</v>
      </c>
      <c r="D124" s="169" t="s">
        <v>132</v>
      </c>
      <c r="E124" s="170" t="s">
        <v>223</v>
      </c>
      <c r="F124" s="171" t="s">
        <v>224</v>
      </c>
      <c r="G124" s="172" t="s">
        <v>174</v>
      </c>
      <c r="H124" s="173">
        <v>220.5</v>
      </c>
      <c r="I124" s="174"/>
      <c r="J124" s="175">
        <f t="shared" si="0"/>
        <v>0</v>
      </c>
      <c r="K124" s="171" t="s">
        <v>136</v>
      </c>
      <c r="L124" s="40"/>
      <c r="M124" s="176" t="s">
        <v>5</v>
      </c>
      <c r="N124" s="177" t="s">
        <v>42</v>
      </c>
      <c r="O124" s="41"/>
      <c r="P124" s="178">
        <f t="shared" si="1"/>
        <v>0</v>
      </c>
      <c r="Q124" s="178">
        <v>0</v>
      </c>
      <c r="R124" s="178">
        <f t="shared" si="2"/>
        <v>0</v>
      </c>
      <c r="S124" s="178">
        <v>0</v>
      </c>
      <c r="T124" s="179">
        <f t="shared" si="3"/>
        <v>0</v>
      </c>
      <c r="AR124" s="23" t="s">
        <v>137</v>
      </c>
      <c r="AT124" s="23" t="s">
        <v>132</v>
      </c>
      <c r="AU124" s="23" t="s">
        <v>81</v>
      </c>
      <c r="AY124" s="23" t="s">
        <v>129</v>
      </c>
      <c r="BE124" s="180">
        <f t="shared" si="4"/>
        <v>0</v>
      </c>
      <c r="BF124" s="180">
        <f t="shared" si="5"/>
        <v>0</v>
      </c>
      <c r="BG124" s="180">
        <f t="shared" si="6"/>
        <v>0</v>
      </c>
      <c r="BH124" s="180">
        <f t="shared" si="7"/>
        <v>0</v>
      </c>
      <c r="BI124" s="180">
        <f t="shared" si="8"/>
        <v>0</v>
      </c>
      <c r="BJ124" s="23" t="s">
        <v>79</v>
      </c>
      <c r="BK124" s="180">
        <f t="shared" si="9"/>
        <v>0</v>
      </c>
      <c r="BL124" s="23" t="s">
        <v>137</v>
      </c>
      <c r="BM124" s="23" t="s">
        <v>225</v>
      </c>
    </row>
    <row r="125" spans="2:65" s="1" customFormat="1" ht="25.5" customHeight="1">
      <c r="B125" s="168"/>
      <c r="C125" s="169" t="s">
        <v>226</v>
      </c>
      <c r="D125" s="169" t="s">
        <v>132</v>
      </c>
      <c r="E125" s="170" t="s">
        <v>227</v>
      </c>
      <c r="F125" s="171" t="s">
        <v>228</v>
      </c>
      <c r="G125" s="172" t="s">
        <v>174</v>
      </c>
      <c r="H125" s="173">
        <v>4</v>
      </c>
      <c r="I125" s="174"/>
      <c r="J125" s="175">
        <f t="shared" si="0"/>
        <v>0</v>
      </c>
      <c r="K125" s="171" t="s">
        <v>136</v>
      </c>
      <c r="L125" s="40"/>
      <c r="M125" s="176" t="s">
        <v>5</v>
      </c>
      <c r="N125" s="177" t="s">
        <v>42</v>
      </c>
      <c r="O125" s="41"/>
      <c r="P125" s="178">
        <f t="shared" si="1"/>
        <v>0</v>
      </c>
      <c r="Q125" s="178">
        <v>1.1820000000000001E-2</v>
      </c>
      <c r="R125" s="178">
        <f t="shared" si="2"/>
        <v>4.7280000000000003E-2</v>
      </c>
      <c r="S125" s="178">
        <v>0</v>
      </c>
      <c r="T125" s="179">
        <f t="shared" si="3"/>
        <v>0</v>
      </c>
      <c r="AR125" s="23" t="s">
        <v>137</v>
      </c>
      <c r="AT125" s="23" t="s">
        <v>132</v>
      </c>
      <c r="AU125" s="23" t="s">
        <v>81</v>
      </c>
      <c r="AY125" s="23" t="s">
        <v>129</v>
      </c>
      <c r="BE125" s="180">
        <f t="shared" si="4"/>
        <v>0</v>
      </c>
      <c r="BF125" s="180">
        <f t="shared" si="5"/>
        <v>0</v>
      </c>
      <c r="BG125" s="180">
        <f t="shared" si="6"/>
        <v>0</v>
      </c>
      <c r="BH125" s="180">
        <f t="shared" si="7"/>
        <v>0</v>
      </c>
      <c r="BI125" s="180">
        <f t="shared" si="8"/>
        <v>0</v>
      </c>
      <c r="BJ125" s="23" t="s">
        <v>79</v>
      </c>
      <c r="BK125" s="180">
        <f t="shared" si="9"/>
        <v>0</v>
      </c>
      <c r="BL125" s="23" t="s">
        <v>137</v>
      </c>
      <c r="BM125" s="23" t="s">
        <v>229</v>
      </c>
    </row>
    <row r="126" spans="2:65" s="1" customFormat="1" ht="25.5" customHeight="1">
      <c r="B126" s="168"/>
      <c r="C126" s="169" t="s">
        <v>230</v>
      </c>
      <c r="D126" s="169" t="s">
        <v>132</v>
      </c>
      <c r="E126" s="170" t="s">
        <v>231</v>
      </c>
      <c r="F126" s="171" t="s">
        <v>232</v>
      </c>
      <c r="G126" s="172" t="s">
        <v>174</v>
      </c>
      <c r="H126" s="173">
        <v>4</v>
      </c>
      <c r="I126" s="174"/>
      <c r="J126" s="175">
        <f t="shared" si="0"/>
        <v>0</v>
      </c>
      <c r="K126" s="171" t="s">
        <v>136</v>
      </c>
      <c r="L126" s="40"/>
      <c r="M126" s="176" t="s">
        <v>5</v>
      </c>
      <c r="N126" s="177" t="s">
        <v>42</v>
      </c>
      <c r="O126" s="41"/>
      <c r="P126" s="178">
        <f t="shared" si="1"/>
        <v>0</v>
      </c>
      <c r="Q126" s="178">
        <v>0</v>
      </c>
      <c r="R126" s="178">
        <f t="shared" si="2"/>
        <v>0</v>
      </c>
      <c r="S126" s="178">
        <v>0</v>
      </c>
      <c r="T126" s="179">
        <f t="shared" si="3"/>
        <v>0</v>
      </c>
      <c r="AR126" s="23" t="s">
        <v>137</v>
      </c>
      <c r="AT126" s="23" t="s">
        <v>132</v>
      </c>
      <c r="AU126" s="23" t="s">
        <v>81</v>
      </c>
      <c r="AY126" s="23" t="s">
        <v>129</v>
      </c>
      <c r="BE126" s="180">
        <f t="shared" si="4"/>
        <v>0</v>
      </c>
      <c r="BF126" s="180">
        <f t="shared" si="5"/>
        <v>0</v>
      </c>
      <c r="BG126" s="180">
        <f t="shared" si="6"/>
        <v>0</v>
      </c>
      <c r="BH126" s="180">
        <f t="shared" si="7"/>
        <v>0</v>
      </c>
      <c r="BI126" s="180">
        <f t="shared" si="8"/>
        <v>0</v>
      </c>
      <c r="BJ126" s="23" t="s">
        <v>79</v>
      </c>
      <c r="BK126" s="180">
        <f t="shared" si="9"/>
        <v>0</v>
      </c>
      <c r="BL126" s="23" t="s">
        <v>137</v>
      </c>
      <c r="BM126" s="23" t="s">
        <v>233</v>
      </c>
    </row>
    <row r="127" spans="2:65" s="1" customFormat="1" ht="38.25" customHeight="1">
      <c r="B127" s="168"/>
      <c r="C127" s="169" t="s">
        <v>10</v>
      </c>
      <c r="D127" s="169" t="s">
        <v>132</v>
      </c>
      <c r="E127" s="170" t="s">
        <v>234</v>
      </c>
      <c r="F127" s="171" t="s">
        <v>235</v>
      </c>
      <c r="G127" s="172" t="s">
        <v>164</v>
      </c>
      <c r="H127" s="173">
        <v>116.72</v>
      </c>
      <c r="I127" s="174"/>
      <c r="J127" s="175">
        <f t="shared" si="0"/>
        <v>0</v>
      </c>
      <c r="K127" s="171" t="s">
        <v>136</v>
      </c>
      <c r="L127" s="40"/>
      <c r="M127" s="176" t="s">
        <v>5</v>
      </c>
      <c r="N127" s="177" t="s">
        <v>42</v>
      </c>
      <c r="O127" s="41"/>
      <c r="P127" s="178">
        <f t="shared" si="1"/>
        <v>0</v>
      </c>
      <c r="Q127" s="178">
        <v>0</v>
      </c>
      <c r="R127" s="178">
        <f t="shared" si="2"/>
        <v>0</v>
      </c>
      <c r="S127" s="178">
        <v>0</v>
      </c>
      <c r="T127" s="179">
        <f t="shared" si="3"/>
        <v>0</v>
      </c>
      <c r="AR127" s="23" t="s">
        <v>137</v>
      </c>
      <c r="AT127" s="23" t="s">
        <v>132</v>
      </c>
      <c r="AU127" s="23" t="s">
        <v>81</v>
      </c>
      <c r="AY127" s="23" t="s">
        <v>129</v>
      </c>
      <c r="BE127" s="180">
        <f t="shared" si="4"/>
        <v>0</v>
      </c>
      <c r="BF127" s="180">
        <f t="shared" si="5"/>
        <v>0</v>
      </c>
      <c r="BG127" s="180">
        <f t="shared" si="6"/>
        <v>0</v>
      </c>
      <c r="BH127" s="180">
        <f t="shared" si="7"/>
        <v>0</v>
      </c>
      <c r="BI127" s="180">
        <f t="shared" si="8"/>
        <v>0</v>
      </c>
      <c r="BJ127" s="23" t="s">
        <v>79</v>
      </c>
      <c r="BK127" s="180">
        <f t="shared" si="9"/>
        <v>0</v>
      </c>
      <c r="BL127" s="23" t="s">
        <v>137</v>
      </c>
      <c r="BM127" s="23" t="s">
        <v>236</v>
      </c>
    </row>
    <row r="128" spans="2:65" s="11" customFormat="1" ht="12">
      <c r="B128" s="181"/>
      <c r="D128" s="182" t="s">
        <v>139</v>
      </c>
      <c r="E128" s="183" t="s">
        <v>5</v>
      </c>
      <c r="F128" s="184" t="s">
        <v>237</v>
      </c>
      <c r="H128" s="185">
        <v>116.72</v>
      </c>
      <c r="I128" s="186"/>
      <c r="L128" s="181"/>
      <c r="M128" s="187"/>
      <c r="N128" s="188"/>
      <c r="O128" s="188"/>
      <c r="P128" s="188"/>
      <c r="Q128" s="188"/>
      <c r="R128" s="188"/>
      <c r="S128" s="188"/>
      <c r="T128" s="189"/>
      <c r="AT128" s="183" t="s">
        <v>139</v>
      </c>
      <c r="AU128" s="183" t="s">
        <v>81</v>
      </c>
      <c r="AV128" s="11" t="s">
        <v>81</v>
      </c>
      <c r="AW128" s="11" t="s">
        <v>35</v>
      </c>
      <c r="AX128" s="11" t="s">
        <v>79</v>
      </c>
      <c r="AY128" s="183" t="s">
        <v>129</v>
      </c>
    </row>
    <row r="129" spans="2:65" s="1" customFormat="1" ht="38.25" customHeight="1">
      <c r="B129" s="168"/>
      <c r="C129" s="169" t="s">
        <v>238</v>
      </c>
      <c r="D129" s="169" t="s">
        <v>132</v>
      </c>
      <c r="E129" s="170" t="s">
        <v>239</v>
      </c>
      <c r="F129" s="171" t="s">
        <v>240</v>
      </c>
      <c r="G129" s="172" t="s">
        <v>164</v>
      </c>
      <c r="H129" s="173">
        <v>126</v>
      </c>
      <c r="I129" s="174"/>
      <c r="J129" s="175">
        <f>ROUND(I129*H129,2)</f>
        <v>0</v>
      </c>
      <c r="K129" s="171" t="s">
        <v>136</v>
      </c>
      <c r="L129" s="40"/>
      <c r="M129" s="176" t="s">
        <v>5</v>
      </c>
      <c r="N129" s="177" t="s">
        <v>42</v>
      </c>
      <c r="O129" s="41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AR129" s="23" t="s">
        <v>137</v>
      </c>
      <c r="AT129" s="23" t="s">
        <v>132</v>
      </c>
      <c r="AU129" s="23" t="s">
        <v>81</v>
      </c>
      <c r="AY129" s="23" t="s">
        <v>129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3" t="s">
        <v>79</v>
      </c>
      <c r="BK129" s="180">
        <f>ROUND(I129*H129,2)</f>
        <v>0</v>
      </c>
      <c r="BL129" s="23" t="s">
        <v>137</v>
      </c>
      <c r="BM129" s="23" t="s">
        <v>241</v>
      </c>
    </row>
    <row r="130" spans="2:65" s="11" customFormat="1" ht="12">
      <c r="B130" s="181"/>
      <c r="D130" s="182" t="s">
        <v>139</v>
      </c>
      <c r="E130" s="183" t="s">
        <v>5</v>
      </c>
      <c r="F130" s="184" t="s">
        <v>242</v>
      </c>
      <c r="H130" s="185">
        <v>126</v>
      </c>
      <c r="I130" s="186"/>
      <c r="L130" s="181"/>
      <c r="M130" s="187"/>
      <c r="N130" s="188"/>
      <c r="O130" s="188"/>
      <c r="P130" s="188"/>
      <c r="Q130" s="188"/>
      <c r="R130" s="188"/>
      <c r="S130" s="188"/>
      <c r="T130" s="189"/>
      <c r="AT130" s="183" t="s">
        <v>139</v>
      </c>
      <c r="AU130" s="183" t="s">
        <v>81</v>
      </c>
      <c r="AV130" s="11" t="s">
        <v>81</v>
      </c>
      <c r="AW130" s="11" t="s">
        <v>35</v>
      </c>
      <c r="AX130" s="11" t="s">
        <v>79</v>
      </c>
      <c r="AY130" s="183" t="s">
        <v>129</v>
      </c>
    </row>
    <row r="131" spans="2:65" s="1" customFormat="1" ht="38.25" customHeight="1">
      <c r="B131" s="168"/>
      <c r="C131" s="169" t="s">
        <v>243</v>
      </c>
      <c r="D131" s="169" t="s">
        <v>132</v>
      </c>
      <c r="E131" s="170" t="s">
        <v>244</v>
      </c>
      <c r="F131" s="171" t="s">
        <v>245</v>
      </c>
      <c r="G131" s="172" t="s">
        <v>164</v>
      </c>
      <c r="H131" s="173">
        <v>126</v>
      </c>
      <c r="I131" s="174"/>
      <c r="J131" s="175">
        <f>ROUND(I131*H131,2)</f>
        <v>0</v>
      </c>
      <c r="K131" s="171" t="s">
        <v>136</v>
      </c>
      <c r="L131" s="40"/>
      <c r="M131" s="176" t="s">
        <v>5</v>
      </c>
      <c r="N131" s="177" t="s">
        <v>42</v>
      </c>
      <c r="O131" s="41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23" t="s">
        <v>137</v>
      </c>
      <c r="AT131" s="23" t="s">
        <v>132</v>
      </c>
      <c r="AU131" s="23" t="s">
        <v>81</v>
      </c>
      <c r="AY131" s="23" t="s">
        <v>129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23" t="s">
        <v>79</v>
      </c>
      <c r="BK131" s="180">
        <f>ROUND(I131*H131,2)</f>
        <v>0</v>
      </c>
      <c r="BL131" s="23" t="s">
        <v>137</v>
      </c>
      <c r="BM131" s="23" t="s">
        <v>246</v>
      </c>
    </row>
    <row r="132" spans="2:65" s="1" customFormat="1" ht="38.25" customHeight="1">
      <c r="B132" s="168"/>
      <c r="C132" s="169" t="s">
        <v>247</v>
      </c>
      <c r="D132" s="169" t="s">
        <v>132</v>
      </c>
      <c r="E132" s="170" t="s">
        <v>248</v>
      </c>
      <c r="F132" s="171" t="s">
        <v>249</v>
      </c>
      <c r="G132" s="172" t="s">
        <v>164</v>
      </c>
      <c r="H132" s="173">
        <v>104</v>
      </c>
      <c r="I132" s="174"/>
      <c r="J132" s="175">
        <f>ROUND(I132*H132,2)</f>
        <v>0</v>
      </c>
      <c r="K132" s="171" t="s">
        <v>136</v>
      </c>
      <c r="L132" s="40"/>
      <c r="M132" s="176" t="s">
        <v>5</v>
      </c>
      <c r="N132" s="177" t="s">
        <v>42</v>
      </c>
      <c r="O132" s="41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AR132" s="23" t="s">
        <v>137</v>
      </c>
      <c r="AT132" s="23" t="s">
        <v>132</v>
      </c>
      <c r="AU132" s="23" t="s">
        <v>81</v>
      </c>
      <c r="AY132" s="23" t="s">
        <v>129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23" t="s">
        <v>79</v>
      </c>
      <c r="BK132" s="180">
        <f>ROUND(I132*H132,2)</f>
        <v>0</v>
      </c>
      <c r="BL132" s="23" t="s">
        <v>137</v>
      </c>
      <c r="BM132" s="23" t="s">
        <v>250</v>
      </c>
    </row>
    <row r="133" spans="2:65" s="11" customFormat="1" ht="12">
      <c r="B133" s="181"/>
      <c r="D133" s="182" t="s">
        <v>139</v>
      </c>
      <c r="E133" s="183" t="s">
        <v>5</v>
      </c>
      <c r="F133" s="184" t="s">
        <v>251</v>
      </c>
      <c r="H133" s="185">
        <v>104</v>
      </c>
      <c r="I133" s="186"/>
      <c r="L133" s="181"/>
      <c r="M133" s="187"/>
      <c r="N133" s="188"/>
      <c r="O133" s="188"/>
      <c r="P133" s="188"/>
      <c r="Q133" s="188"/>
      <c r="R133" s="188"/>
      <c r="S133" s="188"/>
      <c r="T133" s="189"/>
      <c r="AT133" s="183" t="s">
        <v>139</v>
      </c>
      <c r="AU133" s="183" t="s">
        <v>81</v>
      </c>
      <c r="AV133" s="11" t="s">
        <v>81</v>
      </c>
      <c r="AW133" s="11" t="s">
        <v>35</v>
      </c>
      <c r="AX133" s="11" t="s">
        <v>79</v>
      </c>
      <c r="AY133" s="183" t="s">
        <v>129</v>
      </c>
    </row>
    <row r="134" spans="2:65" s="1" customFormat="1" ht="38.25" customHeight="1">
      <c r="B134" s="168"/>
      <c r="C134" s="169" t="s">
        <v>252</v>
      </c>
      <c r="D134" s="169" t="s">
        <v>132</v>
      </c>
      <c r="E134" s="170" t="s">
        <v>253</v>
      </c>
      <c r="F134" s="171" t="s">
        <v>254</v>
      </c>
      <c r="G134" s="172" t="s">
        <v>164</v>
      </c>
      <c r="H134" s="173">
        <v>104</v>
      </c>
      <c r="I134" s="174"/>
      <c r="J134" s="175">
        <f>ROUND(I134*H134,2)</f>
        <v>0</v>
      </c>
      <c r="K134" s="171" t="s">
        <v>136</v>
      </c>
      <c r="L134" s="40"/>
      <c r="M134" s="176" t="s">
        <v>5</v>
      </c>
      <c r="N134" s="177" t="s">
        <v>42</v>
      </c>
      <c r="O134" s="41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AR134" s="23" t="s">
        <v>137</v>
      </c>
      <c r="AT134" s="23" t="s">
        <v>132</v>
      </c>
      <c r="AU134" s="23" t="s">
        <v>81</v>
      </c>
      <c r="AY134" s="23" t="s">
        <v>129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23" t="s">
        <v>79</v>
      </c>
      <c r="BK134" s="180">
        <f>ROUND(I134*H134,2)</f>
        <v>0</v>
      </c>
      <c r="BL134" s="23" t="s">
        <v>137</v>
      </c>
      <c r="BM134" s="23" t="s">
        <v>255</v>
      </c>
    </row>
    <row r="135" spans="2:65" s="1" customFormat="1" ht="25.5" customHeight="1">
      <c r="B135" s="168"/>
      <c r="C135" s="169" t="s">
        <v>256</v>
      </c>
      <c r="D135" s="169" t="s">
        <v>132</v>
      </c>
      <c r="E135" s="170" t="s">
        <v>257</v>
      </c>
      <c r="F135" s="171" t="s">
        <v>258</v>
      </c>
      <c r="G135" s="172" t="s">
        <v>164</v>
      </c>
      <c r="H135" s="173">
        <v>431.4</v>
      </c>
      <c r="I135" s="174"/>
      <c r="J135" s="175">
        <f>ROUND(I135*H135,2)</f>
        <v>0</v>
      </c>
      <c r="K135" s="171" t="s">
        <v>136</v>
      </c>
      <c r="L135" s="40"/>
      <c r="M135" s="176" t="s">
        <v>5</v>
      </c>
      <c r="N135" s="177" t="s">
        <v>42</v>
      </c>
      <c r="O135" s="41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AR135" s="23" t="s">
        <v>137</v>
      </c>
      <c r="AT135" s="23" t="s">
        <v>132</v>
      </c>
      <c r="AU135" s="23" t="s">
        <v>81</v>
      </c>
      <c r="AY135" s="23" t="s">
        <v>129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3" t="s">
        <v>79</v>
      </c>
      <c r="BK135" s="180">
        <f>ROUND(I135*H135,2)</f>
        <v>0</v>
      </c>
      <c r="BL135" s="23" t="s">
        <v>137</v>
      </c>
      <c r="BM135" s="23" t="s">
        <v>259</v>
      </c>
    </row>
    <row r="136" spans="2:65" s="1" customFormat="1" ht="25.5" customHeight="1">
      <c r="B136" s="168"/>
      <c r="C136" s="169" t="s">
        <v>260</v>
      </c>
      <c r="D136" s="169" t="s">
        <v>132</v>
      </c>
      <c r="E136" s="170" t="s">
        <v>261</v>
      </c>
      <c r="F136" s="171" t="s">
        <v>262</v>
      </c>
      <c r="G136" s="172" t="s">
        <v>164</v>
      </c>
      <c r="H136" s="173">
        <v>1.08</v>
      </c>
      <c r="I136" s="174"/>
      <c r="J136" s="175">
        <f>ROUND(I136*H136,2)</f>
        <v>0</v>
      </c>
      <c r="K136" s="171" t="s">
        <v>136</v>
      </c>
      <c r="L136" s="40"/>
      <c r="M136" s="176" t="s">
        <v>5</v>
      </c>
      <c r="N136" s="177" t="s">
        <v>42</v>
      </c>
      <c r="O136" s="41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23" t="s">
        <v>137</v>
      </c>
      <c r="AT136" s="23" t="s">
        <v>132</v>
      </c>
      <c r="AU136" s="23" t="s">
        <v>81</v>
      </c>
      <c r="AY136" s="23" t="s">
        <v>129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3" t="s">
        <v>79</v>
      </c>
      <c r="BK136" s="180">
        <f>ROUND(I136*H136,2)</f>
        <v>0</v>
      </c>
      <c r="BL136" s="23" t="s">
        <v>137</v>
      </c>
      <c r="BM136" s="23" t="s">
        <v>263</v>
      </c>
    </row>
    <row r="137" spans="2:65" s="11" customFormat="1" ht="12">
      <c r="B137" s="181"/>
      <c r="D137" s="182" t="s">
        <v>139</v>
      </c>
      <c r="E137" s="183" t="s">
        <v>5</v>
      </c>
      <c r="F137" s="184" t="s">
        <v>264</v>
      </c>
      <c r="H137" s="185">
        <v>1.08</v>
      </c>
      <c r="I137" s="186"/>
      <c r="L137" s="181"/>
      <c r="M137" s="187"/>
      <c r="N137" s="188"/>
      <c r="O137" s="188"/>
      <c r="P137" s="188"/>
      <c r="Q137" s="188"/>
      <c r="R137" s="188"/>
      <c r="S137" s="188"/>
      <c r="T137" s="189"/>
      <c r="AT137" s="183" t="s">
        <v>139</v>
      </c>
      <c r="AU137" s="183" t="s">
        <v>81</v>
      </c>
      <c r="AV137" s="11" t="s">
        <v>81</v>
      </c>
      <c r="AW137" s="11" t="s">
        <v>35</v>
      </c>
      <c r="AX137" s="11" t="s">
        <v>79</v>
      </c>
      <c r="AY137" s="183" t="s">
        <v>129</v>
      </c>
    </row>
    <row r="138" spans="2:65" s="1" customFormat="1" ht="25.5" customHeight="1">
      <c r="B138" s="168"/>
      <c r="C138" s="169" t="s">
        <v>265</v>
      </c>
      <c r="D138" s="169" t="s">
        <v>132</v>
      </c>
      <c r="E138" s="170" t="s">
        <v>266</v>
      </c>
      <c r="F138" s="171" t="s">
        <v>267</v>
      </c>
      <c r="G138" s="172" t="s">
        <v>164</v>
      </c>
      <c r="H138" s="173">
        <v>100.7</v>
      </c>
      <c r="I138" s="174"/>
      <c r="J138" s="175">
        <f>ROUND(I138*H138,2)</f>
        <v>0</v>
      </c>
      <c r="K138" s="171" t="s">
        <v>136</v>
      </c>
      <c r="L138" s="40"/>
      <c r="M138" s="176" t="s">
        <v>5</v>
      </c>
      <c r="N138" s="177" t="s">
        <v>42</v>
      </c>
      <c r="O138" s="41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23" t="s">
        <v>137</v>
      </c>
      <c r="AT138" s="23" t="s">
        <v>132</v>
      </c>
      <c r="AU138" s="23" t="s">
        <v>81</v>
      </c>
      <c r="AY138" s="23" t="s">
        <v>129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3" t="s">
        <v>79</v>
      </c>
      <c r="BK138" s="180">
        <f>ROUND(I138*H138,2)</f>
        <v>0</v>
      </c>
      <c r="BL138" s="23" t="s">
        <v>137</v>
      </c>
      <c r="BM138" s="23" t="s">
        <v>268</v>
      </c>
    </row>
    <row r="139" spans="2:65" s="11" customFormat="1" ht="12">
      <c r="B139" s="181"/>
      <c r="D139" s="182" t="s">
        <v>139</v>
      </c>
      <c r="E139" s="183" t="s">
        <v>5</v>
      </c>
      <c r="F139" s="184" t="s">
        <v>269</v>
      </c>
      <c r="H139" s="185">
        <v>100.7</v>
      </c>
      <c r="I139" s="186"/>
      <c r="L139" s="181"/>
      <c r="M139" s="187"/>
      <c r="N139" s="188"/>
      <c r="O139" s="188"/>
      <c r="P139" s="188"/>
      <c r="Q139" s="188"/>
      <c r="R139" s="188"/>
      <c r="S139" s="188"/>
      <c r="T139" s="189"/>
      <c r="AT139" s="183" t="s">
        <v>139</v>
      </c>
      <c r="AU139" s="183" t="s">
        <v>81</v>
      </c>
      <c r="AV139" s="11" t="s">
        <v>81</v>
      </c>
      <c r="AW139" s="11" t="s">
        <v>35</v>
      </c>
      <c r="AX139" s="11" t="s">
        <v>79</v>
      </c>
      <c r="AY139" s="183" t="s">
        <v>129</v>
      </c>
    </row>
    <row r="140" spans="2:65" s="1" customFormat="1" ht="38.25" customHeight="1">
      <c r="B140" s="168"/>
      <c r="C140" s="169" t="s">
        <v>270</v>
      </c>
      <c r="D140" s="169" t="s">
        <v>132</v>
      </c>
      <c r="E140" s="170" t="s">
        <v>271</v>
      </c>
      <c r="F140" s="171" t="s">
        <v>272</v>
      </c>
      <c r="G140" s="172" t="s">
        <v>164</v>
      </c>
      <c r="H140" s="173">
        <v>100.7</v>
      </c>
      <c r="I140" s="174"/>
      <c r="J140" s="175">
        <f>ROUND(I140*H140,2)</f>
        <v>0</v>
      </c>
      <c r="K140" s="171" t="s">
        <v>136</v>
      </c>
      <c r="L140" s="40"/>
      <c r="M140" s="176" t="s">
        <v>5</v>
      </c>
      <c r="N140" s="177" t="s">
        <v>42</v>
      </c>
      <c r="O140" s="41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23" t="s">
        <v>137</v>
      </c>
      <c r="AT140" s="23" t="s">
        <v>132</v>
      </c>
      <c r="AU140" s="23" t="s">
        <v>81</v>
      </c>
      <c r="AY140" s="23" t="s">
        <v>129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3" t="s">
        <v>79</v>
      </c>
      <c r="BK140" s="180">
        <f>ROUND(I140*H140,2)</f>
        <v>0</v>
      </c>
      <c r="BL140" s="23" t="s">
        <v>137</v>
      </c>
      <c r="BM140" s="23" t="s">
        <v>273</v>
      </c>
    </row>
    <row r="141" spans="2:65" s="1" customFormat="1" ht="25.5" customHeight="1">
      <c r="B141" s="168"/>
      <c r="C141" s="169" t="s">
        <v>274</v>
      </c>
      <c r="D141" s="169" t="s">
        <v>132</v>
      </c>
      <c r="E141" s="170" t="s">
        <v>275</v>
      </c>
      <c r="F141" s="171" t="s">
        <v>276</v>
      </c>
      <c r="G141" s="172" t="s">
        <v>164</v>
      </c>
      <c r="H141" s="173">
        <v>100.7</v>
      </c>
      <c r="I141" s="174"/>
      <c r="J141" s="175">
        <f>ROUND(I141*H141,2)</f>
        <v>0</v>
      </c>
      <c r="K141" s="171" t="s">
        <v>136</v>
      </c>
      <c r="L141" s="40"/>
      <c r="M141" s="176" t="s">
        <v>5</v>
      </c>
      <c r="N141" s="177" t="s">
        <v>42</v>
      </c>
      <c r="O141" s="41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23" t="s">
        <v>137</v>
      </c>
      <c r="AT141" s="23" t="s">
        <v>132</v>
      </c>
      <c r="AU141" s="23" t="s">
        <v>81</v>
      </c>
      <c r="AY141" s="23" t="s">
        <v>129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3" t="s">
        <v>79</v>
      </c>
      <c r="BK141" s="180">
        <f>ROUND(I141*H141,2)</f>
        <v>0</v>
      </c>
      <c r="BL141" s="23" t="s">
        <v>137</v>
      </c>
      <c r="BM141" s="23" t="s">
        <v>277</v>
      </c>
    </row>
    <row r="142" spans="2:65" s="11" customFormat="1" ht="12">
      <c r="B142" s="181"/>
      <c r="D142" s="182" t="s">
        <v>139</v>
      </c>
      <c r="E142" s="183" t="s">
        <v>5</v>
      </c>
      <c r="F142" s="184" t="s">
        <v>269</v>
      </c>
      <c r="H142" s="185">
        <v>100.7</v>
      </c>
      <c r="I142" s="186"/>
      <c r="L142" s="181"/>
      <c r="M142" s="187"/>
      <c r="N142" s="188"/>
      <c r="O142" s="188"/>
      <c r="P142" s="188"/>
      <c r="Q142" s="188"/>
      <c r="R142" s="188"/>
      <c r="S142" s="188"/>
      <c r="T142" s="189"/>
      <c r="AT142" s="183" t="s">
        <v>139</v>
      </c>
      <c r="AU142" s="183" t="s">
        <v>81</v>
      </c>
      <c r="AV142" s="11" t="s">
        <v>81</v>
      </c>
      <c r="AW142" s="11" t="s">
        <v>35</v>
      </c>
      <c r="AX142" s="11" t="s">
        <v>79</v>
      </c>
      <c r="AY142" s="183" t="s">
        <v>129</v>
      </c>
    </row>
    <row r="143" spans="2:65" s="1" customFormat="1" ht="38.25" customHeight="1">
      <c r="B143" s="168"/>
      <c r="C143" s="169" t="s">
        <v>278</v>
      </c>
      <c r="D143" s="169" t="s">
        <v>132</v>
      </c>
      <c r="E143" s="170" t="s">
        <v>279</v>
      </c>
      <c r="F143" s="171" t="s">
        <v>280</v>
      </c>
      <c r="G143" s="172" t="s">
        <v>164</v>
      </c>
      <c r="H143" s="173">
        <v>100.7</v>
      </c>
      <c r="I143" s="174"/>
      <c r="J143" s="175">
        <f>ROUND(I143*H143,2)</f>
        <v>0</v>
      </c>
      <c r="K143" s="171" t="s">
        <v>136</v>
      </c>
      <c r="L143" s="40"/>
      <c r="M143" s="176" t="s">
        <v>5</v>
      </c>
      <c r="N143" s="177" t="s">
        <v>42</v>
      </c>
      <c r="O143" s="41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AR143" s="23" t="s">
        <v>137</v>
      </c>
      <c r="AT143" s="23" t="s">
        <v>132</v>
      </c>
      <c r="AU143" s="23" t="s">
        <v>81</v>
      </c>
      <c r="AY143" s="23" t="s">
        <v>129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23" t="s">
        <v>79</v>
      </c>
      <c r="BK143" s="180">
        <f>ROUND(I143*H143,2)</f>
        <v>0</v>
      </c>
      <c r="BL143" s="23" t="s">
        <v>137</v>
      </c>
      <c r="BM143" s="23" t="s">
        <v>281</v>
      </c>
    </row>
    <row r="144" spans="2:65" s="1" customFormat="1" ht="25.5" customHeight="1">
      <c r="B144" s="168"/>
      <c r="C144" s="169" t="s">
        <v>282</v>
      </c>
      <c r="D144" s="169" t="s">
        <v>132</v>
      </c>
      <c r="E144" s="170" t="s">
        <v>283</v>
      </c>
      <c r="F144" s="171" t="s">
        <v>284</v>
      </c>
      <c r="G144" s="172" t="s">
        <v>144</v>
      </c>
      <c r="H144" s="173">
        <v>272</v>
      </c>
      <c r="I144" s="174"/>
      <c r="J144" s="175">
        <f>ROUND(I144*H144,2)</f>
        <v>0</v>
      </c>
      <c r="K144" s="171" t="s">
        <v>136</v>
      </c>
      <c r="L144" s="40"/>
      <c r="M144" s="176" t="s">
        <v>5</v>
      </c>
      <c r="N144" s="177" t="s">
        <v>42</v>
      </c>
      <c r="O144" s="41"/>
      <c r="P144" s="178">
        <f>O144*H144</f>
        <v>0</v>
      </c>
      <c r="Q144" s="178">
        <v>8.4000000000000003E-4</v>
      </c>
      <c r="R144" s="178">
        <f>Q144*H144</f>
        <v>0.22848000000000002</v>
      </c>
      <c r="S144" s="178">
        <v>0</v>
      </c>
      <c r="T144" s="179">
        <f>S144*H144</f>
        <v>0</v>
      </c>
      <c r="AR144" s="23" t="s">
        <v>137</v>
      </c>
      <c r="AT144" s="23" t="s">
        <v>132</v>
      </c>
      <c r="AU144" s="23" t="s">
        <v>81</v>
      </c>
      <c r="AY144" s="23" t="s">
        <v>129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23" t="s">
        <v>79</v>
      </c>
      <c r="BK144" s="180">
        <f>ROUND(I144*H144,2)</f>
        <v>0</v>
      </c>
      <c r="BL144" s="23" t="s">
        <v>137</v>
      </c>
      <c r="BM144" s="23" t="s">
        <v>285</v>
      </c>
    </row>
    <row r="145" spans="2:65" s="11" customFormat="1" ht="12">
      <c r="B145" s="181"/>
      <c r="D145" s="182" t="s">
        <v>139</v>
      </c>
      <c r="E145" s="183" t="s">
        <v>5</v>
      </c>
      <c r="F145" s="184" t="s">
        <v>286</v>
      </c>
      <c r="H145" s="185">
        <v>272</v>
      </c>
      <c r="I145" s="186"/>
      <c r="L145" s="181"/>
      <c r="M145" s="187"/>
      <c r="N145" s="188"/>
      <c r="O145" s="188"/>
      <c r="P145" s="188"/>
      <c r="Q145" s="188"/>
      <c r="R145" s="188"/>
      <c r="S145" s="188"/>
      <c r="T145" s="189"/>
      <c r="AT145" s="183" t="s">
        <v>139</v>
      </c>
      <c r="AU145" s="183" t="s">
        <v>81</v>
      </c>
      <c r="AV145" s="11" t="s">
        <v>81</v>
      </c>
      <c r="AW145" s="11" t="s">
        <v>35</v>
      </c>
      <c r="AX145" s="11" t="s">
        <v>79</v>
      </c>
      <c r="AY145" s="183" t="s">
        <v>129</v>
      </c>
    </row>
    <row r="146" spans="2:65" s="1" customFormat="1" ht="25.5" customHeight="1">
      <c r="B146" s="168"/>
      <c r="C146" s="169" t="s">
        <v>287</v>
      </c>
      <c r="D146" s="169" t="s">
        <v>132</v>
      </c>
      <c r="E146" s="170" t="s">
        <v>288</v>
      </c>
      <c r="F146" s="171" t="s">
        <v>289</v>
      </c>
      <c r="G146" s="172" t="s">
        <v>144</v>
      </c>
      <c r="H146" s="173">
        <v>272</v>
      </c>
      <c r="I146" s="174"/>
      <c r="J146" s="175">
        <f>ROUND(I146*H146,2)</f>
        <v>0</v>
      </c>
      <c r="K146" s="171" t="s">
        <v>136</v>
      </c>
      <c r="L146" s="40"/>
      <c r="M146" s="176" t="s">
        <v>5</v>
      </c>
      <c r="N146" s="177" t="s">
        <v>42</v>
      </c>
      <c r="O146" s="41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AR146" s="23" t="s">
        <v>137</v>
      </c>
      <c r="AT146" s="23" t="s">
        <v>132</v>
      </c>
      <c r="AU146" s="23" t="s">
        <v>81</v>
      </c>
      <c r="AY146" s="23" t="s">
        <v>129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23" t="s">
        <v>79</v>
      </c>
      <c r="BK146" s="180">
        <f>ROUND(I146*H146,2)</f>
        <v>0</v>
      </c>
      <c r="BL146" s="23" t="s">
        <v>137</v>
      </c>
      <c r="BM146" s="23" t="s">
        <v>290</v>
      </c>
    </row>
    <row r="147" spans="2:65" s="11" customFormat="1" ht="12">
      <c r="B147" s="181"/>
      <c r="D147" s="182" t="s">
        <v>139</v>
      </c>
      <c r="E147" s="183" t="s">
        <v>5</v>
      </c>
      <c r="F147" s="184" t="s">
        <v>286</v>
      </c>
      <c r="H147" s="185">
        <v>272</v>
      </c>
      <c r="I147" s="186"/>
      <c r="L147" s="181"/>
      <c r="M147" s="187"/>
      <c r="N147" s="188"/>
      <c r="O147" s="188"/>
      <c r="P147" s="188"/>
      <c r="Q147" s="188"/>
      <c r="R147" s="188"/>
      <c r="S147" s="188"/>
      <c r="T147" s="189"/>
      <c r="AT147" s="183" t="s">
        <v>139</v>
      </c>
      <c r="AU147" s="183" t="s">
        <v>81</v>
      </c>
      <c r="AV147" s="11" t="s">
        <v>81</v>
      </c>
      <c r="AW147" s="11" t="s">
        <v>35</v>
      </c>
      <c r="AX147" s="11" t="s">
        <v>79</v>
      </c>
      <c r="AY147" s="183" t="s">
        <v>129</v>
      </c>
    </row>
    <row r="148" spans="2:65" s="1" customFormat="1" ht="25.5" customHeight="1">
      <c r="B148" s="168"/>
      <c r="C148" s="169" t="s">
        <v>291</v>
      </c>
      <c r="D148" s="169" t="s">
        <v>132</v>
      </c>
      <c r="E148" s="170" t="s">
        <v>292</v>
      </c>
      <c r="F148" s="171" t="s">
        <v>293</v>
      </c>
      <c r="G148" s="172" t="s">
        <v>164</v>
      </c>
      <c r="H148" s="173">
        <v>258.39999999999998</v>
      </c>
      <c r="I148" s="174"/>
      <c r="J148" s="175">
        <f>ROUND(I148*H148,2)</f>
        <v>0</v>
      </c>
      <c r="K148" s="171" t="s">
        <v>136</v>
      </c>
      <c r="L148" s="40"/>
      <c r="M148" s="176" t="s">
        <v>5</v>
      </c>
      <c r="N148" s="177" t="s">
        <v>42</v>
      </c>
      <c r="O148" s="41"/>
      <c r="P148" s="178">
        <f>O148*H148</f>
        <v>0</v>
      </c>
      <c r="Q148" s="178">
        <v>4.6000000000000001E-4</v>
      </c>
      <c r="R148" s="178">
        <f>Q148*H148</f>
        <v>0.118864</v>
      </c>
      <c r="S148" s="178">
        <v>0</v>
      </c>
      <c r="T148" s="179">
        <f>S148*H148</f>
        <v>0</v>
      </c>
      <c r="AR148" s="23" t="s">
        <v>137</v>
      </c>
      <c r="AT148" s="23" t="s">
        <v>132</v>
      </c>
      <c r="AU148" s="23" t="s">
        <v>81</v>
      </c>
      <c r="AY148" s="23" t="s">
        <v>129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23" t="s">
        <v>79</v>
      </c>
      <c r="BK148" s="180">
        <f>ROUND(I148*H148,2)</f>
        <v>0</v>
      </c>
      <c r="BL148" s="23" t="s">
        <v>137</v>
      </c>
      <c r="BM148" s="23" t="s">
        <v>294</v>
      </c>
    </row>
    <row r="149" spans="2:65" s="11" customFormat="1" ht="12">
      <c r="B149" s="181"/>
      <c r="D149" s="182" t="s">
        <v>139</v>
      </c>
      <c r="E149" s="183" t="s">
        <v>5</v>
      </c>
      <c r="F149" s="184" t="s">
        <v>295</v>
      </c>
      <c r="H149" s="185">
        <v>258.39999999999998</v>
      </c>
      <c r="I149" s="186"/>
      <c r="L149" s="181"/>
      <c r="M149" s="187"/>
      <c r="N149" s="188"/>
      <c r="O149" s="188"/>
      <c r="P149" s="188"/>
      <c r="Q149" s="188"/>
      <c r="R149" s="188"/>
      <c r="S149" s="188"/>
      <c r="T149" s="189"/>
      <c r="AT149" s="183" t="s">
        <v>139</v>
      </c>
      <c r="AU149" s="183" t="s">
        <v>81</v>
      </c>
      <c r="AV149" s="11" t="s">
        <v>81</v>
      </c>
      <c r="AW149" s="11" t="s">
        <v>35</v>
      </c>
      <c r="AX149" s="11" t="s">
        <v>79</v>
      </c>
      <c r="AY149" s="183" t="s">
        <v>129</v>
      </c>
    </row>
    <row r="150" spans="2:65" s="1" customFormat="1" ht="25.5" customHeight="1">
      <c r="B150" s="168"/>
      <c r="C150" s="169" t="s">
        <v>296</v>
      </c>
      <c r="D150" s="169" t="s">
        <v>132</v>
      </c>
      <c r="E150" s="170" t="s">
        <v>297</v>
      </c>
      <c r="F150" s="171" t="s">
        <v>298</v>
      </c>
      <c r="G150" s="172" t="s">
        <v>164</v>
      </c>
      <c r="H150" s="173">
        <v>258.39999999999998</v>
      </c>
      <c r="I150" s="174"/>
      <c r="J150" s="175">
        <f>ROUND(I150*H150,2)</f>
        <v>0</v>
      </c>
      <c r="K150" s="171" t="s">
        <v>136</v>
      </c>
      <c r="L150" s="40"/>
      <c r="M150" s="176" t="s">
        <v>5</v>
      </c>
      <c r="N150" s="177" t="s">
        <v>42</v>
      </c>
      <c r="O150" s="41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AR150" s="23" t="s">
        <v>137</v>
      </c>
      <c r="AT150" s="23" t="s">
        <v>132</v>
      </c>
      <c r="AU150" s="23" t="s">
        <v>81</v>
      </c>
      <c r="AY150" s="23" t="s">
        <v>129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23" t="s">
        <v>79</v>
      </c>
      <c r="BK150" s="180">
        <f>ROUND(I150*H150,2)</f>
        <v>0</v>
      </c>
      <c r="BL150" s="23" t="s">
        <v>137</v>
      </c>
      <c r="BM150" s="23" t="s">
        <v>299</v>
      </c>
    </row>
    <row r="151" spans="2:65" s="11" customFormat="1" ht="12">
      <c r="B151" s="181"/>
      <c r="D151" s="182" t="s">
        <v>139</v>
      </c>
      <c r="E151" s="183" t="s">
        <v>5</v>
      </c>
      <c r="F151" s="184" t="s">
        <v>295</v>
      </c>
      <c r="H151" s="185">
        <v>258.39999999999998</v>
      </c>
      <c r="I151" s="186"/>
      <c r="L151" s="181"/>
      <c r="M151" s="187"/>
      <c r="N151" s="188"/>
      <c r="O151" s="188"/>
      <c r="P151" s="188"/>
      <c r="Q151" s="188"/>
      <c r="R151" s="188"/>
      <c r="S151" s="188"/>
      <c r="T151" s="189"/>
      <c r="AT151" s="183" t="s">
        <v>139</v>
      </c>
      <c r="AU151" s="183" t="s">
        <v>81</v>
      </c>
      <c r="AV151" s="11" t="s">
        <v>81</v>
      </c>
      <c r="AW151" s="11" t="s">
        <v>35</v>
      </c>
      <c r="AX151" s="11" t="s">
        <v>79</v>
      </c>
      <c r="AY151" s="183" t="s">
        <v>129</v>
      </c>
    </row>
    <row r="152" spans="2:65" s="1" customFormat="1" ht="38.25" customHeight="1">
      <c r="B152" s="168"/>
      <c r="C152" s="169" t="s">
        <v>300</v>
      </c>
      <c r="D152" s="169" t="s">
        <v>132</v>
      </c>
      <c r="E152" s="170" t="s">
        <v>301</v>
      </c>
      <c r="F152" s="171" t="s">
        <v>302</v>
      </c>
      <c r="G152" s="172" t="s">
        <v>164</v>
      </c>
      <c r="H152" s="173">
        <v>102.4</v>
      </c>
      <c r="I152" s="174"/>
      <c r="J152" s="175">
        <f>ROUND(I152*H152,2)</f>
        <v>0</v>
      </c>
      <c r="K152" s="171" t="s">
        <v>136</v>
      </c>
      <c r="L152" s="40"/>
      <c r="M152" s="176" t="s">
        <v>5</v>
      </c>
      <c r="N152" s="177" t="s">
        <v>42</v>
      </c>
      <c r="O152" s="41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AR152" s="23" t="s">
        <v>137</v>
      </c>
      <c r="AT152" s="23" t="s">
        <v>132</v>
      </c>
      <c r="AU152" s="23" t="s">
        <v>81</v>
      </c>
      <c r="AY152" s="23" t="s">
        <v>129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23" t="s">
        <v>79</v>
      </c>
      <c r="BK152" s="180">
        <f>ROUND(I152*H152,2)</f>
        <v>0</v>
      </c>
      <c r="BL152" s="23" t="s">
        <v>137</v>
      </c>
      <c r="BM152" s="23" t="s">
        <v>303</v>
      </c>
    </row>
    <row r="153" spans="2:65" s="11" customFormat="1" ht="12">
      <c r="B153" s="181"/>
      <c r="D153" s="182" t="s">
        <v>139</v>
      </c>
      <c r="E153" s="183" t="s">
        <v>5</v>
      </c>
      <c r="F153" s="184" t="s">
        <v>304</v>
      </c>
      <c r="H153" s="185">
        <v>102.4</v>
      </c>
      <c r="I153" s="186"/>
      <c r="L153" s="181"/>
      <c r="M153" s="187"/>
      <c r="N153" s="188"/>
      <c r="O153" s="188"/>
      <c r="P153" s="188"/>
      <c r="Q153" s="188"/>
      <c r="R153" s="188"/>
      <c r="S153" s="188"/>
      <c r="T153" s="189"/>
      <c r="AT153" s="183" t="s">
        <v>139</v>
      </c>
      <c r="AU153" s="183" t="s">
        <v>81</v>
      </c>
      <c r="AV153" s="11" t="s">
        <v>81</v>
      </c>
      <c r="AW153" s="11" t="s">
        <v>35</v>
      </c>
      <c r="AX153" s="11" t="s">
        <v>79</v>
      </c>
      <c r="AY153" s="183" t="s">
        <v>129</v>
      </c>
    </row>
    <row r="154" spans="2:65" s="1" customFormat="1" ht="38.25" customHeight="1">
      <c r="B154" s="168"/>
      <c r="C154" s="169" t="s">
        <v>305</v>
      </c>
      <c r="D154" s="169" t="s">
        <v>132</v>
      </c>
      <c r="E154" s="170" t="s">
        <v>306</v>
      </c>
      <c r="F154" s="171" t="s">
        <v>307</v>
      </c>
      <c r="G154" s="172" t="s">
        <v>164</v>
      </c>
      <c r="H154" s="173">
        <v>431.4</v>
      </c>
      <c r="I154" s="174"/>
      <c r="J154" s="175">
        <f>ROUND(I154*H154,2)</f>
        <v>0</v>
      </c>
      <c r="K154" s="171" t="s">
        <v>136</v>
      </c>
      <c r="L154" s="40"/>
      <c r="M154" s="176" t="s">
        <v>5</v>
      </c>
      <c r="N154" s="177" t="s">
        <v>42</v>
      </c>
      <c r="O154" s="41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AR154" s="23" t="s">
        <v>137</v>
      </c>
      <c r="AT154" s="23" t="s">
        <v>132</v>
      </c>
      <c r="AU154" s="23" t="s">
        <v>81</v>
      </c>
      <c r="AY154" s="23" t="s">
        <v>129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23" t="s">
        <v>79</v>
      </c>
      <c r="BK154" s="180">
        <f>ROUND(I154*H154,2)</f>
        <v>0</v>
      </c>
      <c r="BL154" s="23" t="s">
        <v>137</v>
      </c>
      <c r="BM154" s="23" t="s">
        <v>308</v>
      </c>
    </row>
    <row r="155" spans="2:65" s="11" customFormat="1" ht="12">
      <c r="B155" s="181"/>
      <c r="D155" s="182" t="s">
        <v>139</v>
      </c>
      <c r="E155" s="183" t="s">
        <v>5</v>
      </c>
      <c r="F155" s="184" t="s">
        <v>242</v>
      </c>
      <c r="H155" s="185">
        <v>126</v>
      </c>
      <c r="I155" s="186"/>
      <c r="L155" s="181"/>
      <c r="M155" s="187"/>
      <c r="N155" s="188"/>
      <c r="O155" s="188"/>
      <c r="P155" s="188"/>
      <c r="Q155" s="188"/>
      <c r="R155" s="188"/>
      <c r="S155" s="188"/>
      <c r="T155" s="189"/>
      <c r="AT155" s="183" t="s">
        <v>139</v>
      </c>
      <c r="AU155" s="183" t="s">
        <v>81</v>
      </c>
      <c r="AV155" s="11" t="s">
        <v>81</v>
      </c>
      <c r="AW155" s="11" t="s">
        <v>35</v>
      </c>
      <c r="AX155" s="11" t="s">
        <v>71</v>
      </c>
      <c r="AY155" s="183" t="s">
        <v>129</v>
      </c>
    </row>
    <row r="156" spans="2:65" s="11" customFormat="1" ht="12">
      <c r="B156" s="181"/>
      <c r="D156" s="182" t="s">
        <v>139</v>
      </c>
      <c r="E156" s="183" t="s">
        <v>5</v>
      </c>
      <c r="F156" s="184" t="s">
        <v>251</v>
      </c>
      <c r="H156" s="185">
        <v>104</v>
      </c>
      <c r="I156" s="186"/>
      <c r="L156" s="181"/>
      <c r="M156" s="187"/>
      <c r="N156" s="188"/>
      <c r="O156" s="188"/>
      <c r="P156" s="188"/>
      <c r="Q156" s="188"/>
      <c r="R156" s="188"/>
      <c r="S156" s="188"/>
      <c r="T156" s="189"/>
      <c r="AT156" s="183" t="s">
        <v>139</v>
      </c>
      <c r="AU156" s="183" t="s">
        <v>81</v>
      </c>
      <c r="AV156" s="11" t="s">
        <v>81</v>
      </c>
      <c r="AW156" s="11" t="s">
        <v>35</v>
      </c>
      <c r="AX156" s="11" t="s">
        <v>71</v>
      </c>
      <c r="AY156" s="183" t="s">
        <v>129</v>
      </c>
    </row>
    <row r="157" spans="2:65" s="11" customFormat="1" ht="12">
      <c r="B157" s="181"/>
      <c r="D157" s="182" t="s">
        <v>139</v>
      </c>
      <c r="E157" s="183" t="s">
        <v>5</v>
      </c>
      <c r="F157" s="184" t="s">
        <v>269</v>
      </c>
      <c r="H157" s="185">
        <v>100.7</v>
      </c>
      <c r="I157" s="186"/>
      <c r="L157" s="181"/>
      <c r="M157" s="187"/>
      <c r="N157" s="188"/>
      <c r="O157" s="188"/>
      <c r="P157" s="188"/>
      <c r="Q157" s="188"/>
      <c r="R157" s="188"/>
      <c r="S157" s="188"/>
      <c r="T157" s="189"/>
      <c r="AT157" s="183" t="s">
        <v>139</v>
      </c>
      <c r="AU157" s="183" t="s">
        <v>81</v>
      </c>
      <c r="AV157" s="11" t="s">
        <v>81</v>
      </c>
      <c r="AW157" s="11" t="s">
        <v>35</v>
      </c>
      <c r="AX157" s="11" t="s">
        <v>71</v>
      </c>
      <c r="AY157" s="183" t="s">
        <v>129</v>
      </c>
    </row>
    <row r="158" spans="2:65" s="11" customFormat="1" ht="12">
      <c r="B158" s="181"/>
      <c r="D158" s="182" t="s">
        <v>139</v>
      </c>
      <c r="E158" s="183" t="s">
        <v>5</v>
      </c>
      <c r="F158" s="184" t="s">
        <v>269</v>
      </c>
      <c r="H158" s="185">
        <v>100.7</v>
      </c>
      <c r="I158" s="186"/>
      <c r="L158" s="181"/>
      <c r="M158" s="187"/>
      <c r="N158" s="188"/>
      <c r="O158" s="188"/>
      <c r="P158" s="188"/>
      <c r="Q158" s="188"/>
      <c r="R158" s="188"/>
      <c r="S158" s="188"/>
      <c r="T158" s="189"/>
      <c r="AT158" s="183" t="s">
        <v>139</v>
      </c>
      <c r="AU158" s="183" t="s">
        <v>81</v>
      </c>
      <c r="AV158" s="11" t="s">
        <v>81</v>
      </c>
      <c r="AW158" s="11" t="s">
        <v>35</v>
      </c>
      <c r="AX158" s="11" t="s">
        <v>71</v>
      </c>
      <c r="AY158" s="183" t="s">
        <v>129</v>
      </c>
    </row>
    <row r="159" spans="2:65" s="12" customFormat="1" ht="12">
      <c r="B159" s="203"/>
      <c r="D159" s="182" t="s">
        <v>139</v>
      </c>
      <c r="E159" s="204" t="s">
        <v>5</v>
      </c>
      <c r="F159" s="205" t="s">
        <v>309</v>
      </c>
      <c r="H159" s="206">
        <v>431.4</v>
      </c>
      <c r="I159" s="207"/>
      <c r="L159" s="203"/>
      <c r="M159" s="208"/>
      <c r="N159" s="209"/>
      <c r="O159" s="209"/>
      <c r="P159" s="209"/>
      <c r="Q159" s="209"/>
      <c r="R159" s="209"/>
      <c r="S159" s="209"/>
      <c r="T159" s="210"/>
      <c r="AT159" s="204" t="s">
        <v>139</v>
      </c>
      <c r="AU159" s="204" t="s">
        <v>81</v>
      </c>
      <c r="AV159" s="12" t="s">
        <v>137</v>
      </c>
      <c r="AW159" s="12" t="s">
        <v>35</v>
      </c>
      <c r="AX159" s="12" t="s">
        <v>79</v>
      </c>
      <c r="AY159" s="204" t="s">
        <v>129</v>
      </c>
    </row>
    <row r="160" spans="2:65" s="1" customFormat="1" ht="25.5" customHeight="1">
      <c r="B160" s="168"/>
      <c r="C160" s="169" t="s">
        <v>310</v>
      </c>
      <c r="D160" s="169" t="s">
        <v>132</v>
      </c>
      <c r="E160" s="170" t="s">
        <v>311</v>
      </c>
      <c r="F160" s="171" t="s">
        <v>312</v>
      </c>
      <c r="G160" s="172" t="s">
        <v>144</v>
      </c>
      <c r="H160" s="173">
        <v>24</v>
      </c>
      <c r="I160" s="174"/>
      <c r="J160" s="175">
        <f>ROUND(I160*H160,2)</f>
        <v>0</v>
      </c>
      <c r="K160" s="171" t="s">
        <v>136</v>
      </c>
      <c r="L160" s="40"/>
      <c r="M160" s="176" t="s">
        <v>5</v>
      </c>
      <c r="N160" s="177" t="s">
        <v>42</v>
      </c>
      <c r="O160" s="41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AR160" s="23" t="s">
        <v>137</v>
      </c>
      <c r="AT160" s="23" t="s">
        <v>132</v>
      </c>
      <c r="AU160" s="23" t="s">
        <v>81</v>
      </c>
      <c r="AY160" s="23" t="s">
        <v>129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23" t="s">
        <v>79</v>
      </c>
      <c r="BK160" s="180">
        <f>ROUND(I160*H160,2)</f>
        <v>0</v>
      </c>
      <c r="BL160" s="23" t="s">
        <v>137</v>
      </c>
      <c r="BM160" s="23" t="s">
        <v>313</v>
      </c>
    </row>
    <row r="161" spans="2:65" s="1" customFormat="1" ht="38.25" customHeight="1">
      <c r="B161" s="168"/>
      <c r="C161" s="169" t="s">
        <v>314</v>
      </c>
      <c r="D161" s="169" t="s">
        <v>132</v>
      </c>
      <c r="E161" s="170" t="s">
        <v>315</v>
      </c>
      <c r="F161" s="171" t="s">
        <v>316</v>
      </c>
      <c r="G161" s="172" t="s">
        <v>164</v>
      </c>
      <c r="H161" s="173">
        <v>3.7</v>
      </c>
      <c r="I161" s="174"/>
      <c r="J161" s="175">
        <f>ROUND(I161*H161,2)</f>
        <v>0</v>
      </c>
      <c r="K161" s="171" t="s">
        <v>136</v>
      </c>
      <c r="L161" s="40"/>
      <c r="M161" s="176" t="s">
        <v>5</v>
      </c>
      <c r="N161" s="177" t="s">
        <v>42</v>
      </c>
      <c r="O161" s="41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AR161" s="23" t="s">
        <v>137</v>
      </c>
      <c r="AT161" s="23" t="s">
        <v>132</v>
      </c>
      <c r="AU161" s="23" t="s">
        <v>81</v>
      </c>
      <c r="AY161" s="23" t="s">
        <v>129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3" t="s">
        <v>79</v>
      </c>
      <c r="BK161" s="180">
        <f>ROUND(I161*H161,2)</f>
        <v>0</v>
      </c>
      <c r="BL161" s="23" t="s">
        <v>137</v>
      </c>
      <c r="BM161" s="23" t="s">
        <v>317</v>
      </c>
    </row>
    <row r="162" spans="2:65" s="11" customFormat="1" ht="12">
      <c r="B162" s="181"/>
      <c r="D162" s="182" t="s">
        <v>139</v>
      </c>
      <c r="E162" s="183" t="s">
        <v>5</v>
      </c>
      <c r="F162" s="184" t="s">
        <v>318</v>
      </c>
      <c r="H162" s="185">
        <v>155.5</v>
      </c>
      <c r="I162" s="186"/>
      <c r="L162" s="181"/>
      <c r="M162" s="187"/>
      <c r="N162" s="188"/>
      <c r="O162" s="188"/>
      <c r="P162" s="188"/>
      <c r="Q162" s="188"/>
      <c r="R162" s="188"/>
      <c r="S162" s="188"/>
      <c r="T162" s="189"/>
      <c r="AT162" s="183" t="s">
        <v>139</v>
      </c>
      <c r="AU162" s="183" t="s">
        <v>81</v>
      </c>
      <c r="AV162" s="11" t="s">
        <v>81</v>
      </c>
      <c r="AW162" s="11" t="s">
        <v>35</v>
      </c>
      <c r="AX162" s="11" t="s">
        <v>71</v>
      </c>
      <c r="AY162" s="183" t="s">
        <v>129</v>
      </c>
    </row>
    <row r="163" spans="2:65" s="11" customFormat="1" ht="12">
      <c r="B163" s="181"/>
      <c r="D163" s="182" t="s">
        <v>139</v>
      </c>
      <c r="E163" s="183" t="s">
        <v>5</v>
      </c>
      <c r="F163" s="184" t="s">
        <v>319</v>
      </c>
      <c r="H163" s="185">
        <v>93.6</v>
      </c>
      <c r="I163" s="186"/>
      <c r="L163" s="181"/>
      <c r="M163" s="187"/>
      <c r="N163" s="188"/>
      <c r="O163" s="188"/>
      <c r="P163" s="188"/>
      <c r="Q163" s="188"/>
      <c r="R163" s="188"/>
      <c r="S163" s="188"/>
      <c r="T163" s="189"/>
      <c r="AT163" s="183" t="s">
        <v>139</v>
      </c>
      <c r="AU163" s="183" t="s">
        <v>81</v>
      </c>
      <c r="AV163" s="11" t="s">
        <v>81</v>
      </c>
      <c r="AW163" s="11" t="s">
        <v>35</v>
      </c>
      <c r="AX163" s="11" t="s">
        <v>71</v>
      </c>
      <c r="AY163" s="183" t="s">
        <v>129</v>
      </c>
    </row>
    <row r="164" spans="2:65" s="11" customFormat="1" ht="12">
      <c r="B164" s="181"/>
      <c r="D164" s="182" t="s">
        <v>139</v>
      </c>
      <c r="E164" s="183" t="s">
        <v>5</v>
      </c>
      <c r="F164" s="184" t="s">
        <v>320</v>
      </c>
      <c r="H164" s="185">
        <v>186</v>
      </c>
      <c r="I164" s="186"/>
      <c r="L164" s="181"/>
      <c r="M164" s="187"/>
      <c r="N164" s="188"/>
      <c r="O164" s="188"/>
      <c r="P164" s="188"/>
      <c r="Q164" s="188"/>
      <c r="R164" s="188"/>
      <c r="S164" s="188"/>
      <c r="T164" s="189"/>
      <c r="AT164" s="183" t="s">
        <v>139</v>
      </c>
      <c r="AU164" s="183" t="s">
        <v>81</v>
      </c>
      <c r="AV164" s="11" t="s">
        <v>81</v>
      </c>
      <c r="AW164" s="11" t="s">
        <v>35</v>
      </c>
      <c r="AX164" s="11" t="s">
        <v>71</v>
      </c>
      <c r="AY164" s="183" t="s">
        <v>129</v>
      </c>
    </row>
    <row r="165" spans="2:65" s="11" customFormat="1" ht="12">
      <c r="B165" s="181"/>
      <c r="D165" s="182" t="s">
        <v>139</v>
      </c>
      <c r="E165" s="183" t="s">
        <v>5</v>
      </c>
      <c r="F165" s="184" t="s">
        <v>321</v>
      </c>
      <c r="H165" s="185">
        <v>-431.4</v>
      </c>
      <c r="I165" s="186"/>
      <c r="L165" s="181"/>
      <c r="M165" s="187"/>
      <c r="N165" s="188"/>
      <c r="O165" s="188"/>
      <c r="P165" s="188"/>
      <c r="Q165" s="188"/>
      <c r="R165" s="188"/>
      <c r="S165" s="188"/>
      <c r="T165" s="189"/>
      <c r="AT165" s="183" t="s">
        <v>139</v>
      </c>
      <c r="AU165" s="183" t="s">
        <v>81</v>
      </c>
      <c r="AV165" s="11" t="s">
        <v>81</v>
      </c>
      <c r="AW165" s="11" t="s">
        <v>35</v>
      </c>
      <c r="AX165" s="11" t="s">
        <v>71</v>
      </c>
      <c r="AY165" s="183" t="s">
        <v>129</v>
      </c>
    </row>
    <row r="166" spans="2:65" s="12" customFormat="1" ht="12">
      <c r="B166" s="203"/>
      <c r="D166" s="182" t="s">
        <v>139</v>
      </c>
      <c r="E166" s="204" t="s">
        <v>5</v>
      </c>
      <c r="F166" s="205" t="s">
        <v>309</v>
      </c>
      <c r="H166" s="206">
        <v>3.7000000000000499</v>
      </c>
      <c r="I166" s="207"/>
      <c r="L166" s="203"/>
      <c r="M166" s="208"/>
      <c r="N166" s="209"/>
      <c r="O166" s="209"/>
      <c r="P166" s="209"/>
      <c r="Q166" s="209"/>
      <c r="R166" s="209"/>
      <c r="S166" s="209"/>
      <c r="T166" s="210"/>
      <c r="AT166" s="204" t="s">
        <v>139</v>
      </c>
      <c r="AU166" s="204" t="s">
        <v>81</v>
      </c>
      <c r="AV166" s="12" t="s">
        <v>137</v>
      </c>
      <c r="AW166" s="12" t="s">
        <v>35</v>
      </c>
      <c r="AX166" s="12" t="s">
        <v>79</v>
      </c>
      <c r="AY166" s="204" t="s">
        <v>129</v>
      </c>
    </row>
    <row r="167" spans="2:65" s="1" customFormat="1" ht="51" customHeight="1">
      <c r="B167" s="168"/>
      <c r="C167" s="169" t="s">
        <v>322</v>
      </c>
      <c r="D167" s="169" t="s">
        <v>132</v>
      </c>
      <c r="E167" s="170" t="s">
        <v>323</v>
      </c>
      <c r="F167" s="171" t="s">
        <v>324</v>
      </c>
      <c r="G167" s="172" t="s">
        <v>164</v>
      </c>
      <c r="H167" s="173">
        <v>18.5</v>
      </c>
      <c r="I167" s="174"/>
      <c r="J167" s="175">
        <f>ROUND(I167*H167,2)</f>
        <v>0</v>
      </c>
      <c r="K167" s="171" t="s">
        <v>136</v>
      </c>
      <c r="L167" s="40"/>
      <c r="M167" s="176" t="s">
        <v>5</v>
      </c>
      <c r="N167" s="177" t="s">
        <v>42</v>
      </c>
      <c r="O167" s="41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AR167" s="23" t="s">
        <v>137</v>
      </c>
      <c r="AT167" s="23" t="s">
        <v>132</v>
      </c>
      <c r="AU167" s="23" t="s">
        <v>81</v>
      </c>
      <c r="AY167" s="23" t="s">
        <v>129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23" t="s">
        <v>79</v>
      </c>
      <c r="BK167" s="180">
        <f>ROUND(I167*H167,2)</f>
        <v>0</v>
      </c>
      <c r="BL167" s="23" t="s">
        <v>137</v>
      </c>
      <c r="BM167" s="23" t="s">
        <v>325</v>
      </c>
    </row>
    <row r="168" spans="2:65" s="11" customFormat="1" ht="12">
      <c r="B168" s="181"/>
      <c r="D168" s="182" t="s">
        <v>139</v>
      </c>
      <c r="E168" s="183" t="s">
        <v>5</v>
      </c>
      <c r="F168" s="184" t="s">
        <v>326</v>
      </c>
      <c r="H168" s="185">
        <v>18.5</v>
      </c>
      <c r="I168" s="186"/>
      <c r="L168" s="181"/>
      <c r="M168" s="187"/>
      <c r="N168" s="188"/>
      <c r="O168" s="188"/>
      <c r="P168" s="188"/>
      <c r="Q168" s="188"/>
      <c r="R168" s="188"/>
      <c r="S168" s="188"/>
      <c r="T168" s="189"/>
      <c r="AT168" s="183" t="s">
        <v>139</v>
      </c>
      <c r="AU168" s="183" t="s">
        <v>81</v>
      </c>
      <c r="AV168" s="11" t="s">
        <v>81</v>
      </c>
      <c r="AW168" s="11" t="s">
        <v>35</v>
      </c>
      <c r="AX168" s="11" t="s">
        <v>79</v>
      </c>
      <c r="AY168" s="183" t="s">
        <v>129</v>
      </c>
    </row>
    <row r="169" spans="2:65" s="1" customFormat="1" ht="25.5" customHeight="1">
      <c r="B169" s="168"/>
      <c r="C169" s="169" t="s">
        <v>327</v>
      </c>
      <c r="D169" s="169" t="s">
        <v>132</v>
      </c>
      <c r="E169" s="170" t="s">
        <v>328</v>
      </c>
      <c r="F169" s="171" t="s">
        <v>329</v>
      </c>
      <c r="G169" s="172" t="s">
        <v>164</v>
      </c>
      <c r="H169" s="173">
        <v>435.1</v>
      </c>
      <c r="I169" s="174"/>
      <c r="J169" s="175">
        <f>ROUND(I169*H169,2)</f>
        <v>0</v>
      </c>
      <c r="K169" s="171" t="s">
        <v>136</v>
      </c>
      <c r="L169" s="40"/>
      <c r="M169" s="176" t="s">
        <v>5</v>
      </c>
      <c r="N169" s="177" t="s">
        <v>42</v>
      </c>
      <c r="O169" s="41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AR169" s="23" t="s">
        <v>137</v>
      </c>
      <c r="AT169" s="23" t="s">
        <v>132</v>
      </c>
      <c r="AU169" s="23" t="s">
        <v>81</v>
      </c>
      <c r="AY169" s="23" t="s">
        <v>129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23" t="s">
        <v>79</v>
      </c>
      <c r="BK169" s="180">
        <f>ROUND(I169*H169,2)</f>
        <v>0</v>
      </c>
      <c r="BL169" s="23" t="s">
        <v>137</v>
      </c>
      <c r="BM169" s="23" t="s">
        <v>330</v>
      </c>
    </row>
    <row r="170" spans="2:65" s="11" customFormat="1" ht="12">
      <c r="B170" s="181"/>
      <c r="D170" s="182" t="s">
        <v>139</v>
      </c>
      <c r="E170" s="183" t="s">
        <v>5</v>
      </c>
      <c r="F170" s="184" t="s">
        <v>331</v>
      </c>
      <c r="H170" s="185">
        <v>435.1</v>
      </c>
      <c r="I170" s="186"/>
      <c r="L170" s="181"/>
      <c r="M170" s="187"/>
      <c r="N170" s="188"/>
      <c r="O170" s="188"/>
      <c r="P170" s="188"/>
      <c r="Q170" s="188"/>
      <c r="R170" s="188"/>
      <c r="S170" s="188"/>
      <c r="T170" s="189"/>
      <c r="AT170" s="183" t="s">
        <v>139</v>
      </c>
      <c r="AU170" s="183" t="s">
        <v>81</v>
      </c>
      <c r="AV170" s="11" t="s">
        <v>81</v>
      </c>
      <c r="AW170" s="11" t="s">
        <v>35</v>
      </c>
      <c r="AX170" s="11" t="s">
        <v>79</v>
      </c>
      <c r="AY170" s="183" t="s">
        <v>129</v>
      </c>
    </row>
    <row r="171" spans="2:65" s="1" customFormat="1" ht="51" customHeight="1">
      <c r="B171" s="168"/>
      <c r="C171" s="169" t="s">
        <v>332</v>
      </c>
      <c r="D171" s="169" t="s">
        <v>132</v>
      </c>
      <c r="E171" s="170" t="s">
        <v>333</v>
      </c>
      <c r="F171" s="171" t="s">
        <v>334</v>
      </c>
      <c r="G171" s="172" t="s">
        <v>164</v>
      </c>
      <c r="H171" s="173">
        <v>435.1</v>
      </c>
      <c r="I171" s="174"/>
      <c r="J171" s="175">
        <f>ROUND(I171*H171,2)</f>
        <v>0</v>
      </c>
      <c r="K171" s="171" t="s">
        <v>136</v>
      </c>
      <c r="L171" s="40"/>
      <c r="M171" s="176" t="s">
        <v>5</v>
      </c>
      <c r="N171" s="177" t="s">
        <v>42</v>
      </c>
      <c r="O171" s="41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AR171" s="23" t="s">
        <v>137</v>
      </c>
      <c r="AT171" s="23" t="s">
        <v>132</v>
      </c>
      <c r="AU171" s="23" t="s">
        <v>81</v>
      </c>
      <c r="AY171" s="23" t="s">
        <v>129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23" t="s">
        <v>79</v>
      </c>
      <c r="BK171" s="180">
        <f>ROUND(I171*H171,2)</f>
        <v>0</v>
      </c>
      <c r="BL171" s="23" t="s">
        <v>137</v>
      </c>
      <c r="BM171" s="23" t="s">
        <v>335</v>
      </c>
    </row>
    <row r="172" spans="2:65" s="11" customFormat="1" ht="12">
      <c r="B172" s="181"/>
      <c r="D172" s="182" t="s">
        <v>139</v>
      </c>
      <c r="E172" s="183" t="s">
        <v>5</v>
      </c>
      <c r="F172" s="184" t="s">
        <v>331</v>
      </c>
      <c r="H172" s="185">
        <v>435.1</v>
      </c>
      <c r="I172" s="186"/>
      <c r="L172" s="181"/>
      <c r="M172" s="187"/>
      <c r="N172" s="188"/>
      <c r="O172" s="188"/>
      <c r="P172" s="188"/>
      <c r="Q172" s="188"/>
      <c r="R172" s="188"/>
      <c r="S172" s="188"/>
      <c r="T172" s="189"/>
      <c r="AT172" s="183" t="s">
        <v>139</v>
      </c>
      <c r="AU172" s="183" t="s">
        <v>81</v>
      </c>
      <c r="AV172" s="11" t="s">
        <v>81</v>
      </c>
      <c r="AW172" s="11" t="s">
        <v>35</v>
      </c>
      <c r="AX172" s="11" t="s">
        <v>79</v>
      </c>
      <c r="AY172" s="183" t="s">
        <v>129</v>
      </c>
    </row>
    <row r="173" spans="2:65" s="1" customFormat="1" ht="25.5" customHeight="1">
      <c r="B173" s="168"/>
      <c r="C173" s="169" t="s">
        <v>336</v>
      </c>
      <c r="D173" s="169" t="s">
        <v>132</v>
      </c>
      <c r="E173" s="170" t="s">
        <v>337</v>
      </c>
      <c r="F173" s="171" t="s">
        <v>338</v>
      </c>
      <c r="G173" s="172" t="s">
        <v>144</v>
      </c>
      <c r="H173" s="173">
        <v>164.8</v>
      </c>
      <c r="I173" s="174"/>
      <c r="J173" s="175">
        <f>ROUND(I173*H173,2)</f>
        <v>0</v>
      </c>
      <c r="K173" s="171" t="s">
        <v>136</v>
      </c>
      <c r="L173" s="40"/>
      <c r="M173" s="176" t="s">
        <v>5</v>
      </c>
      <c r="N173" s="177" t="s">
        <v>42</v>
      </c>
      <c r="O173" s="41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AR173" s="23" t="s">
        <v>137</v>
      </c>
      <c r="AT173" s="23" t="s">
        <v>132</v>
      </c>
      <c r="AU173" s="23" t="s">
        <v>81</v>
      </c>
      <c r="AY173" s="23" t="s">
        <v>129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23" t="s">
        <v>79</v>
      </c>
      <c r="BK173" s="180">
        <f>ROUND(I173*H173,2)</f>
        <v>0</v>
      </c>
      <c r="BL173" s="23" t="s">
        <v>137</v>
      </c>
      <c r="BM173" s="23" t="s">
        <v>339</v>
      </c>
    </row>
    <row r="174" spans="2:65" s="11" customFormat="1" ht="12">
      <c r="B174" s="181"/>
      <c r="D174" s="182" t="s">
        <v>139</v>
      </c>
      <c r="E174" s="183" t="s">
        <v>5</v>
      </c>
      <c r="F174" s="184" t="s">
        <v>340</v>
      </c>
      <c r="H174" s="185">
        <v>164.8</v>
      </c>
      <c r="I174" s="186"/>
      <c r="L174" s="181"/>
      <c r="M174" s="187"/>
      <c r="N174" s="188"/>
      <c r="O174" s="188"/>
      <c r="P174" s="188"/>
      <c r="Q174" s="188"/>
      <c r="R174" s="188"/>
      <c r="S174" s="188"/>
      <c r="T174" s="189"/>
      <c r="AT174" s="183" t="s">
        <v>139</v>
      </c>
      <c r="AU174" s="183" t="s">
        <v>81</v>
      </c>
      <c r="AV174" s="11" t="s">
        <v>81</v>
      </c>
      <c r="AW174" s="11" t="s">
        <v>35</v>
      </c>
      <c r="AX174" s="11" t="s">
        <v>79</v>
      </c>
      <c r="AY174" s="183" t="s">
        <v>129</v>
      </c>
    </row>
    <row r="175" spans="2:65" s="1" customFormat="1" ht="25.5" customHeight="1">
      <c r="B175" s="168"/>
      <c r="C175" s="169" t="s">
        <v>341</v>
      </c>
      <c r="D175" s="169" t="s">
        <v>132</v>
      </c>
      <c r="E175" s="170" t="s">
        <v>342</v>
      </c>
      <c r="F175" s="171" t="s">
        <v>343</v>
      </c>
      <c r="G175" s="172" t="s">
        <v>164</v>
      </c>
      <c r="H175" s="173">
        <v>431.4</v>
      </c>
      <c r="I175" s="174"/>
      <c r="J175" s="175">
        <f>ROUND(I175*H175,2)</f>
        <v>0</v>
      </c>
      <c r="K175" s="171" t="s">
        <v>136</v>
      </c>
      <c r="L175" s="40"/>
      <c r="M175" s="176" t="s">
        <v>5</v>
      </c>
      <c r="N175" s="177" t="s">
        <v>42</v>
      </c>
      <c r="O175" s="41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AR175" s="23" t="s">
        <v>137</v>
      </c>
      <c r="AT175" s="23" t="s">
        <v>132</v>
      </c>
      <c r="AU175" s="23" t="s">
        <v>81</v>
      </c>
      <c r="AY175" s="23" t="s">
        <v>129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23" t="s">
        <v>79</v>
      </c>
      <c r="BK175" s="180">
        <f>ROUND(I175*H175,2)</f>
        <v>0</v>
      </c>
      <c r="BL175" s="23" t="s">
        <v>137</v>
      </c>
      <c r="BM175" s="23" t="s">
        <v>344</v>
      </c>
    </row>
    <row r="176" spans="2:65" s="1" customFormat="1" ht="38.25" customHeight="1">
      <c r="B176" s="168"/>
      <c r="C176" s="169" t="s">
        <v>345</v>
      </c>
      <c r="D176" s="169" t="s">
        <v>132</v>
      </c>
      <c r="E176" s="170" t="s">
        <v>346</v>
      </c>
      <c r="F176" s="171" t="s">
        <v>347</v>
      </c>
      <c r="G176" s="172" t="s">
        <v>164</v>
      </c>
      <c r="H176" s="173">
        <v>63.84</v>
      </c>
      <c r="I176" s="174"/>
      <c r="J176" s="175">
        <f>ROUND(I176*H176,2)</f>
        <v>0</v>
      </c>
      <c r="K176" s="171" t="s">
        <v>136</v>
      </c>
      <c r="L176" s="40"/>
      <c r="M176" s="176" t="s">
        <v>5</v>
      </c>
      <c r="N176" s="177" t="s">
        <v>42</v>
      </c>
      <c r="O176" s="41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AR176" s="23" t="s">
        <v>137</v>
      </c>
      <c r="AT176" s="23" t="s">
        <v>132</v>
      </c>
      <c r="AU176" s="23" t="s">
        <v>81</v>
      </c>
      <c r="AY176" s="23" t="s">
        <v>129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23" t="s">
        <v>79</v>
      </c>
      <c r="BK176" s="180">
        <f>ROUND(I176*H176,2)</f>
        <v>0</v>
      </c>
      <c r="BL176" s="23" t="s">
        <v>137</v>
      </c>
      <c r="BM176" s="23" t="s">
        <v>348</v>
      </c>
    </row>
    <row r="177" spans="2:65" s="11" customFormat="1" ht="12">
      <c r="B177" s="181"/>
      <c r="D177" s="182" t="s">
        <v>139</v>
      </c>
      <c r="E177" s="183" t="s">
        <v>5</v>
      </c>
      <c r="F177" s="184" t="s">
        <v>349</v>
      </c>
      <c r="H177" s="185">
        <v>37.44</v>
      </c>
      <c r="I177" s="186"/>
      <c r="L177" s="181"/>
      <c r="M177" s="187"/>
      <c r="N177" s="188"/>
      <c r="O177" s="188"/>
      <c r="P177" s="188"/>
      <c r="Q177" s="188"/>
      <c r="R177" s="188"/>
      <c r="S177" s="188"/>
      <c r="T177" s="189"/>
      <c r="AT177" s="183" t="s">
        <v>139</v>
      </c>
      <c r="AU177" s="183" t="s">
        <v>81</v>
      </c>
      <c r="AV177" s="11" t="s">
        <v>81</v>
      </c>
      <c r="AW177" s="11" t="s">
        <v>35</v>
      </c>
      <c r="AX177" s="11" t="s">
        <v>71</v>
      </c>
      <c r="AY177" s="183" t="s">
        <v>129</v>
      </c>
    </row>
    <row r="178" spans="2:65" s="11" customFormat="1" ht="12">
      <c r="B178" s="181"/>
      <c r="D178" s="182" t="s">
        <v>139</v>
      </c>
      <c r="E178" s="183" t="s">
        <v>5</v>
      </c>
      <c r="F178" s="184" t="s">
        <v>350</v>
      </c>
      <c r="H178" s="185">
        <v>26.4</v>
      </c>
      <c r="I178" s="186"/>
      <c r="L178" s="181"/>
      <c r="M178" s="187"/>
      <c r="N178" s="188"/>
      <c r="O178" s="188"/>
      <c r="P178" s="188"/>
      <c r="Q178" s="188"/>
      <c r="R178" s="188"/>
      <c r="S178" s="188"/>
      <c r="T178" s="189"/>
      <c r="AT178" s="183" t="s">
        <v>139</v>
      </c>
      <c r="AU178" s="183" t="s">
        <v>81</v>
      </c>
      <c r="AV178" s="11" t="s">
        <v>81</v>
      </c>
      <c r="AW178" s="11" t="s">
        <v>35</v>
      </c>
      <c r="AX178" s="11" t="s">
        <v>71</v>
      </c>
      <c r="AY178" s="183" t="s">
        <v>129</v>
      </c>
    </row>
    <row r="179" spans="2:65" s="12" customFormat="1" ht="12">
      <c r="B179" s="203"/>
      <c r="D179" s="182" t="s">
        <v>139</v>
      </c>
      <c r="E179" s="204" t="s">
        <v>5</v>
      </c>
      <c r="F179" s="205" t="s">
        <v>309</v>
      </c>
      <c r="H179" s="206">
        <v>63.84</v>
      </c>
      <c r="I179" s="207"/>
      <c r="L179" s="203"/>
      <c r="M179" s="208"/>
      <c r="N179" s="209"/>
      <c r="O179" s="209"/>
      <c r="P179" s="209"/>
      <c r="Q179" s="209"/>
      <c r="R179" s="209"/>
      <c r="S179" s="209"/>
      <c r="T179" s="210"/>
      <c r="AT179" s="204" t="s">
        <v>139</v>
      </c>
      <c r="AU179" s="204" t="s">
        <v>81</v>
      </c>
      <c r="AV179" s="12" t="s">
        <v>137</v>
      </c>
      <c r="AW179" s="12" t="s">
        <v>35</v>
      </c>
      <c r="AX179" s="12" t="s">
        <v>79</v>
      </c>
      <c r="AY179" s="204" t="s">
        <v>129</v>
      </c>
    </row>
    <row r="180" spans="2:65" s="1" customFormat="1" ht="16.5" customHeight="1">
      <c r="B180" s="168"/>
      <c r="C180" s="190" t="s">
        <v>351</v>
      </c>
      <c r="D180" s="190" t="s">
        <v>193</v>
      </c>
      <c r="E180" s="191" t="s">
        <v>352</v>
      </c>
      <c r="F180" s="192" t="s">
        <v>353</v>
      </c>
      <c r="G180" s="193" t="s">
        <v>196</v>
      </c>
      <c r="H180" s="194">
        <v>127.68</v>
      </c>
      <c r="I180" s="195"/>
      <c r="J180" s="196">
        <f>ROUND(I180*H180,2)</f>
        <v>0</v>
      </c>
      <c r="K180" s="192" t="s">
        <v>136</v>
      </c>
      <c r="L180" s="197"/>
      <c r="M180" s="198" t="s">
        <v>5</v>
      </c>
      <c r="N180" s="199" t="s">
        <v>42</v>
      </c>
      <c r="O180" s="41"/>
      <c r="P180" s="178">
        <f>O180*H180</f>
        <v>0</v>
      </c>
      <c r="Q180" s="178">
        <v>1</v>
      </c>
      <c r="R180" s="178">
        <f>Q180*H180</f>
        <v>127.68</v>
      </c>
      <c r="S180" s="178">
        <v>0</v>
      </c>
      <c r="T180" s="179">
        <f>S180*H180</f>
        <v>0</v>
      </c>
      <c r="AR180" s="23" t="s">
        <v>176</v>
      </c>
      <c r="AT180" s="23" t="s">
        <v>193</v>
      </c>
      <c r="AU180" s="23" t="s">
        <v>81</v>
      </c>
      <c r="AY180" s="23" t="s">
        <v>129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23" t="s">
        <v>79</v>
      </c>
      <c r="BK180" s="180">
        <f>ROUND(I180*H180,2)</f>
        <v>0</v>
      </c>
      <c r="BL180" s="23" t="s">
        <v>137</v>
      </c>
      <c r="BM180" s="23" t="s">
        <v>354</v>
      </c>
    </row>
    <row r="181" spans="2:65" s="11" customFormat="1" ht="12">
      <c r="B181" s="181"/>
      <c r="D181" s="182" t="s">
        <v>139</v>
      </c>
      <c r="F181" s="184" t="s">
        <v>355</v>
      </c>
      <c r="H181" s="185">
        <v>127.68</v>
      </c>
      <c r="I181" s="186"/>
      <c r="L181" s="181"/>
      <c r="M181" s="187"/>
      <c r="N181" s="188"/>
      <c r="O181" s="188"/>
      <c r="P181" s="188"/>
      <c r="Q181" s="188"/>
      <c r="R181" s="188"/>
      <c r="S181" s="188"/>
      <c r="T181" s="189"/>
      <c r="AT181" s="183" t="s">
        <v>139</v>
      </c>
      <c r="AU181" s="183" t="s">
        <v>81</v>
      </c>
      <c r="AV181" s="11" t="s">
        <v>81</v>
      </c>
      <c r="AW181" s="11" t="s">
        <v>6</v>
      </c>
      <c r="AX181" s="11" t="s">
        <v>79</v>
      </c>
      <c r="AY181" s="183" t="s">
        <v>129</v>
      </c>
    </row>
    <row r="182" spans="2:65" s="1" customFormat="1" ht="16.5" customHeight="1">
      <c r="B182" s="168"/>
      <c r="C182" s="169" t="s">
        <v>356</v>
      </c>
      <c r="D182" s="169" t="s">
        <v>132</v>
      </c>
      <c r="E182" s="170" t="s">
        <v>357</v>
      </c>
      <c r="F182" s="171" t="s">
        <v>358</v>
      </c>
      <c r="G182" s="172" t="s">
        <v>144</v>
      </c>
      <c r="H182" s="173">
        <v>164.8</v>
      </c>
      <c r="I182" s="174"/>
      <c r="J182" s="175">
        <f>ROUND(I182*H182,2)</f>
        <v>0</v>
      </c>
      <c r="K182" s="171" t="s">
        <v>136</v>
      </c>
      <c r="L182" s="40"/>
      <c r="M182" s="176" t="s">
        <v>5</v>
      </c>
      <c r="N182" s="177" t="s">
        <v>42</v>
      </c>
      <c r="O182" s="41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AR182" s="23" t="s">
        <v>137</v>
      </c>
      <c r="AT182" s="23" t="s">
        <v>132</v>
      </c>
      <c r="AU182" s="23" t="s">
        <v>81</v>
      </c>
      <c r="AY182" s="23" t="s">
        <v>129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23" t="s">
        <v>79</v>
      </c>
      <c r="BK182" s="180">
        <f>ROUND(I182*H182,2)</f>
        <v>0</v>
      </c>
      <c r="BL182" s="23" t="s">
        <v>137</v>
      </c>
      <c r="BM182" s="23" t="s">
        <v>359</v>
      </c>
    </row>
    <row r="183" spans="2:65" s="11" customFormat="1" ht="12">
      <c r="B183" s="181"/>
      <c r="D183" s="182" t="s">
        <v>139</v>
      </c>
      <c r="E183" s="183" t="s">
        <v>5</v>
      </c>
      <c r="F183" s="184" t="s">
        <v>340</v>
      </c>
      <c r="H183" s="185">
        <v>164.8</v>
      </c>
      <c r="I183" s="186"/>
      <c r="L183" s="181"/>
      <c r="M183" s="187"/>
      <c r="N183" s="188"/>
      <c r="O183" s="188"/>
      <c r="P183" s="188"/>
      <c r="Q183" s="188"/>
      <c r="R183" s="188"/>
      <c r="S183" s="188"/>
      <c r="T183" s="189"/>
      <c r="AT183" s="183" t="s">
        <v>139</v>
      </c>
      <c r="AU183" s="183" t="s">
        <v>81</v>
      </c>
      <c r="AV183" s="11" t="s">
        <v>81</v>
      </c>
      <c r="AW183" s="11" t="s">
        <v>35</v>
      </c>
      <c r="AX183" s="11" t="s">
        <v>79</v>
      </c>
      <c r="AY183" s="183" t="s">
        <v>129</v>
      </c>
    </row>
    <row r="184" spans="2:65" s="1" customFormat="1" ht="16.5" customHeight="1">
      <c r="B184" s="168"/>
      <c r="C184" s="190" t="s">
        <v>360</v>
      </c>
      <c r="D184" s="190" t="s">
        <v>193</v>
      </c>
      <c r="E184" s="191" t="s">
        <v>361</v>
      </c>
      <c r="F184" s="192" t="s">
        <v>362</v>
      </c>
      <c r="G184" s="193" t="s">
        <v>363</v>
      </c>
      <c r="H184" s="194">
        <v>4.944</v>
      </c>
      <c r="I184" s="195"/>
      <c r="J184" s="196">
        <f>ROUND(I184*H184,2)</f>
        <v>0</v>
      </c>
      <c r="K184" s="192" t="s">
        <v>136</v>
      </c>
      <c r="L184" s="197"/>
      <c r="M184" s="198" t="s">
        <v>5</v>
      </c>
      <c r="N184" s="199" t="s">
        <v>42</v>
      </c>
      <c r="O184" s="41"/>
      <c r="P184" s="178">
        <f>O184*H184</f>
        <v>0</v>
      </c>
      <c r="Q184" s="178">
        <v>1E-3</v>
      </c>
      <c r="R184" s="178">
        <f>Q184*H184</f>
        <v>4.9440000000000005E-3</v>
      </c>
      <c r="S184" s="178">
        <v>0</v>
      </c>
      <c r="T184" s="179">
        <f>S184*H184</f>
        <v>0</v>
      </c>
      <c r="AR184" s="23" t="s">
        <v>176</v>
      </c>
      <c r="AT184" s="23" t="s">
        <v>193</v>
      </c>
      <c r="AU184" s="23" t="s">
        <v>81</v>
      </c>
      <c r="AY184" s="23" t="s">
        <v>129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3" t="s">
        <v>79</v>
      </c>
      <c r="BK184" s="180">
        <f>ROUND(I184*H184,2)</f>
        <v>0</v>
      </c>
      <c r="BL184" s="23" t="s">
        <v>137</v>
      </c>
      <c r="BM184" s="23" t="s">
        <v>364</v>
      </c>
    </row>
    <row r="185" spans="2:65" s="11" customFormat="1" ht="12">
      <c r="B185" s="181"/>
      <c r="D185" s="182" t="s">
        <v>139</v>
      </c>
      <c r="F185" s="184" t="s">
        <v>365</v>
      </c>
      <c r="H185" s="185">
        <v>4.944</v>
      </c>
      <c r="I185" s="186"/>
      <c r="L185" s="181"/>
      <c r="M185" s="187"/>
      <c r="N185" s="188"/>
      <c r="O185" s="188"/>
      <c r="P185" s="188"/>
      <c r="Q185" s="188"/>
      <c r="R185" s="188"/>
      <c r="S185" s="188"/>
      <c r="T185" s="189"/>
      <c r="AT185" s="183" t="s">
        <v>139</v>
      </c>
      <c r="AU185" s="183" t="s">
        <v>81</v>
      </c>
      <c r="AV185" s="11" t="s">
        <v>81</v>
      </c>
      <c r="AW185" s="11" t="s">
        <v>6</v>
      </c>
      <c r="AX185" s="11" t="s">
        <v>79</v>
      </c>
      <c r="AY185" s="183" t="s">
        <v>129</v>
      </c>
    </row>
    <row r="186" spans="2:65" s="1" customFormat="1" ht="25.5" customHeight="1">
      <c r="B186" s="168"/>
      <c r="C186" s="169" t="s">
        <v>366</v>
      </c>
      <c r="D186" s="169" t="s">
        <v>132</v>
      </c>
      <c r="E186" s="170" t="s">
        <v>367</v>
      </c>
      <c r="F186" s="171" t="s">
        <v>368</v>
      </c>
      <c r="G186" s="172" t="s">
        <v>144</v>
      </c>
      <c r="H186" s="173">
        <v>164.8</v>
      </c>
      <c r="I186" s="174"/>
      <c r="J186" s="175">
        <f>ROUND(I186*H186,2)</f>
        <v>0</v>
      </c>
      <c r="K186" s="171" t="s">
        <v>136</v>
      </c>
      <c r="L186" s="40"/>
      <c r="M186" s="176" t="s">
        <v>5</v>
      </c>
      <c r="N186" s="177" t="s">
        <v>42</v>
      </c>
      <c r="O186" s="41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AR186" s="23" t="s">
        <v>137</v>
      </c>
      <c r="AT186" s="23" t="s">
        <v>132</v>
      </c>
      <c r="AU186" s="23" t="s">
        <v>81</v>
      </c>
      <c r="AY186" s="23" t="s">
        <v>129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23" t="s">
        <v>79</v>
      </c>
      <c r="BK186" s="180">
        <f>ROUND(I186*H186,2)</f>
        <v>0</v>
      </c>
      <c r="BL186" s="23" t="s">
        <v>137</v>
      </c>
      <c r="BM186" s="23" t="s">
        <v>369</v>
      </c>
    </row>
    <row r="187" spans="2:65" s="11" customFormat="1" ht="12">
      <c r="B187" s="181"/>
      <c r="D187" s="182" t="s">
        <v>139</v>
      </c>
      <c r="E187" s="183" t="s">
        <v>5</v>
      </c>
      <c r="F187" s="184" t="s">
        <v>340</v>
      </c>
      <c r="H187" s="185">
        <v>164.8</v>
      </c>
      <c r="I187" s="186"/>
      <c r="L187" s="181"/>
      <c r="M187" s="187"/>
      <c r="N187" s="188"/>
      <c r="O187" s="188"/>
      <c r="P187" s="188"/>
      <c r="Q187" s="188"/>
      <c r="R187" s="188"/>
      <c r="S187" s="188"/>
      <c r="T187" s="189"/>
      <c r="AT187" s="183" t="s">
        <v>139</v>
      </c>
      <c r="AU187" s="183" t="s">
        <v>81</v>
      </c>
      <c r="AV187" s="11" t="s">
        <v>81</v>
      </c>
      <c r="AW187" s="11" t="s">
        <v>35</v>
      </c>
      <c r="AX187" s="11" t="s">
        <v>79</v>
      </c>
      <c r="AY187" s="183" t="s">
        <v>129</v>
      </c>
    </row>
    <row r="188" spans="2:65" s="1" customFormat="1" ht="25.5" customHeight="1">
      <c r="B188" s="168"/>
      <c r="C188" s="169" t="s">
        <v>370</v>
      </c>
      <c r="D188" s="169" t="s">
        <v>132</v>
      </c>
      <c r="E188" s="170" t="s">
        <v>371</v>
      </c>
      <c r="F188" s="171" t="s">
        <v>372</v>
      </c>
      <c r="G188" s="172" t="s">
        <v>144</v>
      </c>
      <c r="H188" s="173">
        <v>484</v>
      </c>
      <c r="I188" s="174"/>
      <c r="J188" s="175">
        <f>ROUND(I188*H188,2)</f>
        <v>0</v>
      </c>
      <c r="K188" s="171" t="s">
        <v>136</v>
      </c>
      <c r="L188" s="40"/>
      <c r="M188" s="176" t="s">
        <v>5</v>
      </c>
      <c r="N188" s="177" t="s">
        <v>42</v>
      </c>
      <c r="O188" s="41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AR188" s="23" t="s">
        <v>137</v>
      </c>
      <c r="AT188" s="23" t="s">
        <v>132</v>
      </c>
      <c r="AU188" s="23" t="s">
        <v>81</v>
      </c>
      <c r="AY188" s="23" t="s">
        <v>129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23" t="s">
        <v>79</v>
      </c>
      <c r="BK188" s="180">
        <f>ROUND(I188*H188,2)</f>
        <v>0</v>
      </c>
      <c r="BL188" s="23" t="s">
        <v>137</v>
      </c>
      <c r="BM188" s="23" t="s">
        <v>373</v>
      </c>
    </row>
    <row r="189" spans="2:65" s="11" customFormat="1" ht="12">
      <c r="B189" s="181"/>
      <c r="D189" s="182" t="s">
        <v>139</v>
      </c>
      <c r="E189" s="183" t="s">
        <v>5</v>
      </c>
      <c r="F189" s="184" t="s">
        <v>374</v>
      </c>
      <c r="H189" s="185">
        <v>484</v>
      </c>
      <c r="I189" s="186"/>
      <c r="L189" s="181"/>
      <c r="M189" s="187"/>
      <c r="N189" s="188"/>
      <c r="O189" s="188"/>
      <c r="P189" s="188"/>
      <c r="Q189" s="188"/>
      <c r="R189" s="188"/>
      <c r="S189" s="188"/>
      <c r="T189" s="189"/>
      <c r="AT189" s="183" t="s">
        <v>139</v>
      </c>
      <c r="AU189" s="183" t="s">
        <v>81</v>
      </c>
      <c r="AV189" s="11" t="s">
        <v>81</v>
      </c>
      <c r="AW189" s="11" t="s">
        <v>35</v>
      </c>
      <c r="AX189" s="11" t="s">
        <v>79</v>
      </c>
      <c r="AY189" s="183" t="s">
        <v>129</v>
      </c>
    </row>
    <row r="190" spans="2:65" s="1" customFormat="1" ht="16.5" customHeight="1">
      <c r="B190" s="168"/>
      <c r="C190" s="169" t="s">
        <v>375</v>
      </c>
      <c r="D190" s="169" t="s">
        <v>132</v>
      </c>
      <c r="E190" s="170" t="s">
        <v>376</v>
      </c>
      <c r="F190" s="171" t="s">
        <v>377</v>
      </c>
      <c r="G190" s="172" t="s">
        <v>144</v>
      </c>
      <c r="H190" s="173">
        <v>22.4</v>
      </c>
      <c r="I190" s="174"/>
      <c r="J190" s="175">
        <f>ROUND(I190*H190,2)</f>
        <v>0</v>
      </c>
      <c r="K190" s="171" t="s">
        <v>5</v>
      </c>
      <c r="L190" s="40"/>
      <c r="M190" s="176" t="s">
        <v>5</v>
      </c>
      <c r="N190" s="177" t="s">
        <v>42</v>
      </c>
      <c r="O190" s="41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AR190" s="23" t="s">
        <v>137</v>
      </c>
      <c r="AT190" s="23" t="s">
        <v>132</v>
      </c>
      <c r="AU190" s="23" t="s">
        <v>81</v>
      </c>
      <c r="AY190" s="23" t="s">
        <v>129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23" t="s">
        <v>79</v>
      </c>
      <c r="BK190" s="180">
        <f>ROUND(I190*H190,2)</f>
        <v>0</v>
      </c>
      <c r="BL190" s="23" t="s">
        <v>137</v>
      </c>
      <c r="BM190" s="23" t="s">
        <v>378</v>
      </c>
    </row>
    <row r="191" spans="2:65" s="11" customFormat="1" ht="12">
      <c r="B191" s="181"/>
      <c r="D191" s="182" t="s">
        <v>139</v>
      </c>
      <c r="E191" s="183" t="s">
        <v>5</v>
      </c>
      <c r="F191" s="184" t="s">
        <v>5</v>
      </c>
      <c r="H191" s="185">
        <v>0</v>
      </c>
      <c r="I191" s="186"/>
      <c r="L191" s="181"/>
      <c r="M191" s="187"/>
      <c r="N191" s="188"/>
      <c r="O191" s="188"/>
      <c r="P191" s="188"/>
      <c r="Q191" s="188"/>
      <c r="R191" s="188"/>
      <c r="S191" s="188"/>
      <c r="T191" s="189"/>
      <c r="AT191" s="183" t="s">
        <v>139</v>
      </c>
      <c r="AU191" s="183" t="s">
        <v>81</v>
      </c>
      <c r="AV191" s="11" t="s">
        <v>81</v>
      </c>
      <c r="AW191" s="11" t="s">
        <v>35</v>
      </c>
      <c r="AX191" s="11" t="s">
        <v>71</v>
      </c>
      <c r="AY191" s="183" t="s">
        <v>129</v>
      </c>
    </row>
    <row r="192" spans="2:65" s="11" customFormat="1" ht="12">
      <c r="B192" s="181"/>
      <c r="D192" s="182" t="s">
        <v>139</v>
      </c>
      <c r="E192" s="183" t="s">
        <v>5</v>
      </c>
      <c r="F192" s="184" t="s">
        <v>379</v>
      </c>
      <c r="H192" s="185">
        <v>22.4</v>
      </c>
      <c r="I192" s="186"/>
      <c r="L192" s="181"/>
      <c r="M192" s="187"/>
      <c r="N192" s="188"/>
      <c r="O192" s="188"/>
      <c r="P192" s="188"/>
      <c r="Q192" s="188"/>
      <c r="R192" s="188"/>
      <c r="S192" s="188"/>
      <c r="T192" s="189"/>
      <c r="AT192" s="183" t="s">
        <v>139</v>
      </c>
      <c r="AU192" s="183" t="s">
        <v>81</v>
      </c>
      <c r="AV192" s="11" t="s">
        <v>81</v>
      </c>
      <c r="AW192" s="11" t="s">
        <v>35</v>
      </c>
      <c r="AX192" s="11" t="s">
        <v>79</v>
      </c>
      <c r="AY192" s="183" t="s">
        <v>129</v>
      </c>
    </row>
    <row r="193" spans="2:65" s="1" customFormat="1" ht="16.5" customHeight="1">
      <c r="B193" s="168"/>
      <c r="C193" s="169" t="s">
        <v>380</v>
      </c>
      <c r="D193" s="169" t="s">
        <v>132</v>
      </c>
      <c r="E193" s="170" t="s">
        <v>381</v>
      </c>
      <c r="F193" s="171" t="s">
        <v>382</v>
      </c>
      <c r="G193" s="172" t="s">
        <v>144</v>
      </c>
      <c r="H193" s="173">
        <v>22.08</v>
      </c>
      <c r="I193" s="174"/>
      <c r="J193" s="175">
        <f>ROUND(I193*H193,2)</f>
        <v>0</v>
      </c>
      <c r="K193" s="171" t="s">
        <v>5</v>
      </c>
      <c r="L193" s="40"/>
      <c r="M193" s="176" t="s">
        <v>5</v>
      </c>
      <c r="N193" s="177" t="s">
        <v>42</v>
      </c>
      <c r="O193" s="41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AR193" s="23" t="s">
        <v>137</v>
      </c>
      <c r="AT193" s="23" t="s">
        <v>132</v>
      </c>
      <c r="AU193" s="23" t="s">
        <v>81</v>
      </c>
      <c r="AY193" s="23" t="s">
        <v>129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23" t="s">
        <v>79</v>
      </c>
      <c r="BK193" s="180">
        <f>ROUND(I193*H193,2)</f>
        <v>0</v>
      </c>
      <c r="BL193" s="23" t="s">
        <v>137</v>
      </c>
      <c r="BM193" s="23" t="s">
        <v>383</v>
      </c>
    </row>
    <row r="194" spans="2:65" s="11" customFormat="1" ht="12">
      <c r="B194" s="181"/>
      <c r="D194" s="182" t="s">
        <v>139</v>
      </c>
      <c r="E194" s="183" t="s">
        <v>5</v>
      </c>
      <c r="F194" s="184" t="s">
        <v>384</v>
      </c>
      <c r="H194" s="185">
        <v>22.08</v>
      </c>
      <c r="I194" s="186"/>
      <c r="L194" s="181"/>
      <c r="M194" s="187"/>
      <c r="N194" s="188"/>
      <c r="O194" s="188"/>
      <c r="P194" s="188"/>
      <c r="Q194" s="188"/>
      <c r="R194" s="188"/>
      <c r="S194" s="188"/>
      <c r="T194" s="189"/>
      <c r="AT194" s="183" t="s">
        <v>139</v>
      </c>
      <c r="AU194" s="183" t="s">
        <v>81</v>
      </c>
      <c r="AV194" s="11" t="s">
        <v>81</v>
      </c>
      <c r="AW194" s="11" t="s">
        <v>35</v>
      </c>
      <c r="AX194" s="11" t="s">
        <v>79</v>
      </c>
      <c r="AY194" s="183" t="s">
        <v>129</v>
      </c>
    </row>
    <row r="195" spans="2:65" s="10" customFormat="1" ht="29.85" customHeight="1">
      <c r="B195" s="155"/>
      <c r="D195" s="156" t="s">
        <v>70</v>
      </c>
      <c r="E195" s="166" t="s">
        <v>81</v>
      </c>
      <c r="F195" s="166" t="s">
        <v>385</v>
      </c>
      <c r="I195" s="158"/>
      <c r="J195" s="167">
        <f>BK195</f>
        <v>0</v>
      </c>
      <c r="L195" s="155"/>
      <c r="M195" s="160"/>
      <c r="N195" s="161"/>
      <c r="O195" s="161"/>
      <c r="P195" s="162">
        <f>SUM(P196:P219)</f>
        <v>0</v>
      </c>
      <c r="Q195" s="161"/>
      <c r="R195" s="162">
        <f>SUM(R196:R219)</f>
        <v>141.81752524999999</v>
      </c>
      <c r="S195" s="161"/>
      <c r="T195" s="163">
        <f>SUM(T196:T219)</f>
        <v>0</v>
      </c>
      <c r="AR195" s="156" t="s">
        <v>79</v>
      </c>
      <c r="AT195" s="164" t="s">
        <v>70</v>
      </c>
      <c r="AU195" s="164" t="s">
        <v>79</v>
      </c>
      <c r="AY195" s="156" t="s">
        <v>129</v>
      </c>
      <c r="BK195" s="165">
        <f>SUM(BK196:BK219)</f>
        <v>0</v>
      </c>
    </row>
    <row r="196" spans="2:65" s="1" customFormat="1" ht="38.25" customHeight="1">
      <c r="B196" s="168"/>
      <c r="C196" s="169" t="s">
        <v>386</v>
      </c>
      <c r="D196" s="169" t="s">
        <v>132</v>
      </c>
      <c r="E196" s="170" t="s">
        <v>387</v>
      </c>
      <c r="F196" s="171" t="s">
        <v>388</v>
      </c>
      <c r="G196" s="172" t="s">
        <v>174</v>
      </c>
      <c r="H196" s="173">
        <v>220.4</v>
      </c>
      <c r="I196" s="174"/>
      <c r="J196" s="175">
        <f>ROUND(I196*H196,2)</f>
        <v>0</v>
      </c>
      <c r="K196" s="171" t="s">
        <v>136</v>
      </c>
      <c r="L196" s="40"/>
      <c r="M196" s="176" t="s">
        <v>5</v>
      </c>
      <c r="N196" s="177" t="s">
        <v>42</v>
      </c>
      <c r="O196" s="41"/>
      <c r="P196" s="178">
        <f>O196*H196</f>
        <v>0</v>
      </c>
      <c r="Q196" s="178">
        <v>0.23058000000000001</v>
      </c>
      <c r="R196" s="178">
        <f>Q196*H196</f>
        <v>50.819832000000005</v>
      </c>
      <c r="S196" s="178">
        <v>0</v>
      </c>
      <c r="T196" s="179">
        <f>S196*H196</f>
        <v>0</v>
      </c>
      <c r="AR196" s="23" t="s">
        <v>137</v>
      </c>
      <c r="AT196" s="23" t="s">
        <v>132</v>
      </c>
      <c r="AU196" s="23" t="s">
        <v>81</v>
      </c>
      <c r="AY196" s="23" t="s">
        <v>129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3" t="s">
        <v>79</v>
      </c>
      <c r="BK196" s="180">
        <f>ROUND(I196*H196,2)</f>
        <v>0</v>
      </c>
      <c r="BL196" s="23" t="s">
        <v>137</v>
      </c>
      <c r="BM196" s="23" t="s">
        <v>389</v>
      </c>
    </row>
    <row r="197" spans="2:65" s="1" customFormat="1" ht="16.5" customHeight="1">
      <c r="B197" s="168"/>
      <c r="C197" s="190" t="s">
        <v>390</v>
      </c>
      <c r="D197" s="190" t="s">
        <v>193</v>
      </c>
      <c r="E197" s="191" t="s">
        <v>391</v>
      </c>
      <c r="F197" s="192" t="s">
        <v>392</v>
      </c>
      <c r="G197" s="193" t="s">
        <v>174</v>
      </c>
      <c r="H197" s="194">
        <v>220.4</v>
      </c>
      <c r="I197" s="195"/>
      <c r="J197" s="196">
        <f>ROUND(I197*H197,2)</f>
        <v>0</v>
      </c>
      <c r="K197" s="192" t="s">
        <v>136</v>
      </c>
      <c r="L197" s="197"/>
      <c r="M197" s="198" t="s">
        <v>5</v>
      </c>
      <c r="N197" s="199" t="s">
        <v>42</v>
      </c>
      <c r="O197" s="41"/>
      <c r="P197" s="178">
        <f>O197*H197</f>
        <v>0</v>
      </c>
      <c r="Q197" s="178">
        <v>4.8000000000000001E-4</v>
      </c>
      <c r="R197" s="178">
        <f>Q197*H197</f>
        <v>0.10579200000000001</v>
      </c>
      <c r="S197" s="178">
        <v>0</v>
      </c>
      <c r="T197" s="179">
        <f>S197*H197</f>
        <v>0</v>
      </c>
      <c r="AR197" s="23" t="s">
        <v>176</v>
      </c>
      <c r="AT197" s="23" t="s">
        <v>193</v>
      </c>
      <c r="AU197" s="23" t="s">
        <v>81</v>
      </c>
      <c r="AY197" s="23" t="s">
        <v>129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23" t="s">
        <v>79</v>
      </c>
      <c r="BK197" s="180">
        <f>ROUND(I197*H197,2)</f>
        <v>0</v>
      </c>
      <c r="BL197" s="23" t="s">
        <v>137</v>
      </c>
      <c r="BM197" s="23" t="s">
        <v>393</v>
      </c>
    </row>
    <row r="198" spans="2:65" s="1" customFormat="1" ht="25.5" customHeight="1">
      <c r="B198" s="168"/>
      <c r="C198" s="169" t="s">
        <v>394</v>
      </c>
      <c r="D198" s="169" t="s">
        <v>132</v>
      </c>
      <c r="E198" s="170" t="s">
        <v>395</v>
      </c>
      <c r="F198" s="171" t="s">
        <v>396</v>
      </c>
      <c r="G198" s="172" t="s">
        <v>144</v>
      </c>
      <c r="H198" s="173">
        <v>123.5</v>
      </c>
      <c r="I198" s="174"/>
      <c r="J198" s="175">
        <f>ROUND(I198*H198,2)</f>
        <v>0</v>
      </c>
      <c r="K198" s="171" t="s">
        <v>136</v>
      </c>
      <c r="L198" s="40"/>
      <c r="M198" s="176" t="s">
        <v>5</v>
      </c>
      <c r="N198" s="177" t="s">
        <v>42</v>
      </c>
      <c r="O198" s="41"/>
      <c r="P198" s="178">
        <f>O198*H198</f>
        <v>0</v>
      </c>
      <c r="Q198" s="178">
        <v>1E-4</v>
      </c>
      <c r="R198" s="178">
        <f>Q198*H198</f>
        <v>1.235E-2</v>
      </c>
      <c r="S198" s="178">
        <v>0</v>
      </c>
      <c r="T198" s="179">
        <f>S198*H198</f>
        <v>0</v>
      </c>
      <c r="AR198" s="23" t="s">
        <v>137</v>
      </c>
      <c r="AT198" s="23" t="s">
        <v>132</v>
      </c>
      <c r="AU198" s="23" t="s">
        <v>81</v>
      </c>
      <c r="AY198" s="23" t="s">
        <v>129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23" t="s">
        <v>79</v>
      </c>
      <c r="BK198" s="180">
        <f>ROUND(I198*H198,2)</f>
        <v>0</v>
      </c>
      <c r="BL198" s="23" t="s">
        <v>137</v>
      </c>
      <c r="BM198" s="23" t="s">
        <v>397</v>
      </c>
    </row>
    <row r="199" spans="2:65" s="11" customFormat="1" ht="12">
      <c r="B199" s="181"/>
      <c r="D199" s="182" t="s">
        <v>139</v>
      </c>
      <c r="E199" s="183" t="s">
        <v>5</v>
      </c>
      <c r="F199" s="184" t="s">
        <v>398</v>
      </c>
      <c r="H199" s="185">
        <v>123.5</v>
      </c>
      <c r="I199" s="186"/>
      <c r="L199" s="181"/>
      <c r="M199" s="187"/>
      <c r="N199" s="188"/>
      <c r="O199" s="188"/>
      <c r="P199" s="188"/>
      <c r="Q199" s="188"/>
      <c r="R199" s="188"/>
      <c r="S199" s="188"/>
      <c r="T199" s="189"/>
      <c r="AT199" s="183" t="s">
        <v>139</v>
      </c>
      <c r="AU199" s="183" t="s">
        <v>81</v>
      </c>
      <c r="AV199" s="11" t="s">
        <v>81</v>
      </c>
      <c r="AW199" s="11" t="s">
        <v>35</v>
      </c>
      <c r="AX199" s="11" t="s">
        <v>79</v>
      </c>
      <c r="AY199" s="183" t="s">
        <v>129</v>
      </c>
    </row>
    <row r="200" spans="2:65" s="1" customFormat="1" ht="16.5" customHeight="1">
      <c r="B200" s="168"/>
      <c r="C200" s="190" t="s">
        <v>399</v>
      </c>
      <c r="D200" s="190" t="s">
        <v>193</v>
      </c>
      <c r="E200" s="191" t="s">
        <v>400</v>
      </c>
      <c r="F200" s="192" t="s">
        <v>401</v>
      </c>
      <c r="G200" s="193" t="s">
        <v>144</v>
      </c>
      <c r="H200" s="194">
        <v>142.02500000000001</v>
      </c>
      <c r="I200" s="195"/>
      <c r="J200" s="196">
        <f>ROUND(I200*H200,2)</f>
        <v>0</v>
      </c>
      <c r="K200" s="192" t="s">
        <v>136</v>
      </c>
      <c r="L200" s="197"/>
      <c r="M200" s="198" t="s">
        <v>5</v>
      </c>
      <c r="N200" s="199" t="s">
        <v>42</v>
      </c>
      <c r="O200" s="41"/>
      <c r="P200" s="178">
        <f>O200*H200</f>
        <v>0</v>
      </c>
      <c r="Q200" s="178">
        <v>2.3000000000000001E-4</v>
      </c>
      <c r="R200" s="178">
        <f>Q200*H200</f>
        <v>3.266575E-2</v>
      </c>
      <c r="S200" s="178">
        <v>0</v>
      </c>
      <c r="T200" s="179">
        <f>S200*H200</f>
        <v>0</v>
      </c>
      <c r="AR200" s="23" t="s">
        <v>176</v>
      </c>
      <c r="AT200" s="23" t="s">
        <v>193</v>
      </c>
      <c r="AU200" s="23" t="s">
        <v>81</v>
      </c>
      <c r="AY200" s="23" t="s">
        <v>129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23" t="s">
        <v>79</v>
      </c>
      <c r="BK200" s="180">
        <f>ROUND(I200*H200,2)</f>
        <v>0</v>
      </c>
      <c r="BL200" s="23" t="s">
        <v>137</v>
      </c>
      <c r="BM200" s="23" t="s">
        <v>402</v>
      </c>
    </row>
    <row r="201" spans="2:65" s="11" customFormat="1" ht="12">
      <c r="B201" s="181"/>
      <c r="D201" s="182" t="s">
        <v>139</v>
      </c>
      <c r="F201" s="184" t="s">
        <v>403</v>
      </c>
      <c r="H201" s="185">
        <v>142.02500000000001</v>
      </c>
      <c r="I201" s="186"/>
      <c r="L201" s="181"/>
      <c r="M201" s="187"/>
      <c r="N201" s="188"/>
      <c r="O201" s="188"/>
      <c r="P201" s="188"/>
      <c r="Q201" s="188"/>
      <c r="R201" s="188"/>
      <c r="S201" s="188"/>
      <c r="T201" s="189"/>
      <c r="AT201" s="183" t="s">
        <v>139</v>
      </c>
      <c r="AU201" s="183" t="s">
        <v>81</v>
      </c>
      <c r="AV201" s="11" t="s">
        <v>81</v>
      </c>
      <c r="AW201" s="11" t="s">
        <v>6</v>
      </c>
      <c r="AX201" s="11" t="s">
        <v>79</v>
      </c>
      <c r="AY201" s="183" t="s">
        <v>129</v>
      </c>
    </row>
    <row r="202" spans="2:65" s="1" customFormat="1" ht="25.5" customHeight="1">
      <c r="B202" s="168"/>
      <c r="C202" s="169" t="s">
        <v>404</v>
      </c>
      <c r="D202" s="169" t="s">
        <v>132</v>
      </c>
      <c r="E202" s="170" t="s">
        <v>405</v>
      </c>
      <c r="F202" s="171" t="s">
        <v>406</v>
      </c>
      <c r="G202" s="172" t="s">
        <v>164</v>
      </c>
      <c r="H202" s="173">
        <v>5.7</v>
      </c>
      <c r="I202" s="174"/>
      <c r="J202" s="175">
        <f>ROUND(I202*H202,2)</f>
        <v>0</v>
      </c>
      <c r="K202" s="171" t="s">
        <v>136</v>
      </c>
      <c r="L202" s="40"/>
      <c r="M202" s="176" t="s">
        <v>5</v>
      </c>
      <c r="N202" s="177" t="s">
        <v>42</v>
      </c>
      <c r="O202" s="41"/>
      <c r="P202" s="178">
        <f>O202*H202</f>
        <v>0</v>
      </c>
      <c r="Q202" s="178">
        <v>1.98</v>
      </c>
      <c r="R202" s="178">
        <f>Q202*H202</f>
        <v>11.286</v>
      </c>
      <c r="S202" s="178">
        <v>0</v>
      </c>
      <c r="T202" s="179">
        <f>S202*H202</f>
        <v>0</v>
      </c>
      <c r="AR202" s="23" t="s">
        <v>137</v>
      </c>
      <c r="AT202" s="23" t="s">
        <v>132</v>
      </c>
      <c r="AU202" s="23" t="s">
        <v>81</v>
      </c>
      <c r="AY202" s="23" t="s">
        <v>129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23" t="s">
        <v>79</v>
      </c>
      <c r="BK202" s="180">
        <f>ROUND(I202*H202,2)</f>
        <v>0</v>
      </c>
      <c r="BL202" s="23" t="s">
        <v>137</v>
      </c>
      <c r="BM202" s="23" t="s">
        <v>407</v>
      </c>
    </row>
    <row r="203" spans="2:65" s="11" customFormat="1" ht="12">
      <c r="B203" s="181"/>
      <c r="D203" s="182" t="s">
        <v>139</v>
      </c>
      <c r="E203" s="183" t="s">
        <v>5</v>
      </c>
      <c r="F203" s="184" t="s">
        <v>408</v>
      </c>
      <c r="H203" s="185">
        <v>5.7</v>
      </c>
      <c r="I203" s="186"/>
      <c r="L203" s="181"/>
      <c r="M203" s="187"/>
      <c r="N203" s="188"/>
      <c r="O203" s="188"/>
      <c r="P203" s="188"/>
      <c r="Q203" s="188"/>
      <c r="R203" s="188"/>
      <c r="S203" s="188"/>
      <c r="T203" s="189"/>
      <c r="AT203" s="183" t="s">
        <v>139</v>
      </c>
      <c r="AU203" s="183" t="s">
        <v>81</v>
      </c>
      <c r="AV203" s="11" t="s">
        <v>81</v>
      </c>
      <c r="AW203" s="11" t="s">
        <v>35</v>
      </c>
      <c r="AX203" s="11" t="s">
        <v>79</v>
      </c>
      <c r="AY203" s="183" t="s">
        <v>129</v>
      </c>
    </row>
    <row r="204" spans="2:65" s="1" customFormat="1" ht="25.5" customHeight="1">
      <c r="B204" s="168"/>
      <c r="C204" s="169" t="s">
        <v>409</v>
      </c>
      <c r="D204" s="169" t="s">
        <v>132</v>
      </c>
      <c r="E204" s="170" t="s">
        <v>410</v>
      </c>
      <c r="F204" s="171" t="s">
        <v>411</v>
      </c>
      <c r="G204" s="172" t="s">
        <v>164</v>
      </c>
      <c r="H204" s="173">
        <v>34.200000000000003</v>
      </c>
      <c r="I204" s="174"/>
      <c r="J204" s="175">
        <f>ROUND(I204*H204,2)</f>
        <v>0</v>
      </c>
      <c r="K204" s="171" t="s">
        <v>136</v>
      </c>
      <c r="L204" s="40"/>
      <c r="M204" s="176" t="s">
        <v>5</v>
      </c>
      <c r="N204" s="177" t="s">
        <v>42</v>
      </c>
      <c r="O204" s="41"/>
      <c r="P204" s="178">
        <f>O204*H204</f>
        <v>0</v>
      </c>
      <c r="Q204" s="178">
        <v>2.2563399999999998</v>
      </c>
      <c r="R204" s="178">
        <f>Q204*H204</f>
        <v>77.166827999999995</v>
      </c>
      <c r="S204" s="178">
        <v>0</v>
      </c>
      <c r="T204" s="179">
        <f>S204*H204</f>
        <v>0</v>
      </c>
      <c r="AR204" s="23" t="s">
        <v>137</v>
      </c>
      <c r="AT204" s="23" t="s">
        <v>132</v>
      </c>
      <c r="AU204" s="23" t="s">
        <v>81</v>
      </c>
      <c r="AY204" s="23" t="s">
        <v>129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23" t="s">
        <v>79</v>
      </c>
      <c r="BK204" s="180">
        <f>ROUND(I204*H204,2)</f>
        <v>0</v>
      </c>
      <c r="BL204" s="23" t="s">
        <v>137</v>
      </c>
      <c r="BM204" s="23" t="s">
        <v>412</v>
      </c>
    </row>
    <row r="205" spans="2:65" s="11" customFormat="1" ht="12">
      <c r="B205" s="181"/>
      <c r="D205" s="182" t="s">
        <v>139</v>
      </c>
      <c r="E205" s="183" t="s">
        <v>5</v>
      </c>
      <c r="F205" s="184" t="s">
        <v>413</v>
      </c>
      <c r="H205" s="185">
        <v>34.200000000000003</v>
      </c>
      <c r="I205" s="186"/>
      <c r="L205" s="181"/>
      <c r="M205" s="187"/>
      <c r="N205" s="188"/>
      <c r="O205" s="188"/>
      <c r="P205" s="188"/>
      <c r="Q205" s="188"/>
      <c r="R205" s="188"/>
      <c r="S205" s="188"/>
      <c r="T205" s="189"/>
      <c r="AT205" s="183" t="s">
        <v>139</v>
      </c>
      <c r="AU205" s="183" t="s">
        <v>81</v>
      </c>
      <c r="AV205" s="11" t="s">
        <v>81</v>
      </c>
      <c r="AW205" s="11" t="s">
        <v>35</v>
      </c>
      <c r="AX205" s="11" t="s">
        <v>79</v>
      </c>
      <c r="AY205" s="183" t="s">
        <v>129</v>
      </c>
    </row>
    <row r="206" spans="2:65" s="1" customFormat="1" ht="16.5" customHeight="1">
      <c r="B206" s="168"/>
      <c r="C206" s="169" t="s">
        <v>414</v>
      </c>
      <c r="D206" s="169" t="s">
        <v>132</v>
      </c>
      <c r="E206" s="170" t="s">
        <v>415</v>
      </c>
      <c r="F206" s="171" t="s">
        <v>416</v>
      </c>
      <c r="G206" s="172" t="s">
        <v>144</v>
      </c>
      <c r="H206" s="173">
        <v>171</v>
      </c>
      <c r="I206" s="174"/>
      <c r="J206" s="175">
        <f>ROUND(I206*H206,2)</f>
        <v>0</v>
      </c>
      <c r="K206" s="171" t="s">
        <v>136</v>
      </c>
      <c r="L206" s="40"/>
      <c r="M206" s="176" t="s">
        <v>5</v>
      </c>
      <c r="N206" s="177" t="s">
        <v>42</v>
      </c>
      <c r="O206" s="41"/>
      <c r="P206" s="178">
        <f>O206*H206</f>
        <v>0</v>
      </c>
      <c r="Q206" s="178">
        <v>2.6900000000000001E-3</v>
      </c>
      <c r="R206" s="178">
        <f>Q206*H206</f>
        <v>0.45999000000000001</v>
      </c>
      <c r="S206" s="178">
        <v>0</v>
      </c>
      <c r="T206" s="179">
        <f>S206*H206</f>
        <v>0</v>
      </c>
      <c r="AR206" s="23" t="s">
        <v>137</v>
      </c>
      <c r="AT206" s="23" t="s">
        <v>132</v>
      </c>
      <c r="AU206" s="23" t="s">
        <v>81</v>
      </c>
      <c r="AY206" s="23" t="s">
        <v>129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23" t="s">
        <v>79</v>
      </c>
      <c r="BK206" s="180">
        <f>ROUND(I206*H206,2)</f>
        <v>0</v>
      </c>
      <c r="BL206" s="23" t="s">
        <v>137</v>
      </c>
      <c r="BM206" s="23" t="s">
        <v>417</v>
      </c>
    </row>
    <row r="207" spans="2:65" s="11" customFormat="1" ht="12">
      <c r="B207" s="181"/>
      <c r="D207" s="182" t="s">
        <v>139</v>
      </c>
      <c r="E207" s="183" t="s">
        <v>5</v>
      </c>
      <c r="F207" s="184" t="s">
        <v>418</v>
      </c>
      <c r="H207" s="185">
        <v>171</v>
      </c>
      <c r="I207" s="186"/>
      <c r="L207" s="181"/>
      <c r="M207" s="187"/>
      <c r="N207" s="188"/>
      <c r="O207" s="188"/>
      <c r="P207" s="188"/>
      <c r="Q207" s="188"/>
      <c r="R207" s="188"/>
      <c r="S207" s="188"/>
      <c r="T207" s="189"/>
      <c r="AT207" s="183" t="s">
        <v>139</v>
      </c>
      <c r="AU207" s="183" t="s">
        <v>81</v>
      </c>
      <c r="AV207" s="11" t="s">
        <v>81</v>
      </c>
      <c r="AW207" s="11" t="s">
        <v>35</v>
      </c>
      <c r="AX207" s="11" t="s">
        <v>79</v>
      </c>
      <c r="AY207" s="183" t="s">
        <v>129</v>
      </c>
    </row>
    <row r="208" spans="2:65" s="1" customFormat="1" ht="16.5" customHeight="1">
      <c r="B208" s="168"/>
      <c r="C208" s="169" t="s">
        <v>419</v>
      </c>
      <c r="D208" s="169" t="s">
        <v>132</v>
      </c>
      <c r="E208" s="170" t="s">
        <v>420</v>
      </c>
      <c r="F208" s="171" t="s">
        <v>421</v>
      </c>
      <c r="G208" s="172" t="s">
        <v>144</v>
      </c>
      <c r="H208" s="173">
        <v>171</v>
      </c>
      <c r="I208" s="174"/>
      <c r="J208" s="175">
        <f>ROUND(I208*H208,2)</f>
        <v>0</v>
      </c>
      <c r="K208" s="171" t="s">
        <v>136</v>
      </c>
      <c r="L208" s="40"/>
      <c r="M208" s="176" t="s">
        <v>5</v>
      </c>
      <c r="N208" s="177" t="s">
        <v>42</v>
      </c>
      <c r="O208" s="41"/>
      <c r="P208" s="178">
        <f>O208*H208</f>
        <v>0</v>
      </c>
      <c r="Q208" s="178">
        <v>0</v>
      </c>
      <c r="R208" s="178">
        <f>Q208*H208</f>
        <v>0</v>
      </c>
      <c r="S208" s="178">
        <v>0</v>
      </c>
      <c r="T208" s="179">
        <f>S208*H208</f>
        <v>0</v>
      </c>
      <c r="AR208" s="23" t="s">
        <v>137</v>
      </c>
      <c r="AT208" s="23" t="s">
        <v>132</v>
      </c>
      <c r="AU208" s="23" t="s">
        <v>81</v>
      </c>
      <c r="AY208" s="23" t="s">
        <v>129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23" t="s">
        <v>79</v>
      </c>
      <c r="BK208" s="180">
        <f>ROUND(I208*H208,2)</f>
        <v>0</v>
      </c>
      <c r="BL208" s="23" t="s">
        <v>137</v>
      </c>
      <c r="BM208" s="23" t="s">
        <v>422</v>
      </c>
    </row>
    <row r="209" spans="2:65" s="11" customFormat="1" ht="12">
      <c r="B209" s="181"/>
      <c r="D209" s="182" t="s">
        <v>139</v>
      </c>
      <c r="E209" s="183" t="s">
        <v>5</v>
      </c>
      <c r="F209" s="184" t="s">
        <v>418</v>
      </c>
      <c r="H209" s="185">
        <v>171</v>
      </c>
      <c r="I209" s="186"/>
      <c r="L209" s="181"/>
      <c r="M209" s="187"/>
      <c r="N209" s="188"/>
      <c r="O209" s="188"/>
      <c r="P209" s="188"/>
      <c r="Q209" s="188"/>
      <c r="R209" s="188"/>
      <c r="S209" s="188"/>
      <c r="T209" s="189"/>
      <c r="AT209" s="183" t="s">
        <v>139</v>
      </c>
      <c r="AU209" s="183" t="s">
        <v>81</v>
      </c>
      <c r="AV209" s="11" t="s">
        <v>81</v>
      </c>
      <c r="AW209" s="11" t="s">
        <v>35</v>
      </c>
      <c r="AX209" s="11" t="s">
        <v>79</v>
      </c>
      <c r="AY209" s="183" t="s">
        <v>129</v>
      </c>
    </row>
    <row r="210" spans="2:65" s="1" customFormat="1" ht="16.5" customHeight="1">
      <c r="B210" s="168"/>
      <c r="C210" s="169" t="s">
        <v>423</v>
      </c>
      <c r="D210" s="169" t="s">
        <v>132</v>
      </c>
      <c r="E210" s="170" t="s">
        <v>424</v>
      </c>
      <c r="F210" s="171" t="s">
        <v>425</v>
      </c>
      <c r="G210" s="172" t="s">
        <v>196</v>
      </c>
      <c r="H210" s="173">
        <v>0.17899999999999999</v>
      </c>
      <c r="I210" s="174"/>
      <c r="J210" s="175">
        <f>ROUND(I210*H210,2)</f>
        <v>0</v>
      </c>
      <c r="K210" s="171" t="s">
        <v>136</v>
      </c>
      <c r="L210" s="40"/>
      <c r="M210" s="176" t="s">
        <v>5</v>
      </c>
      <c r="N210" s="177" t="s">
        <v>42</v>
      </c>
      <c r="O210" s="41"/>
      <c r="P210" s="178">
        <f>O210*H210</f>
        <v>0</v>
      </c>
      <c r="Q210" s="178">
        <v>1.0591699999999999</v>
      </c>
      <c r="R210" s="178">
        <f>Q210*H210</f>
        <v>0.18959142999999998</v>
      </c>
      <c r="S210" s="178">
        <v>0</v>
      </c>
      <c r="T210" s="179">
        <f>S210*H210</f>
        <v>0</v>
      </c>
      <c r="AR210" s="23" t="s">
        <v>137</v>
      </c>
      <c r="AT210" s="23" t="s">
        <v>132</v>
      </c>
      <c r="AU210" s="23" t="s">
        <v>81</v>
      </c>
      <c r="AY210" s="23" t="s">
        <v>129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23" t="s">
        <v>79</v>
      </c>
      <c r="BK210" s="180">
        <f>ROUND(I210*H210,2)</f>
        <v>0</v>
      </c>
      <c r="BL210" s="23" t="s">
        <v>137</v>
      </c>
      <c r="BM210" s="23" t="s">
        <v>426</v>
      </c>
    </row>
    <row r="211" spans="2:65" s="11" customFormat="1" ht="12">
      <c r="B211" s="181"/>
      <c r="D211" s="182" t="s">
        <v>139</v>
      </c>
      <c r="E211" s="183" t="s">
        <v>5</v>
      </c>
      <c r="F211" s="184" t="s">
        <v>427</v>
      </c>
      <c r="H211" s="185">
        <v>0.17899999999999999</v>
      </c>
      <c r="I211" s="186"/>
      <c r="L211" s="181"/>
      <c r="M211" s="187"/>
      <c r="N211" s="188"/>
      <c r="O211" s="188"/>
      <c r="P211" s="188"/>
      <c r="Q211" s="188"/>
      <c r="R211" s="188"/>
      <c r="S211" s="188"/>
      <c r="T211" s="189"/>
      <c r="AT211" s="183" t="s">
        <v>139</v>
      </c>
      <c r="AU211" s="183" t="s">
        <v>81</v>
      </c>
      <c r="AV211" s="11" t="s">
        <v>81</v>
      </c>
      <c r="AW211" s="11" t="s">
        <v>35</v>
      </c>
      <c r="AX211" s="11" t="s">
        <v>79</v>
      </c>
      <c r="AY211" s="183" t="s">
        <v>129</v>
      </c>
    </row>
    <row r="212" spans="2:65" s="1" customFormat="1" ht="16.5" customHeight="1">
      <c r="B212" s="168"/>
      <c r="C212" s="169" t="s">
        <v>428</v>
      </c>
      <c r="D212" s="169" t="s">
        <v>132</v>
      </c>
      <c r="E212" s="170" t="s">
        <v>429</v>
      </c>
      <c r="F212" s="171" t="s">
        <v>430</v>
      </c>
      <c r="G212" s="172" t="s">
        <v>196</v>
      </c>
      <c r="H212" s="173">
        <v>1.5189999999999999</v>
      </c>
      <c r="I212" s="174"/>
      <c r="J212" s="175">
        <f>ROUND(I212*H212,2)</f>
        <v>0</v>
      </c>
      <c r="K212" s="171" t="s">
        <v>136</v>
      </c>
      <c r="L212" s="40"/>
      <c r="M212" s="176" t="s">
        <v>5</v>
      </c>
      <c r="N212" s="177" t="s">
        <v>42</v>
      </c>
      <c r="O212" s="41"/>
      <c r="P212" s="178">
        <f>O212*H212</f>
        <v>0</v>
      </c>
      <c r="Q212" s="178">
        <v>1.0601700000000001</v>
      </c>
      <c r="R212" s="178">
        <f>Q212*H212</f>
        <v>1.6103982299999999</v>
      </c>
      <c r="S212" s="178">
        <v>0</v>
      </c>
      <c r="T212" s="179">
        <f>S212*H212</f>
        <v>0</v>
      </c>
      <c r="AR212" s="23" t="s">
        <v>137</v>
      </c>
      <c r="AT212" s="23" t="s">
        <v>132</v>
      </c>
      <c r="AU212" s="23" t="s">
        <v>81</v>
      </c>
      <c r="AY212" s="23" t="s">
        <v>129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23" t="s">
        <v>79</v>
      </c>
      <c r="BK212" s="180">
        <f>ROUND(I212*H212,2)</f>
        <v>0</v>
      </c>
      <c r="BL212" s="23" t="s">
        <v>137</v>
      </c>
      <c r="BM212" s="23" t="s">
        <v>431</v>
      </c>
    </row>
    <row r="213" spans="2:65" s="11" customFormat="1" ht="12">
      <c r="B213" s="181"/>
      <c r="D213" s="182" t="s">
        <v>139</v>
      </c>
      <c r="E213" s="183" t="s">
        <v>5</v>
      </c>
      <c r="F213" s="184" t="s">
        <v>432</v>
      </c>
      <c r="H213" s="185">
        <v>0.94599999999999995</v>
      </c>
      <c r="I213" s="186"/>
      <c r="L213" s="181"/>
      <c r="M213" s="187"/>
      <c r="N213" s="188"/>
      <c r="O213" s="188"/>
      <c r="P213" s="188"/>
      <c r="Q213" s="188"/>
      <c r="R213" s="188"/>
      <c r="S213" s="188"/>
      <c r="T213" s="189"/>
      <c r="AT213" s="183" t="s">
        <v>139</v>
      </c>
      <c r="AU213" s="183" t="s">
        <v>81</v>
      </c>
      <c r="AV213" s="11" t="s">
        <v>81</v>
      </c>
      <c r="AW213" s="11" t="s">
        <v>35</v>
      </c>
      <c r="AX213" s="11" t="s">
        <v>71</v>
      </c>
      <c r="AY213" s="183" t="s">
        <v>129</v>
      </c>
    </row>
    <row r="214" spans="2:65" s="11" customFormat="1" ht="12">
      <c r="B214" s="181"/>
      <c r="D214" s="182" t="s">
        <v>139</v>
      </c>
      <c r="E214" s="183" t="s">
        <v>5</v>
      </c>
      <c r="F214" s="184" t="s">
        <v>433</v>
      </c>
      <c r="H214" s="185">
        <v>0.57299999999999995</v>
      </c>
      <c r="I214" s="186"/>
      <c r="L214" s="181"/>
      <c r="M214" s="187"/>
      <c r="N214" s="188"/>
      <c r="O214" s="188"/>
      <c r="P214" s="188"/>
      <c r="Q214" s="188"/>
      <c r="R214" s="188"/>
      <c r="S214" s="188"/>
      <c r="T214" s="189"/>
      <c r="AT214" s="183" t="s">
        <v>139</v>
      </c>
      <c r="AU214" s="183" t="s">
        <v>81</v>
      </c>
      <c r="AV214" s="11" t="s">
        <v>81</v>
      </c>
      <c r="AW214" s="11" t="s">
        <v>35</v>
      </c>
      <c r="AX214" s="11" t="s">
        <v>71</v>
      </c>
      <c r="AY214" s="183" t="s">
        <v>129</v>
      </c>
    </row>
    <row r="215" spans="2:65" s="12" customFormat="1" ht="12">
      <c r="B215" s="203"/>
      <c r="D215" s="182" t="s">
        <v>139</v>
      </c>
      <c r="E215" s="204" t="s">
        <v>5</v>
      </c>
      <c r="F215" s="205" t="s">
        <v>309</v>
      </c>
      <c r="H215" s="206">
        <v>1.5189999999999999</v>
      </c>
      <c r="I215" s="207"/>
      <c r="L215" s="203"/>
      <c r="M215" s="208"/>
      <c r="N215" s="209"/>
      <c r="O215" s="209"/>
      <c r="P215" s="209"/>
      <c r="Q215" s="209"/>
      <c r="R215" s="209"/>
      <c r="S215" s="209"/>
      <c r="T215" s="210"/>
      <c r="AT215" s="204" t="s">
        <v>139</v>
      </c>
      <c r="AU215" s="204" t="s">
        <v>81</v>
      </c>
      <c r="AV215" s="12" t="s">
        <v>137</v>
      </c>
      <c r="AW215" s="12" t="s">
        <v>35</v>
      </c>
      <c r="AX215" s="12" t="s">
        <v>79</v>
      </c>
      <c r="AY215" s="204" t="s">
        <v>129</v>
      </c>
    </row>
    <row r="216" spans="2:65" s="1" customFormat="1" ht="38.25" customHeight="1">
      <c r="B216" s="168"/>
      <c r="C216" s="169" t="s">
        <v>434</v>
      </c>
      <c r="D216" s="169" t="s">
        <v>132</v>
      </c>
      <c r="E216" s="170" t="s">
        <v>435</v>
      </c>
      <c r="F216" s="171" t="s">
        <v>436</v>
      </c>
      <c r="G216" s="172" t="s">
        <v>144</v>
      </c>
      <c r="H216" s="173">
        <v>3.1349999999999998</v>
      </c>
      <c r="I216" s="174"/>
      <c r="J216" s="175">
        <f>ROUND(I216*H216,2)</f>
        <v>0</v>
      </c>
      <c r="K216" s="171" t="s">
        <v>5</v>
      </c>
      <c r="L216" s="40"/>
      <c r="M216" s="176" t="s">
        <v>5</v>
      </c>
      <c r="N216" s="177" t="s">
        <v>42</v>
      </c>
      <c r="O216" s="41"/>
      <c r="P216" s="178">
        <f>O216*H216</f>
        <v>0</v>
      </c>
      <c r="Q216" s="178">
        <v>2.444E-2</v>
      </c>
      <c r="R216" s="178">
        <f>Q216*H216</f>
        <v>7.661939999999999E-2</v>
      </c>
      <c r="S216" s="178">
        <v>0</v>
      </c>
      <c r="T216" s="179">
        <f>S216*H216</f>
        <v>0</v>
      </c>
      <c r="AR216" s="23" t="s">
        <v>137</v>
      </c>
      <c r="AT216" s="23" t="s">
        <v>132</v>
      </c>
      <c r="AU216" s="23" t="s">
        <v>81</v>
      </c>
      <c r="AY216" s="23" t="s">
        <v>129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23" t="s">
        <v>79</v>
      </c>
      <c r="BK216" s="180">
        <f>ROUND(I216*H216,2)</f>
        <v>0</v>
      </c>
      <c r="BL216" s="23" t="s">
        <v>137</v>
      </c>
      <c r="BM216" s="23" t="s">
        <v>437</v>
      </c>
    </row>
    <row r="217" spans="2:65" s="11" customFormat="1" ht="12">
      <c r="B217" s="181"/>
      <c r="D217" s="182" t="s">
        <v>139</v>
      </c>
      <c r="E217" s="183" t="s">
        <v>5</v>
      </c>
      <c r="F217" s="184" t="s">
        <v>438</v>
      </c>
      <c r="H217" s="185">
        <v>3.1349999999999998</v>
      </c>
      <c r="I217" s="186"/>
      <c r="L217" s="181"/>
      <c r="M217" s="187"/>
      <c r="N217" s="188"/>
      <c r="O217" s="188"/>
      <c r="P217" s="188"/>
      <c r="Q217" s="188"/>
      <c r="R217" s="188"/>
      <c r="S217" s="188"/>
      <c r="T217" s="189"/>
      <c r="AT217" s="183" t="s">
        <v>139</v>
      </c>
      <c r="AU217" s="183" t="s">
        <v>81</v>
      </c>
      <c r="AV217" s="11" t="s">
        <v>81</v>
      </c>
      <c r="AW217" s="11" t="s">
        <v>35</v>
      </c>
      <c r="AX217" s="11" t="s">
        <v>79</v>
      </c>
      <c r="AY217" s="183" t="s">
        <v>129</v>
      </c>
    </row>
    <row r="218" spans="2:65" s="1" customFormat="1" ht="38.25" customHeight="1">
      <c r="B218" s="168"/>
      <c r="C218" s="169" t="s">
        <v>439</v>
      </c>
      <c r="D218" s="169" t="s">
        <v>132</v>
      </c>
      <c r="E218" s="170" t="s">
        <v>440</v>
      </c>
      <c r="F218" s="171" t="s">
        <v>441</v>
      </c>
      <c r="G218" s="172" t="s">
        <v>144</v>
      </c>
      <c r="H218" s="173">
        <v>2.351</v>
      </c>
      <c r="I218" s="174"/>
      <c r="J218" s="175">
        <f>ROUND(I218*H218,2)</f>
        <v>0</v>
      </c>
      <c r="K218" s="171" t="s">
        <v>5</v>
      </c>
      <c r="L218" s="40"/>
      <c r="M218" s="176" t="s">
        <v>5</v>
      </c>
      <c r="N218" s="177" t="s">
        <v>42</v>
      </c>
      <c r="O218" s="41"/>
      <c r="P218" s="178">
        <f>O218*H218</f>
        <v>0</v>
      </c>
      <c r="Q218" s="178">
        <v>2.444E-2</v>
      </c>
      <c r="R218" s="178">
        <f>Q218*H218</f>
        <v>5.745844E-2</v>
      </c>
      <c r="S218" s="178">
        <v>0</v>
      </c>
      <c r="T218" s="179">
        <f>S218*H218</f>
        <v>0</v>
      </c>
      <c r="AR218" s="23" t="s">
        <v>137</v>
      </c>
      <c r="AT218" s="23" t="s">
        <v>132</v>
      </c>
      <c r="AU218" s="23" t="s">
        <v>81</v>
      </c>
      <c r="AY218" s="23" t="s">
        <v>129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23" t="s">
        <v>79</v>
      </c>
      <c r="BK218" s="180">
        <f>ROUND(I218*H218,2)</f>
        <v>0</v>
      </c>
      <c r="BL218" s="23" t="s">
        <v>137</v>
      </c>
      <c r="BM218" s="23" t="s">
        <v>442</v>
      </c>
    </row>
    <row r="219" spans="2:65" s="11" customFormat="1" ht="12">
      <c r="B219" s="181"/>
      <c r="D219" s="182" t="s">
        <v>139</v>
      </c>
      <c r="E219" s="183" t="s">
        <v>5</v>
      </c>
      <c r="F219" s="184" t="s">
        <v>443</v>
      </c>
      <c r="H219" s="185">
        <v>2.351</v>
      </c>
      <c r="I219" s="186"/>
      <c r="L219" s="181"/>
      <c r="M219" s="187"/>
      <c r="N219" s="188"/>
      <c r="O219" s="188"/>
      <c r="P219" s="188"/>
      <c r="Q219" s="188"/>
      <c r="R219" s="188"/>
      <c r="S219" s="188"/>
      <c r="T219" s="189"/>
      <c r="AT219" s="183" t="s">
        <v>139</v>
      </c>
      <c r="AU219" s="183" t="s">
        <v>81</v>
      </c>
      <c r="AV219" s="11" t="s">
        <v>81</v>
      </c>
      <c r="AW219" s="11" t="s">
        <v>35</v>
      </c>
      <c r="AX219" s="11" t="s">
        <v>79</v>
      </c>
      <c r="AY219" s="183" t="s">
        <v>129</v>
      </c>
    </row>
    <row r="220" spans="2:65" s="10" customFormat="1" ht="29.85" customHeight="1">
      <c r="B220" s="155"/>
      <c r="D220" s="156" t="s">
        <v>70</v>
      </c>
      <c r="E220" s="166" t="s">
        <v>444</v>
      </c>
      <c r="F220" s="166" t="s">
        <v>445</v>
      </c>
      <c r="I220" s="158"/>
      <c r="J220" s="167">
        <f>BK220</f>
        <v>0</v>
      </c>
      <c r="L220" s="155"/>
      <c r="M220" s="160"/>
      <c r="N220" s="161"/>
      <c r="O220" s="161"/>
      <c r="P220" s="162">
        <f>SUM(P221:P248)</f>
        <v>0</v>
      </c>
      <c r="Q220" s="161"/>
      <c r="R220" s="162">
        <f>SUM(R221:R248)</f>
        <v>65.773599410000003</v>
      </c>
      <c r="S220" s="161"/>
      <c r="T220" s="163">
        <f>SUM(T221:T248)</f>
        <v>0</v>
      </c>
      <c r="AR220" s="156" t="s">
        <v>79</v>
      </c>
      <c r="AT220" s="164" t="s">
        <v>70</v>
      </c>
      <c r="AU220" s="164" t="s">
        <v>79</v>
      </c>
      <c r="AY220" s="156" t="s">
        <v>129</v>
      </c>
      <c r="BK220" s="165">
        <f>SUM(BK221:BK248)</f>
        <v>0</v>
      </c>
    </row>
    <row r="221" spans="2:65" s="1" customFormat="1" ht="25.5" customHeight="1">
      <c r="B221" s="168"/>
      <c r="C221" s="169" t="s">
        <v>446</v>
      </c>
      <c r="D221" s="169" t="s">
        <v>132</v>
      </c>
      <c r="E221" s="170" t="s">
        <v>447</v>
      </c>
      <c r="F221" s="171" t="s">
        <v>448</v>
      </c>
      <c r="G221" s="172" t="s">
        <v>144</v>
      </c>
      <c r="H221" s="173">
        <v>126.107</v>
      </c>
      <c r="I221" s="174"/>
      <c r="J221" s="175">
        <f>ROUND(I221*H221,2)</f>
        <v>0</v>
      </c>
      <c r="K221" s="171" t="s">
        <v>136</v>
      </c>
      <c r="L221" s="40"/>
      <c r="M221" s="176" t="s">
        <v>5</v>
      </c>
      <c r="N221" s="177" t="s">
        <v>42</v>
      </c>
      <c r="O221" s="41"/>
      <c r="P221" s="178">
        <f>O221*H221</f>
        <v>0</v>
      </c>
      <c r="Q221" s="178">
        <v>2.5000000000000001E-3</v>
      </c>
      <c r="R221" s="178">
        <f>Q221*H221</f>
        <v>0.31526749999999998</v>
      </c>
      <c r="S221" s="178">
        <v>0</v>
      </c>
      <c r="T221" s="179">
        <f>S221*H221</f>
        <v>0</v>
      </c>
      <c r="AR221" s="23" t="s">
        <v>137</v>
      </c>
      <c r="AT221" s="23" t="s">
        <v>132</v>
      </c>
      <c r="AU221" s="23" t="s">
        <v>81</v>
      </c>
      <c r="AY221" s="23" t="s">
        <v>129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3" t="s">
        <v>79</v>
      </c>
      <c r="BK221" s="180">
        <f>ROUND(I221*H221,2)</f>
        <v>0</v>
      </c>
      <c r="BL221" s="23" t="s">
        <v>137</v>
      </c>
      <c r="BM221" s="23" t="s">
        <v>449</v>
      </c>
    </row>
    <row r="222" spans="2:65" s="11" customFormat="1" ht="12">
      <c r="B222" s="181"/>
      <c r="D222" s="182" t="s">
        <v>139</v>
      </c>
      <c r="E222" s="183" t="s">
        <v>5</v>
      </c>
      <c r="F222" s="184" t="s">
        <v>450</v>
      </c>
      <c r="H222" s="185">
        <v>64.227000000000004</v>
      </c>
      <c r="I222" s="186"/>
      <c r="L222" s="181"/>
      <c r="M222" s="187"/>
      <c r="N222" s="188"/>
      <c r="O222" s="188"/>
      <c r="P222" s="188"/>
      <c r="Q222" s="188"/>
      <c r="R222" s="188"/>
      <c r="S222" s="188"/>
      <c r="T222" s="189"/>
      <c r="AT222" s="183" t="s">
        <v>139</v>
      </c>
      <c r="AU222" s="183" t="s">
        <v>81</v>
      </c>
      <c r="AV222" s="11" t="s">
        <v>81</v>
      </c>
      <c r="AW222" s="11" t="s">
        <v>35</v>
      </c>
      <c r="AX222" s="11" t="s">
        <v>71</v>
      </c>
      <c r="AY222" s="183" t="s">
        <v>129</v>
      </c>
    </row>
    <row r="223" spans="2:65" s="11" customFormat="1" ht="12">
      <c r="B223" s="181"/>
      <c r="D223" s="182" t="s">
        <v>139</v>
      </c>
      <c r="E223" s="183" t="s">
        <v>5</v>
      </c>
      <c r="F223" s="184" t="s">
        <v>451</v>
      </c>
      <c r="H223" s="185">
        <v>61.88</v>
      </c>
      <c r="I223" s="186"/>
      <c r="L223" s="181"/>
      <c r="M223" s="187"/>
      <c r="N223" s="188"/>
      <c r="O223" s="188"/>
      <c r="P223" s="188"/>
      <c r="Q223" s="188"/>
      <c r="R223" s="188"/>
      <c r="S223" s="188"/>
      <c r="T223" s="189"/>
      <c r="AT223" s="183" t="s">
        <v>139</v>
      </c>
      <c r="AU223" s="183" t="s">
        <v>81</v>
      </c>
      <c r="AV223" s="11" t="s">
        <v>81</v>
      </c>
      <c r="AW223" s="11" t="s">
        <v>35</v>
      </c>
      <c r="AX223" s="11" t="s">
        <v>71</v>
      </c>
      <c r="AY223" s="183" t="s">
        <v>129</v>
      </c>
    </row>
    <row r="224" spans="2:65" s="13" customFormat="1" ht="12">
      <c r="B224" s="211"/>
      <c r="D224" s="182" t="s">
        <v>139</v>
      </c>
      <c r="E224" s="212" t="s">
        <v>5</v>
      </c>
      <c r="F224" s="213" t="s">
        <v>452</v>
      </c>
      <c r="H224" s="214">
        <v>126.107</v>
      </c>
      <c r="I224" s="215"/>
      <c r="L224" s="211"/>
      <c r="M224" s="216"/>
      <c r="N224" s="217"/>
      <c r="O224" s="217"/>
      <c r="P224" s="217"/>
      <c r="Q224" s="217"/>
      <c r="R224" s="217"/>
      <c r="S224" s="217"/>
      <c r="T224" s="218"/>
      <c r="AT224" s="212" t="s">
        <v>139</v>
      </c>
      <c r="AU224" s="212" t="s">
        <v>81</v>
      </c>
      <c r="AV224" s="13" t="s">
        <v>444</v>
      </c>
      <c r="AW224" s="13" t="s">
        <v>35</v>
      </c>
      <c r="AX224" s="13" t="s">
        <v>79</v>
      </c>
      <c r="AY224" s="212" t="s">
        <v>129</v>
      </c>
    </row>
    <row r="225" spans="2:65" s="1" customFormat="1" ht="25.5" customHeight="1">
      <c r="B225" s="168"/>
      <c r="C225" s="169" t="s">
        <v>453</v>
      </c>
      <c r="D225" s="169" t="s">
        <v>132</v>
      </c>
      <c r="E225" s="170" t="s">
        <v>454</v>
      </c>
      <c r="F225" s="171" t="s">
        <v>455</v>
      </c>
      <c r="G225" s="172" t="s">
        <v>204</v>
      </c>
      <c r="H225" s="173">
        <v>75.167000000000002</v>
      </c>
      <c r="I225" s="174"/>
      <c r="J225" s="175">
        <f>ROUND(I225*H225,2)</f>
        <v>0</v>
      </c>
      <c r="K225" s="171" t="s">
        <v>136</v>
      </c>
      <c r="L225" s="40"/>
      <c r="M225" s="176" t="s">
        <v>5</v>
      </c>
      <c r="N225" s="177" t="s">
        <v>42</v>
      </c>
      <c r="O225" s="41"/>
      <c r="P225" s="178">
        <f>O225*H225</f>
        <v>0</v>
      </c>
      <c r="Q225" s="178">
        <v>6.7019999999999996E-2</v>
      </c>
      <c r="R225" s="178">
        <f>Q225*H225</f>
        <v>5.0376923399999995</v>
      </c>
      <c r="S225" s="178">
        <v>0</v>
      </c>
      <c r="T225" s="179">
        <f>S225*H225</f>
        <v>0</v>
      </c>
      <c r="AR225" s="23" t="s">
        <v>137</v>
      </c>
      <c r="AT225" s="23" t="s">
        <v>132</v>
      </c>
      <c r="AU225" s="23" t="s">
        <v>81</v>
      </c>
      <c r="AY225" s="23" t="s">
        <v>129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23" t="s">
        <v>79</v>
      </c>
      <c r="BK225" s="180">
        <f>ROUND(I225*H225,2)</f>
        <v>0</v>
      </c>
      <c r="BL225" s="23" t="s">
        <v>137</v>
      </c>
      <c r="BM225" s="23" t="s">
        <v>456</v>
      </c>
    </row>
    <row r="226" spans="2:65" s="11" customFormat="1" ht="12">
      <c r="B226" s="181"/>
      <c r="D226" s="182" t="s">
        <v>139</v>
      </c>
      <c r="E226" s="183" t="s">
        <v>5</v>
      </c>
      <c r="F226" s="184" t="s">
        <v>457</v>
      </c>
      <c r="H226" s="185">
        <v>75.167000000000002</v>
      </c>
      <c r="I226" s="186"/>
      <c r="L226" s="181"/>
      <c r="M226" s="187"/>
      <c r="N226" s="188"/>
      <c r="O226" s="188"/>
      <c r="P226" s="188"/>
      <c r="Q226" s="188"/>
      <c r="R226" s="188"/>
      <c r="S226" s="188"/>
      <c r="T226" s="189"/>
      <c r="AT226" s="183" t="s">
        <v>139</v>
      </c>
      <c r="AU226" s="183" t="s">
        <v>81</v>
      </c>
      <c r="AV226" s="11" t="s">
        <v>81</v>
      </c>
      <c r="AW226" s="11" t="s">
        <v>35</v>
      </c>
      <c r="AX226" s="11" t="s">
        <v>79</v>
      </c>
      <c r="AY226" s="183" t="s">
        <v>129</v>
      </c>
    </row>
    <row r="227" spans="2:65" s="1" customFormat="1" ht="16.5" customHeight="1">
      <c r="B227" s="168"/>
      <c r="C227" s="190" t="s">
        <v>458</v>
      </c>
      <c r="D227" s="190" t="s">
        <v>193</v>
      </c>
      <c r="E227" s="191" t="s">
        <v>459</v>
      </c>
      <c r="F227" s="192" t="s">
        <v>460</v>
      </c>
      <c r="G227" s="193" t="s">
        <v>204</v>
      </c>
      <c r="H227" s="194">
        <v>75.167000000000002</v>
      </c>
      <c r="I227" s="195"/>
      <c r="J227" s="196">
        <f>ROUND(I227*H227,2)</f>
        <v>0</v>
      </c>
      <c r="K227" s="192" t="s">
        <v>136</v>
      </c>
      <c r="L227" s="197"/>
      <c r="M227" s="198" t="s">
        <v>5</v>
      </c>
      <c r="N227" s="199" t="s">
        <v>42</v>
      </c>
      <c r="O227" s="41"/>
      <c r="P227" s="178">
        <f>O227*H227</f>
        <v>0</v>
      </c>
      <c r="Q227" s="178">
        <v>1.2E-2</v>
      </c>
      <c r="R227" s="178">
        <f>Q227*H227</f>
        <v>0.90200400000000003</v>
      </c>
      <c r="S227" s="178">
        <v>0</v>
      </c>
      <c r="T227" s="179">
        <f>S227*H227</f>
        <v>0</v>
      </c>
      <c r="AR227" s="23" t="s">
        <v>176</v>
      </c>
      <c r="AT227" s="23" t="s">
        <v>193</v>
      </c>
      <c r="AU227" s="23" t="s">
        <v>81</v>
      </c>
      <c r="AY227" s="23" t="s">
        <v>129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23" t="s">
        <v>79</v>
      </c>
      <c r="BK227" s="180">
        <f>ROUND(I227*H227,2)</f>
        <v>0</v>
      </c>
      <c r="BL227" s="23" t="s">
        <v>137</v>
      </c>
      <c r="BM227" s="23" t="s">
        <v>461</v>
      </c>
    </row>
    <row r="228" spans="2:65" s="1" customFormat="1" ht="16.5" customHeight="1">
      <c r="B228" s="168"/>
      <c r="C228" s="169" t="s">
        <v>462</v>
      </c>
      <c r="D228" s="169" t="s">
        <v>132</v>
      </c>
      <c r="E228" s="170" t="s">
        <v>463</v>
      </c>
      <c r="F228" s="171" t="s">
        <v>464</v>
      </c>
      <c r="G228" s="172" t="s">
        <v>164</v>
      </c>
      <c r="H228" s="173">
        <v>25.221</v>
      </c>
      <c r="I228" s="174"/>
      <c r="J228" s="175">
        <f>ROUND(I228*H228,2)</f>
        <v>0</v>
      </c>
      <c r="K228" s="171" t="s">
        <v>136</v>
      </c>
      <c r="L228" s="40"/>
      <c r="M228" s="176" t="s">
        <v>5</v>
      </c>
      <c r="N228" s="177" t="s">
        <v>42</v>
      </c>
      <c r="O228" s="41"/>
      <c r="P228" s="178">
        <f>O228*H228</f>
        <v>0</v>
      </c>
      <c r="Q228" s="178">
        <v>2.2563499999999999</v>
      </c>
      <c r="R228" s="178">
        <f>Q228*H228</f>
        <v>56.907403349999996</v>
      </c>
      <c r="S228" s="178">
        <v>0</v>
      </c>
      <c r="T228" s="179">
        <f>S228*H228</f>
        <v>0</v>
      </c>
      <c r="AR228" s="23" t="s">
        <v>137</v>
      </c>
      <c r="AT228" s="23" t="s">
        <v>132</v>
      </c>
      <c r="AU228" s="23" t="s">
        <v>81</v>
      </c>
      <c r="AY228" s="23" t="s">
        <v>129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23" t="s">
        <v>79</v>
      </c>
      <c r="BK228" s="180">
        <f>ROUND(I228*H228,2)</f>
        <v>0</v>
      </c>
      <c r="BL228" s="23" t="s">
        <v>137</v>
      </c>
      <c r="BM228" s="23" t="s">
        <v>465</v>
      </c>
    </row>
    <row r="229" spans="2:65" s="11" customFormat="1" ht="12">
      <c r="B229" s="181"/>
      <c r="D229" s="182" t="s">
        <v>139</v>
      </c>
      <c r="E229" s="183" t="s">
        <v>5</v>
      </c>
      <c r="F229" s="184" t="s">
        <v>466</v>
      </c>
      <c r="H229" s="185">
        <v>12.845000000000001</v>
      </c>
      <c r="I229" s="186"/>
      <c r="L229" s="181"/>
      <c r="M229" s="187"/>
      <c r="N229" s="188"/>
      <c r="O229" s="188"/>
      <c r="P229" s="188"/>
      <c r="Q229" s="188"/>
      <c r="R229" s="188"/>
      <c r="S229" s="188"/>
      <c r="T229" s="189"/>
      <c r="AT229" s="183" t="s">
        <v>139</v>
      </c>
      <c r="AU229" s="183" t="s">
        <v>81</v>
      </c>
      <c r="AV229" s="11" t="s">
        <v>81</v>
      </c>
      <c r="AW229" s="11" t="s">
        <v>35</v>
      </c>
      <c r="AX229" s="11" t="s">
        <v>71</v>
      </c>
      <c r="AY229" s="183" t="s">
        <v>129</v>
      </c>
    </row>
    <row r="230" spans="2:65" s="11" customFormat="1" ht="12">
      <c r="B230" s="181"/>
      <c r="D230" s="182" t="s">
        <v>139</v>
      </c>
      <c r="E230" s="183" t="s">
        <v>5</v>
      </c>
      <c r="F230" s="184" t="s">
        <v>467</v>
      </c>
      <c r="H230" s="185">
        <v>12.375999999999999</v>
      </c>
      <c r="I230" s="186"/>
      <c r="L230" s="181"/>
      <c r="M230" s="187"/>
      <c r="N230" s="188"/>
      <c r="O230" s="188"/>
      <c r="P230" s="188"/>
      <c r="Q230" s="188"/>
      <c r="R230" s="188"/>
      <c r="S230" s="188"/>
      <c r="T230" s="189"/>
      <c r="AT230" s="183" t="s">
        <v>139</v>
      </c>
      <c r="AU230" s="183" t="s">
        <v>81</v>
      </c>
      <c r="AV230" s="11" t="s">
        <v>81</v>
      </c>
      <c r="AW230" s="11" t="s">
        <v>35</v>
      </c>
      <c r="AX230" s="11" t="s">
        <v>71</v>
      </c>
      <c r="AY230" s="183" t="s">
        <v>129</v>
      </c>
    </row>
    <row r="231" spans="2:65" s="13" customFormat="1" ht="12">
      <c r="B231" s="211"/>
      <c r="D231" s="182" t="s">
        <v>139</v>
      </c>
      <c r="E231" s="212" t="s">
        <v>5</v>
      </c>
      <c r="F231" s="213" t="s">
        <v>452</v>
      </c>
      <c r="H231" s="214">
        <v>25.221</v>
      </c>
      <c r="I231" s="215"/>
      <c r="L231" s="211"/>
      <c r="M231" s="216"/>
      <c r="N231" s="217"/>
      <c r="O231" s="217"/>
      <c r="P231" s="217"/>
      <c r="Q231" s="217"/>
      <c r="R231" s="217"/>
      <c r="S231" s="217"/>
      <c r="T231" s="218"/>
      <c r="AT231" s="212" t="s">
        <v>139</v>
      </c>
      <c r="AU231" s="212" t="s">
        <v>81</v>
      </c>
      <c r="AV231" s="13" t="s">
        <v>444</v>
      </c>
      <c r="AW231" s="13" t="s">
        <v>35</v>
      </c>
      <c r="AX231" s="13" t="s">
        <v>79</v>
      </c>
      <c r="AY231" s="212" t="s">
        <v>129</v>
      </c>
    </row>
    <row r="232" spans="2:65" s="1" customFormat="1" ht="16.5" customHeight="1">
      <c r="B232" s="168"/>
      <c r="C232" s="169" t="s">
        <v>468</v>
      </c>
      <c r="D232" s="169" t="s">
        <v>132</v>
      </c>
      <c r="E232" s="170" t="s">
        <v>469</v>
      </c>
      <c r="F232" s="171" t="s">
        <v>470</v>
      </c>
      <c r="G232" s="172" t="s">
        <v>144</v>
      </c>
      <c r="H232" s="173">
        <v>252.214</v>
      </c>
      <c r="I232" s="174"/>
      <c r="J232" s="175">
        <f>ROUND(I232*H232,2)</f>
        <v>0</v>
      </c>
      <c r="K232" s="171" t="s">
        <v>136</v>
      </c>
      <c r="L232" s="40"/>
      <c r="M232" s="176" t="s">
        <v>5</v>
      </c>
      <c r="N232" s="177" t="s">
        <v>42</v>
      </c>
      <c r="O232" s="41"/>
      <c r="P232" s="178">
        <f>O232*H232</f>
        <v>0</v>
      </c>
      <c r="Q232" s="178">
        <v>2.7499999999999998E-3</v>
      </c>
      <c r="R232" s="178">
        <f>Q232*H232</f>
        <v>0.69358849999999994</v>
      </c>
      <c r="S232" s="178">
        <v>0</v>
      </c>
      <c r="T232" s="179">
        <f>S232*H232</f>
        <v>0</v>
      </c>
      <c r="AR232" s="23" t="s">
        <v>137</v>
      </c>
      <c r="AT232" s="23" t="s">
        <v>132</v>
      </c>
      <c r="AU232" s="23" t="s">
        <v>81</v>
      </c>
      <c r="AY232" s="23" t="s">
        <v>129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23" t="s">
        <v>79</v>
      </c>
      <c r="BK232" s="180">
        <f>ROUND(I232*H232,2)</f>
        <v>0</v>
      </c>
      <c r="BL232" s="23" t="s">
        <v>137</v>
      </c>
      <c r="BM232" s="23" t="s">
        <v>471</v>
      </c>
    </row>
    <row r="233" spans="2:65" s="11" customFormat="1" ht="12">
      <c r="B233" s="181"/>
      <c r="D233" s="182" t="s">
        <v>139</v>
      </c>
      <c r="E233" s="183" t="s">
        <v>5</v>
      </c>
      <c r="F233" s="184" t="s">
        <v>472</v>
      </c>
      <c r="H233" s="185">
        <v>128.45400000000001</v>
      </c>
      <c r="I233" s="186"/>
      <c r="L233" s="181"/>
      <c r="M233" s="187"/>
      <c r="N233" s="188"/>
      <c r="O233" s="188"/>
      <c r="P233" s="188"/>
      <c r="Q233" s="188"/>
      <c r="R233" s="188"/>
      <c r="S233" s="188"/>
      <c r="T233" s="189"/>
      <c r="AT233" s="183" t="s">
        <v>139</v>
      </c>
      <c r="AU233" s="183" t="s">
        <v>81</v>
      </c>
      <c r="AV233" s="11" t="s">
        <v>81</v>
      </c>
      <c r="AW233" s="11" t="s">
        <v>35</v>
      </c>
      <c r="AX233" s="11" t="s">
        <v>71</v>
      </c>
      <c r="AY233" s="183" t="s">
        <v>129</v>
      </c>
    </row>
    <row r="234" spans="2:65" s="11" customFormat="1" ht="12">
      <c r="B234" s="181"/>
      <c r="D234" s="182" t="s">
        <v>139</v>
      </c>
      <c r="E234" s="183" t="s">
        <v>5</v>
      </c>
      <c r="F234" s="184" t="s">
        <v>473</v>
      </c>
      <c r="H234" s="185">
        <v>123.76</v>
      </c>
      <c r="I234" s="186"/>
      <c r="L234" s="181"/>
      <c r="M234" s="187"/>
      <c r="N234" s="188"/>
      <c r="O234" s="188"/>
      <c r="P234" s="188"/>
      <c r="Q234" s="188"/>
      <c r="R234" s="188"/>
      <c r="S234" s="188"/>
      <c r="T234" s="189"/>
      <c r="AT234" s="183" t="s">
        <v>139</v>
      </c>
      <c r="AU234" s="183" t="s">
        <v>81</v>
      </c>
      <c r="AV234" s="11" t="s">
        <v>81</v>
      </c>
      <c r="AW234" s="11" t="s">
        <v>35</v>
      </c>
      <c r="AX234" s="11" t="s">
        <v>71</v>
      </c>
      <c r="AY234" s="183" t="s">
        <v>129</v>
      </c>
    </row>
    <row r="235" spans="2:65" s="13" customFormat="1" ht="12">
      <c r="B235" s="211"/>
      <c r="D235" s="182" t="s">
        <v>139</v>
      </c>
      <c r="E235" s="212" t="s">
        <v>5</v>
      </c>
      <c r="F235" s="213" t="s">
        <v>452</v>
      </c>
      <c r="H235" s="214">
        <v>252.214</v>
      </c>
      <c r="I235" s="215"/>
      <c r="L235" s="211"/>
      <c r="M235" s="216"/>
      <c r="N235" s="217"/>
      <c r="O235" s="217"/>
      <c r="P235" s="217"/>
      <c r="Q235" s="217"/>
      <c r="R235" s="217"/>
      <c r="S235" s="217"/>
      <c r="T235" s="218"/>
      <c r="AT235" s="212" t="s">
        <v>139</v>
      </c>
      <c r="AU235" s="212" t="s">
        <v>81</v>
      </c>
      <c r="AV235" s="13" t="s">
        <v>444</v>
      </c>
      <c r="AW235" s="13" t="s">
        <v>35</v>
      </c>
      <c r="AX235" s="13" t="s">
        <v>79</v>
      </c>
      <c r="AY235" s="212" t="s">
        <v>129</v>
      </c>
    </row>
    <row r="236" spans="2:65" s="1" customFormat="1" ht="25.5" customHeight="1">
      <c r="B236" s="168"/>
      <c r="C236" s="169" t="s">
        <v>474</v>
      </c>
      <c r="D236" s="169" t="s">
        <v>132</v>
      </c>
      <c r="E236" s="170" t="s">
        <v>475</v>
      </c>
      <c r="F236" s="171" t="s">
        <v>476</v>
      </c>
      <c r="G236" s="172" t="s">
        <v>144</v>
      </c>
      <c r="H236" s="173">
        <v>252.214</v>
      </c>
      <c r="I236" s="174"/>
      <c r="J236" s="175">
        <f>ROUND(I236*H236,2)</f>
        <v>0</v>
      </c>
      <c r="K236" s="171" t="s">
        <v>136</v>
      </c>
      <c r="L236" s="40"/>
      <c r="M236" s="176" t="s">
        <v>5</v>
      </c>
      <c r="N236" s="177" t="s">
        <v>42</v>
      </c>
      <c r="O236" s="41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AR236" s="23" t="s">
        <v>137</v>
      </c>
      <c r="AT236" s="23" t="s">
        <v>132</v>
      </c>
      <c r="AU236" s="23" t="s">
        <v>81</v>
      </c>
      <c r="AY236" s="23" t="s">
        <v>129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23" t="s">
        <v>79</v>
      </c>
      <c r="BK236" s="180">
        <f>ROUND(I236*H236,2)</f>
        <v>0</v>
      </c>
      <c r="BL236" s="23" t="s">
        <v>137</v>
      </c>
      <c r="BM236" s="23" t="s">
        <v>477</v>
      </c>
    </row>
    <row r="237" spans="2:65" s="11" customFormat="1" ht="12">
      <c r="B237" s="181"/>
      <c r="D237" s="182" t="s">
        <v>139</v>
      </c>
      <c r="E237" s="183" t="s">
        <v>5</v>
      </c>
      <c r="F237" s="184" t="s">
        <v>472</v>
      </c>
      <c r="H237" s="185">
        <v>128.45400000000001</v>
      </c>
      <c r="I237" s="186"/>
      <c r="L237" s="181"/>
      <c r="M237" s="187"/>
      <c r="N237" s="188"/>
      <c r="O237" s="188"/>
      <c r="P237" s="188"/>
      <c r="Q237" s="188"/>
      <c r="R237" s="188"/>
      <c r="S237" s="188"/>
      <c r="T237" s="189"/>
      <c r="AT237" s="183" t="s">
        <v>139</v>
      </c>
      <c r="AU237" s="183" t="s">
        <v>81</v>
      </c>
      <c r="AV237" s="11" t="s">
        <v>81</v>
      </c>
      <c r="AW237" s="11" t="s">
        <v>35</v>
      </c>
      <c r="AX237" s="11" t="s">
        <v>71</v>
      </c>
      <c r="AY237" s="183" t="s">
        <v>129</v>
      </c>
    </row>
    <row r="238" spans="2:65" s="11" customFormat="1" ht="12">
      <c r="B238" s="181"/>
      <c r="D238" s="182" t="s">
        <v>139</v>
      </c>
      <c r="E238" s="183" t="s">
        <v>5</v>
      </c>
      <c r="F238" s="184" t="s">
        <v>473</v>
      </c>
      <c r="H238" s="185">
        <v>123.76</v>
      </c>
      <c r="I238" s="186"/>
      <c r="L238" s="181"/>
      <c r="M238" s="187"/>
      <c r="N238" s="188"/>
      <c r="O238" s="188"/>
      <c r="P238" s="188"/>
      <c r="Q238" s="188"/>
      <c r="R238" s="188"/>
      <c r="S238" s="188"/>
      <c r="T238" s="189"/>
      <c r="AT238" s="183" t="s">
        <v>139</v>
      </c>
      <c r="AU238" s="183" t="s">
        <v>81</v>
      </c>
      <c r="AV238" s="11" t="s">
        <v>81</v>
      </c>
      <c r="AW238" s="11" t="s">
        <v>35</v>
      </c>
      <c r="AX238" s="11" t="s">
        <v>71</v>
      </c>
      <c r="AY238" s="183" t="s">
        <v>129</v>
      </c>
    </row>
    <row r="239" spans="2:65" s="13" customFormat="1" ht="12">
      <c r="B239" s="211"/>
      <c r="D239" s="182" t="s">
        <v>139</v>
      </c>
      <c r="E239" s="212" t="s">
        <v>5</v>
      </c>
      <c r="F239" s="213" t="s">
        <v>452</v>
      </c>
      <c r="H239" s="214">
        <v>252.214</v>
      </c>
      <c r="I239" s="215"/>
      <c r="L239" s="211"/>
      <c r="M239" s="216"/>
      <c r="N239" s="217"/>
      <c r="O239" s="217"/>
      <c r="P239" s="217"/>
      <c r="Q239" s="217"/>
      <c r="R239" s="217"/>
      <c r="S239" s="217"/>
      <c r="T239" s="218"/>
      <c r="AT239" s="212" t="s">
        <v>139</v>
      </c>
      <c r="AU239" s="212" t="s">
        <v>81</v>
      </c>
      <c r="AV239" s="13" t="s">
        <v>444</v>
      </c>
      <c r="AW239" s="13" t="s">
        <v>35</v>
      </c>
      <c r="AX239" s="13" t="s">
        <v>79</v>
      </c>
      <c r="AY239" s="212" t="s">
        <v>129</v>
      </c>
    </row>
    <row r="240" spans="2:65" s="1" customFormat="1" ht="25.5" customHeight="1">
      <c r="B240" s="168"/>
      <c r="C240" s="169" t="s">
        <v>478</v>
      </c>
      <c r="D240" s="169" t="s">
        <v>132</v>
      </c>
      <c r="E240" s="170" t="s">
        <v>479</v>
      </c>
      <c r="F240" s="171" t="s">
        <v>480</v>
      </c>
      <c r="G240" s="172" t="s">
        <v>196</v>
      </c>
      <c r="H240" s="173">
        <v>0.17599999999999999</v>
      </c>
      <c r="I240" s="174"/>
      <c r="J240" s="175">
        <f>ROUND(I240*H240,2)</f>
        <v>0</v>
      </c>
      <c r="K240" s="171" t="s">
        <v>5</v>
      </c>
      <c r="L240" s="40"/>
      <c r="M240" s="176" t="s">
        <v>5</v>
      </c>
      <c r="N240" s="177" t="s">
        <v>42</v>
      </c>
      <c r="O240" s="41"/>
      <c r="P240" s="178">
        <f>O240*H240</f>
        <v>0</v>
      </c>
      <c r="Q240" s="178">
        <v>1.0361400000000001</v>
      </c>
      <c r="R240" s="178">
        <f>Q240*H240</f>
        <v>0.18236063999999999</v>
      </c>
      <c r="S240" s="178">
        <v>0</v>
      </c>
      <c r="T240" s="179">
        <f>S240*H240</f>
        <v>0</v>
      </c>
      <c r="AR240" s="23" t="s">
        <v>137</v>
      </c>
      <c r="AT240" s="23" t="s">
        <v>132</v>
      </c>
      <c r="AU240" s="23" t="s">
        <v>81</v>
      </c>
      <c r="AY240" s="23" t="s">
        <v>129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23" t="s">
        <v>79</v>
      </c>
      <c r="BK240" s="180">
        <f>ROUND(I240*H240,2)</f>
        <v>0</v>
      </c>
      <c r="BL240" s="23" t="s">
        <v>137</v>
      </c>
      <c r="BM240" s="23" t="s">
        <v>481</v>
      </c>
    </row>
    <row r="241" spans="2:65" s="11" customFormat="1" ht="12">
      <c r="B241" s="181"/>
      <c r="D241" s="182" t="s">
        <v>139</v>
      </c>
      <c r="E241" s="183" t="s">
        <v>5</v>
      </c>
      <c r="F241" s="184" t="s">
        <v>482</v>
      </c>
      <c r="H241" s="185">
        <v>0.17599999999999999</v>
      </c>
      <c r="I241" s="186"/>
      <c r="L241" s="181"/>
      <c r="M241" s="187"/>
      <c r="N241" s="188"/>
      <c r="O241" s="188"/>
      <c r="P241" s="188"/>
      <c r="Q241" s="188"/>
      <c r="R241" s="188"/>
      <c r="S241" s="188"/>
      <c r="T241" s="189"/>
      <c r="AT241" s="183" t="s">
        <v>139</v>
      </c>
      <c r="AU241" s="183" t="s">
        <v>81</v>
      </c>
      <c r="AV241" s="11" t="s">
        <v>81</v>
      </c>
      <c r="AW241" s="11" t="s">
        <v>35</v>
      </c>
      <c r="AX241" s="11" t="s">
        <v>79</v>
      </c>
      <c r="AY241" s="183" t="s">
        <v>129</v>
      </c>
    </row>
    <row r="242" spans="2:65" s="1" customFormat="1" ht="25.5" customHeight="1">
      <c r="B242" s="168"/>
      <c r="C242" s="169" t="s">
        <v>483</v>
      </c>
      <c r="D242" s="169" t="s">
        <v>132</v>
      </c>
      <c r="E242" s="170" t="s">
        <v>484</v>
      </c>
      <c r="F242" s="171" t="s">
        <v>485</v>
      </c>
      <c r="G242" s="172" t="s">
        <v>196</v>
      </c>
      <c r="H242" s="173">
        <v>1.2609999999999999</v>
      </c>
      <c r="I242" s="174"/>
      <c r="J242" s="175">
        <f>ROUND(I242*H242,2)</f>
        <v>0</v>
      </c>
      <c r="K242" s="171" t="s">
        <v>136</v>
      </c>
      <c r="L242" s="40"/>
      <c r="M242" s="176" t="s">
        <v>5</v>
      </c>
      <c r="N242" s="177" t="s">
        <v>42</v>
      </c>
      <c r="O242" s="41"/>
      <c r="P242" s="178">
        <f>O242*H242</f>
        <v>0</v>
      </c>
      <c r="Q242" s="178">
        <v>1.0461400000000001</v>
      </c>
      <c r="R242" s="178">
        <f>Q242*H242</f>
        <v>1.3191825399999999</v>
      </c>
      <c r="S242" s="178">
        <v>0</v>
      </c>
      <c r="T242" s="179">
        <f>S242*H242</f>
        <v>0</v>
      </c>
      <c r="AR242" s="23" t="s">
        <v>137</v>
      </c>
      <c r="AT242" s="23" t="s">
        <v>132</v>
      </c>
      <c r="AU242" s="23" t="s">
        <v>81</v>
      </c>
      <c r="AY242" s="23" t="s">
        <v>129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23" t="s">
        <v>79</v>
      </c>
      <c r="BK242" s="180">
        <f>ROUND(I242*H242,2)</f>
        <v>0</v>
      </c>
      <c r="BL242" s="23" t="s">
        <v>137</v>
      </c>
      <c r="BM242" s="23" t="s">
        <v>486</v>
      </c>
    </row>
    <row r="243" spans="2:65" s="11" customFormat="1" ht="12">
      <c r="B243" s="181"/>
      <c r="D243" s="182" t="s">
        <v>139</v>
      </c>
      <c r="E243" s="183" t="s">
        <v>5</v>
      </c>
      <c r="F243" s="184" t="s">
        <v>487</v>
      </c>
      <c r="H243" s="185">
        <v>1.2609999999999999</v>
      </c>
      <c r="I243" s="186"/>
      <c r="L243" s="181"/>
      <c r="M243" s="187"/>
      <c r="N243" s="188"/>
      <c r="O243" s="188"/>
      <c r="P243" s="188"/>
      <c r="Q243" s="188"/>
      <c r="R243" s="188"/>
      <c r="S243" s="188"/>
      <c r="T243" s="189"/>
      <c r="AT243" s="183" t="s">
        <v>139</v>
      </c>
      <c r="AU243" s="183" t="s">
        <v>81</v>
      </c>
      <c r="AV243" s="11" t="s">
        <v>81</v>
      </c>
      <c r="AW243" s="11" t="s">
        <v>35</v>
      </c>
      <c r="AX243" s="11" t="s">
        <v>71</v>
      </c>
      <c r="AY243" s="183" t="s">
        <v>129</v>
      </c>
    </row>
    <row r="244" spans="2:65" s="12" customFormat="1" ht="12">
      <c r="B244" s="203"/>
      <c r="D244" s="182" t="s">
        <v>139</v>
      </c>
      <c r="E244" s="204" t="s">
        <v>5</v>
      </c>
      <c r="F244" s="205" t="s">
        <v>309</v>
      </c>
      <c r="H244" s="206">
        <v>1.2609999999999999</v>
      </c>
      <c r="I244" s="207"/>
      <c r="L244" s="203"/>
      <c r="M244" s="208"/>
      <c r="N244" s="209"/>
      <c r="O244" s="209"/>
      <c r="P244" s="209"/>
      <c r="Q244" s="209"/>
      <c r="R244" s="209"/>
      <c r="S244" s="209"/>
      <c r="T244" s="210"/>
      <c r="AT244" s="204" t="s">
        <v>139</v>
      </c>
      <c r="AU244" s="204" t="s">
        <v>81</v>
      </c>
      <c r="AV244" s="12" t="s">
        <v>137</v>
      </c>
      <c r="AW244" s="12" t="s">
        <v>35</v>
      </c>
      <c r="AX244" s="12" t="s">
        <v>79</v>
      </c>
      <c r="AY244" s="204" t="s">
        <v>129</v>
      </c>
    </row>
    <row r="245" spans="2:65" s="1" customFormat="1" ht="25.5" customHeight="1">
      <c r="B245" s="168"/>
      <c r="C245" s="169" t="s">
        <v>488</v>
      </c>
      <c r="D245" s="169" t="s">
        <v>132</v>
      </c>
      <c r="E245" s="170" t="s">
        <v>489</v>
      </c>
      <c r="F245" s="171" t="s">
        <v>490</v>
      </c>
      <c r="G245" s="172" t="s">
        <v>196</v>
      </c>
      <c r="H245" s="173">
        <v>0.39300000000000002</v>
      </c>
      <c r="I245" s="174"/>
      <c r="J245" s="175">
        <f>ROUND(I245*H245,2)</f>
        <v>0</v>
      </c>
      <c r="K245" s="171" t="s">
        <v>136</v>
      </c>
      <c r="L245" s="40"/>
      <c r="M245" s="176" t="s">
        <v>5</v>
      </c>
      <c r="N245" s="177" t="s">
        <v>42</v>
      </c>
      <c r="O245" s="41"/>
      <c r="P245" s="178">
        <f>O245*H245</f>
        <v>0</v>
      </c>
      <c r="Q245" s="178">
        <v>1.0587800000000001</v>
      </c>
      <c r="R245" s="178">
        <f>Q245*H245</f>
        <v>0.41610054000000002</v>
      </c>
      <c r="S245" s="178">
        <v>0</v>
      </c>
      <c r="T245" s="179">
        <f>S245*H245</f>
        <v>0</v>
      </c>
      <c r="AR245" s="23" t="s">
        <v>137</v>
      </c>
      <c r="AT245" s="23" t="s">
        <v>132</v>
      </c>
      <c r="AU245" s="23" t="s">
        <v>81</v>
      </c>
      <c r="AY245" s="23" t="s">
        <v>129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23" t="s">
        <v>79</v>
      </c>
      <c r="BK245" s="180">
        <f>ROUND(I245*H245,2)</f>
        <v>0</v>
      </c>
      <c r="BL245" s="23" t="s">
        <v>137</v>
      </c>
      <c r="BM245" s="23" t="s">
        <v>491</v>
      </c>
    </row>
    <row r="246" spans="2:65" s="11" customFormat="1" ht="12">
      <c r="B246" s="181"/>
      <c r="D246" s="182" t="s">
        <v>139</v>
      </c>
      <c r="E246" s="183" t="s">
        <v>5</v>
      </c>
      <c r="F246" s="184" t="s">
        <v>492</v>
      </c>
      <c r="H246" s="185">
        <v>0.19600000000000001</v>
      </c>
      <c r="I246" s="186"/>
      <c r="L246" s="181"/>
      <c r="M246" s="187"/>
      <c r="N246" s="188"/>
      <c r="O246" s="188"/>
      <c r="P246" s="188"/>
      <c r="Q246" s="188"/>
      <c r="R246" s="188"/>
      <c r="S246" s="188"/>
      <c r="T246" s="189"/>
      <c r="AT246" s="183" t="s">
        <v>139</v>
      </c>
      <c r="AU246" s="183" t="s">
        <v>81</v>
      </c>
      <c r="AV246" s="11" t="s">
        <v>81</v>
      </c>
      <c r="AW246" s="11" t="s">
        <v>35</v>
      </c>
      <c r="AX246" s="11" t="s">
        <v>71</v>
      </c>
      <c r="AY246" s="183" t="s">
        <v>129</v>
      </c>
    </row>
    <row r="247" spans="2:65" s="11" customFormat="1" ht="12">
      <c r="B247" s="181"/>
      <c r="D247" s="182" t="s">
        <v>139</v>
      </c>
      <c r="E247" s="183" t="s">
        <v>5</v>
      </c>
      <c r="F247" s="184" t="s">
        <v>493</v>
      </c>
      <c r="H247" s="185">
        <v>0.19700000000000001</v>
      </c>
      <c r="I247" s="186"/>
      <c r="L247" s="181"/>
      <c r="M247" s="187"/>
      <c r="N247" s="188"/>
      <c r="O247" s="188"/>
      <c r="P247" s="188"/>
      <c r="Q247" s="188"/>
      <c r="R247" s="188"/>
      <c r="S247" s="188"/>
      <c r="T247" s="189"/>
      <c r="AT247" s="183" t="s">
        <v>139</v>
      </c>
      <c r="AU247" s="183" t="s">
        <v>81</v>
      </c>
      <c r="AV247" s="11" t="s">
        <v>81</v>
      </c>
      <c r="AW247" s="11" t="s">
        <v>35</v>
      </c>
      <c r="AX247" s="11" t="s">
        <v>71</v>
      </c>
      <c r="AY247" s="183" t="s">
        <v>129</v>
      </c>
    </row>
    <row r="248" spans="2:65" s="13" customFormat="1" ht="12">
      <c r="B248" s="211"/>
      <c r="D248" s="182" t="s">
        <v>139</v>
      </c>
      <c r="E248" s="212" t="s">
        <v>5</v>
      </c>
      <c r="F248" s="213" t="s">
        <v>452</v>
      </c>
      <c r="H248" s="214">
        <v>0.39300000000000002</v>
      </c>
      <c r="I248" s="215"/>
      <c r="L248" s="211"/>
      <c r="M248" s="216"/>
      <c r="N248" s="217"/>
      <c r="O248" s="217"/>
      <c r="P248" s="217"/>
      <c r="Q248" s="217"/>
      <c r="R248" s="217"/>
      <c r="S248" s="217"/>
      <c r="T248" s="218"/>
      <c r="AT248" s="212" t="s">
        <v>139</v>
      </c>
      <c r="AU248" s="212" t="s">
        <v>81</v>
      </c>
      <c r="AV248" s="13" t="s">
        <v>444</v>
      </c>
      <c r="AW248" s="13" t="s">
        <v>35</v>
      </c>
      <c r="AX248" s="13" t="s">
        <v>79</v>
      </c>
      <c r="AY248" s="212" t="s">
        <v>129</v>
      </c>
    </row>
    <row r="249" spans="2:65" s="10" customFormat="1" ht="29.85" customHeight="1">
      <c r="B249" s="155"/>
      <c r="D249" s="156" t="s">
        <v>70</v>
      </c>
      <c r="E249" s="166" t="s">
        <v>137</v>
      </c>
      <c r="F249" s="166" t="s">
        <v>494</v>
      </c>
      <c r="I249" s="158"/>
      <c r="J249" s="167">
        <f>BK249</f>
        <v>0</v>
      </c>
      <c r="L249" s="155"/>
      <c r="M249" s="160"/>
      <c r="N249" s="161"/>
      <c r="O249" s="161"/>
      <c r="P249" s="162">
        <f>SUM(P250:P261)</f>
        <v>0</v>
      </c>
      <c r="Q249" s="161"/>
      <c r="R249" s="162">
        <f>SUM(R250:R261)</f>
        <v>0.12008000000000001</v>
      </c>
      <c r="S249" s="161"/>
      <c r="T249" s="163">
        <f>SUM(T250:T261)</f>
        <v>0</v>
      </c>
      <c r="AR249" s="156" t="s">
        <v>79</v>
      </c>
      <c r="AT249" s="164" t="s">
        <v>70</v>
      </c>
      <c r="AU249" s="164" t="s">
        <v>79</v>
      </c>
      <c r="AY249" s="156" t="s">
        <v>129</v>
      </c>
      <c r="BK249" s="165">
        <f>SUM(BK250:BK261)</f>
        <v>0</v>
      </c>
    </row>
    <row r="250" spans="2:65" s="1" customFormat="1" ht="25.5" customHeight="1">
      <c r="B250" s="168"/>
      <c r="C250" s="169" t="s">
        <v>495</v>
      </c>
      <c r="D250" s="169" t="s">
        <v>132</v>
      </c>
      <c r="E250" s="170" t="s">
        <v>496</v>
      </c>
      <c r="F250" s="171" t="s">
        <v>497</v>
      </c>
      <c r="G250" s="172" t="s">
        <v>144</v>
      </c>
      <c r="H250" s="173">
        <v>9.6539999999999999</v>
      </c>
      <c r="I250" s="174"/>
      <c r="J250" s="175">
        <f>ROUND(I250*H250,2)</f>
        <v>0</v>
      </c>
      <c r="K250" s="171" t="s">
        <v>136</v>
      </c>
      <c r="L250" s="40"/>
      <c r="M250" s="176" t="s">
        <v>5</v>
      </c>
      <c r="N250" s="177" t="s">
        <v>42</v>
      </c>
      <c r="O250" s="41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AR250" s="23" t="s">
        <v>137</v>
      </c>
      <c r="AT250" s="23" t="s">
        <v>132</v>
      </c>
      <c r="AU250" s="23" t="s">
        <v>81</v>
      </c>
      <c r="AY250" s="23" t="s">
        <v>129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23" t="s">
        <v>79</v>
      </c>
      <c r="BK250" s="180">
        <f>ROUND(I250*H250,2)</f>
        <v>0</v>
      </c>
      <c r="BL250" s="23" t="s">
        <v>137</v>
      </c>
      <c r="BM250" s="23" t="s">
        <v>498</v>
      </c>
    </row>
    <row r="251" spans="2:65" s="11" customFormat="1" ht="12">
      <c r="B251" s="181"/>
      <c r="D251" s="182" t="s">
        <v>139</v>
      </c>
      <c r="E251" s="183" t="s">
        <v>5</v>
      </c>
      <c r="F251" s="184" t="s">
        <v>499</v>
      </c>
      <c r="H251" s="185">
        <v>9.6539999999999999</v>
      </c>
      <c r="I251" s="186"/>
      <c r="L251" s="181"/>
      <c r="M251" s="187"/>
      <c r="N251" s="188"/>
      <c r="O251" s="188"/>
      <c r="P251" s="188"/>
      <c r="Q251" s="188"/>
      <c r="R251" s="188"/>
      <c r="S251" s="188"/>
      <c r="T251" s="189"/>
      <c r="AT251" s="183" t="s">
        <v>139</v>
      </c>
      <c r="AU251" s="183" t="s">
        <v>81</v>
      </c>
      <c r="AV251" s="11" t="s">
        <v>81</v>
      </c>
      <c r="AW251" s="11" t="s">
        <v>35</v>
      </c>
      <c r="AX251" s="11" t="s">
        <v>79</v>
      </c>
      <c r="AY251" s="183" t="s">
        <v>129</v>
      </c>
    </row>
    <row r="252" spans="2:65" s="1" customFormat="1" ht="25.5" customHeight="1">
      <c r="B252" s="168"/>
      <c r="C252" s="169" t="s">
        <v>500</v>
      </c>
      <c r="D252" s="169" t="s">
        <v>132</v>
      </c>
      <c r="E252" s="170" t="s">
        <v>501</v>
      </c>
      <c r="F252" s="171" t="s">
        <v>497</v>
      </c>
      <c r="G252" s="172" t="s">
        <v>144</v>
      </c>
      <c r="H252" s="173">
        <v>0.73799999999999999</v>
      </c>
      <c r="I252" s="174"/>
      <c r="J252" s="175">
        <f>ROUND(I252*H252,2)</f>
        <v>0</v>
      </c>
      <c r="K252" s="171" t="s">
        <v>5</v>
      </c>
      <c r="L252" s="40"/>
      <c r="M252" s="176" t="s">
        <v>5</v>
      </c>
      <c r="N252" s="177" t="s">
        <v>42</v>
      </c>
      <c r="O252" s="41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AR252" s="23" t="s">
        <v>137</v>
      </c>
      <c r="AT252" s="23" t="s">
        <v>132</v>
      </c>
      <c r="AU252" s="23" t="s">
        <v>81</v>
      </c>
      <c r="AY252" s="23" t="s">
        <v>129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23" t="s">
        <v>79</v>
      </c>
      <c r="BK252" s="180">
        <f>ROUND(I252*H252,2)</f>
        <v>0</v>
      </c>
      <c r="BL252" s="23" t="s">
        <v>137</v>
      </c>
      <c r="BM252" s="23" t="s">
        <v>502</v>
      </c>
    </row>
    <row r="253" spans="2:65" s="11" customFormat="1" ht="12">
      <c r="B253" s="181"/>
      <c r="D253" s="182" t="s">
        <v>139</v>
      </c>
      <c r="E253" s="183" t="s">
        <v>5</v>
      </c>
      <c r="F253" s="184" t="s">
        <v>503</v>
      </c>
      <c r="H253" s="185">
        <v>0.73799999999999999</v>
      </c>
      <c r="I253" s="186"/>
      <c r="L253" s="181"/>
      <c r="M253" s="187"/>
      <c r="N253" s="188"/>
      <c r="O253" s="188"/>
      <c r="P253" s="188"/>
      <c r="Q253" s="188"/>
      <c r="R253" s="188"/>
      <c r="S253" s="188"/>
      <c r="T253" s="189"/>
      <c r="AT253" s="183" t="s">
        <v>139</v>
      </c>
      <c r="AU253" s="183" t="s">
        <v>81</v>
      </c>
      <c r="AV253" s="11" t="s">
        <v>81</v>
      </c>
      <c r="AW253" s="11" t="s">
        <v>35</v>
      </c>
      <c r="AX253" s="11" t="s">
        <v>79</v>
      </c>
      <c r="AY253" s="183" t="s">
        <v>129</v>
      </c>
    </row>
    <row r="254" spans="2:65" s="1" customFormat="1" ht="25.5" customHeight="1">
      <c r="B254" s="168"/>
      <c r="C254" s="169" t="s">
        <v>504</v>
      </c>
      <c r="D254" s="169" t="s">
        <v>132</v>
      </c>
      <c r="E254" s="170" t="s">
        <v>505</v>
      </c>
      <c r="F254" s="171" t="s">
        <v>506</v>
      </c>
      <c r="G254" s="172" t="s">
        <v>164</v>
      </c>
      <c r="H254" s="173">
        <v>13.2</v>
      </c>
      <c r="I254" s="174"/>
      <c r="J254" s="175">
        <f>ROUND(I254*H254,2)</f>
        <v>0</v>
      </c>
      <c r="K254" s="171" t="s">
        <v>136</v>
      </c>
      <c r="L254" s="40"/>
      <c r="M254" s="176" t="s">
        <v>5</v>
      </c>
      <c r="N254" s="177" t="s">
        <v>42</v>
      </c>
      <c r="O254" s="41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AR254" s="23" t="s">
        <v>137</v>
      </c>
      <c r="AT254" s="23" t="s">
        <v>132</v>
      </c>
      <c r="AU254" s="23" t="s">
        <v>81</v>
      </c>
      <c r="AY254" s="23" t="s">
        <v>129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23" t="s">
        <v>79</v>
      </c>
      <c r="BK254" s="180">
        <f>ROUND(I254*H254,2)</f>
        <v>0</v>
      </c>
      <c r="BL254" s="23" t="s">
        <v>137</v>
      </c>
      <c r="BM254" s="23" t="s">
        <v>507</v>
      </c>
    </row>
    <row r="255" spans="2:65" s="11" customFormat="1" ht="12">
      <c r="B255" s="181"/>
      <c r="D255" s="182" t="s">
        <v>139</v>
      </c>
      <c r="E255" s="183" t="s">
        <v>5</v>
      </c>
      <c r="F255" s="184" t="s">
        <v>508</v>
      </c>
      <c r="H255" s="185">
        <v>14.4</v>
      </c>
      <c r="I255" s="186"/>
      <c r="L255" s="181"/>
      <c r="M255" s="187"/>
      <c r="N255" s="188"/>
      <c r="O255" s="188"/>
      <c r="P255" s="188"/>
      <c r="Q255" s="188"/>
      <c r="R255" s="188"/>
      <c r="S255" s="188"/>
      <c r="T255" s="189"/>
      <c r="AT255" s="183" t="s">
        <v>139</v>
      </c>
      <c r="AU255" s="183" t="s">
        <v>81</v>
      </c>
      <c r="AV255" s="11" t="s">
        <v>81</v>
      </c>
      <c r="AW255" s="11" t="s">
        <v>35</v>
      </c>
      <c r="AX255" s="11" t="s">
        <v>71</v>
      </c>
      <c r="AY255" s="183" t="s">
        <v>129</v>
      </c>
    </row>
    <row r="256" spans="2:65" s="11" customFormat="1" ht="12">
      <c r="B256" s="181"/>
      <c r="D256" s="182" t="s">
        <v>139</v>
      </c>
      <c r="E256" s="183" t="s">
        <v>5</v>
      </c>
      <c r="F256" s="184" t="s">
        <v>509</v>
      </c>
      <c r="H256" s="185">
        <v>13.2</v>
      </c>
      <c r="I256" s="186"/>
      <c r="L256" s="181"/>
      <c r="M256" s="187"/>
      <c r="N256" s="188"/>
      <c r="O256" s="188"/>
      <c r="P256" s="188"/>
      <c r="Q256" s="188"/>
      <c r="R256" s="188"/>
      <c r="S256" s="188"/>
      <c r="T256" s="189"/>
      <c r="AT256" s="183" t="s">
        <v>139</v>
      </c>
      <c r="AU256" s="183" t="s">
        <v>81</v>
      </c>
      <c r="AV256" s="11" t="s">
        <v>81</v>
      </c>
      <c r="AW256" s="11" t="s">
        <v>35</v>
      </c>
      <c r="AX256" s="11" t="s">
        <v>79</v>
      </c>
      <c r="AY256" s="183" t="s">
        <v>129</v>
      </c>
    </row>
    <row r="257" spans="2:65" s="1" customFormat="1" ht="25.5" customHeight="1">
      <c r="B257" s="168"/>
      <c r="C257" s="169" t="s">
        <v>510</v>
      </c>
      <c r="D257" s="169" t="s">
        <v>132</v>
      </c>
      <c r="E257" s="170" t="s">
        <v>511</v>
      </c>
      <c r="F257" s="171" t="s">
        <v>512</v>
      </c>
      <c r="G257" s="172" t="s">
        <v>164</v>
      </c>
      <c r="H257" s="173">
        <v>3.8</v>
      </c>
      <c r="I257" s="174"/>
      <c r="J257" s="175">
        <f>ROUND(I257*H257,2)</f>
        <v>0</v>
      </c>
      <c r="K257" s="171" t="s">
        <v>136</v>
      </c>
      <c r="L257" s="40"/>
      <c r="M257" s="176" t="s">
        <v>5</v>
      </c>
      <c r="N257" s="177" t="s">
        <v>42</v>
      </c>
      <c r="O257" s="41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AR257" s="23" t="s">
        <v>137</v>
      </c>
      <c r="AT257" s="23" t="s">
        <v>132</v>
      </c>
      <c r="AU257" s="23" t="s">
        <v>81</v>
      </c>
      <c r="AY257" s="23" t="s">
        <v>129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23" t="s">
        <v>79</v>
      </c>
      <c r="BK257" s="180">
        <f>ROUND(I257*H257,2)</f>
        <v>0</v>
      </c>
      <c r="BL257" s="23" t="s">
        <v>137</v>
      </c>
      <c r="BM257" s="23" t="s">
        <v>513</v>
      </c>
    </row>
    <row r="258" spans="2:65" s="11" customFormat="1" ht="12">
      <c r="B258" s="181"/>
      <c r="D258" s="182" t="s">
        <v>139</v>
      </c>
      <c r="E258" s="183" t="s">
        <v>5</v>
      </c>
      <c r="F258" s="184" t="s">
        <v>514</v>
      </c>
      <c r="H258" s="185">
        <v>3.8</v>
      </c>
      <c r="I258" s="186"/>
      <c r="L258" s="181"/>
      <c r="M258" s="187"/>
      <c r="N258" s="188"/>
      <c r="O258" s="188"/>
      <c r="P258" s="188"/>
      <c r="Q258" s="188"/>
      <c r="R258" s="188"/>
      <c r="S258" s="188"/>
      <c r="T258" s="189"/>
      <c r="AT258" s="183" t="s">
        <v>139</v>
      </c>
      <c r="AU258" s="183" t="s">
        <v>81</v>
      </c>
      <c r="AV258" s="11" t="s">
        <v>81</v>
      </c>
      <c r="AW258" s="11" t="s">
        <v>35</v>
      </c>
      <c r="AX258" s="11" t="s">
        <v>79</v>
      </c>
      <c r="AY258" s="183" t="s">
        <v>129</v>
      </c>
    </row>
    <row r="259" spans="2:65" s="1" customFormat="1" ht="25.5" customHeight="1">
      <c r="B259" s="168"/>
      <c r="C259" s="169" t="s">
        <v>515</v>
      </c>
      <c r="D259" s="169" t="s">
        <v>132</v>
      </c>
      <c r="E259" s="170" t="s">
        <v>516</v>
      </c>
      <c r="F259" s="171" t="s">
        <v>517</v>
      </c>
      <c r="G259" s="172" t="s">
        <v>144</v>
      </c>
      <c r="H259" s="173">
        <v>19</v>
      </c>
      <c r="I259" s="174"/>
      <c r="J259" s="175">
        <f>ROUND(I259*H259,2)</f>
        <v>0</v>
      </c>
      <c r="K259" s="171" t="s">
        <v>136</v>
      </c>
      <c r="L259" s="40"/>
      <c r="M259" s="176" t="s">
        <v>5</v>
      </c>
      <c r="N259" s="177" t="s">
        <v>42</v>
      </c>
      <c r="O259" s="41"/>
      <c r="P259" s="178">
        <f>O259*H259</f>
        <v>0</v>
      </c>
      <c r="Q259" s="178">
        <v>6.3200000000000001E-3</v>
      </c>
      <c r="R259" s="178">
        <f>Q259*H259</f>
        <v>0.12008000000000001</v>
      </c>
      <c r="S259" s="178">
        <v>0</v>
      </c>
      <c r="T259" s="179">
        <f>S259*H259</f>
        <v>0</v>
      </c>
      <c r="AR259" s="23" t="s">
        <v>137</v>
      </c>
      <c r="AT259" s="23" t="s">
        <v>132</v>
      </c>
      <c r="AU259" s="23" t="s">
        <v>81</v>
      </c>
      <c r="AY259" s="23" t="s">
        <v>129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23" t="s">
        <v>79</v>
      </c>
      <c r="BK259" s="180">
        <f>ROUND(I259*H259,2)</f>
        <v>0</v>
      </c>
      <c r="BL259" s="23" t="s">
        <v>137</v>
      </c>
      <c r="BM259" s="23" t="s">
        <v>518</v>
      </c>
    </row>
    <row r="260" spans="2:65" s="11" customFormat="1" ht="12">
      <c r="B260" s="181"/>
      <c r="D260" s="182" t="s">
        <v>139</v>
      </c>
      <c r="E260" s="183" t="s">
        <v>5</v>
      </c>
      <c r="F260" s="184" t="s">
        <v>519</v>
      </c>
      <c r="H260" s="185">
        <v>19</v>
      </c>
      <c r="I260" s="186"/>
      <c r="L260" s="181"/>
      <c r="M260" s="187"/>
      <c r="N260" s="188"/>
      <c r="O260" s="188"/>
      <c r="P260" s="188"/>
      <c r="Q260" s="188"/>
      <c r="R260" s="188"/>
      <c r="S260" s="188"/>
      <c r="T260" s="189"/>
      <c r="AT260" s="183" t="s">
        <v>139</v>
      </c>
      <c r="AU260" s="183" t="s">
        <v>81</v>
      </c>
      <c r="AV260" s="11" t="s">
        <v>81</v>
      </c>
      <c r="AW260" s="11" t="s">
        <v>35</v>
      </c>
      <c r="AX260" s="11" t="s">
        <v>79</v>
      </c>
      <c r="AY260" s="183" t="s">
        <v>129</v>
      </c>
    </row>
    <row r="261" spans="2:65" s="1" customFormat="1" ht="16.5" customHeight="1">
      <c r="B261" s="168"/>
      <c r="C261" s="169" t="s">
        <v>520</v>
      </c>
      <c r="D261" s="169" t="s">
        <v>132</v>
      </c>
      <c r="E261" s="170" t="s">
        <v>521</v>
      </c>
      <c r="F261" s="171" t="s">
        <v>522</v>
      </c>
      <c r="G261" s="172" t="s">
        <v>523</v>
      </c>
      <c r="H261" s="173">
        <v>1</v>
      </c>
      <c r="I261" s="174"/>
      <c r="J261" s="175">
        <f>ROUND(I261*H261,2)</f>
        <v>0</v>
      </c>
      <c r="K261" s="171" t="s">
        <v>5</v>
      </c>
      <c r="L261" s="40"/>
      <c r="M261" s="176" t="s">
        <v>5</v>
      </c>
      <c r="N261" s="177" t="s">
        <v>42</v>
      </c>
      <c r="O261" s="41"/>
      <c r="P261" s="178">
        <f>O261*H261</f>
        <v>0</v>
      </c>
      <c r="Q261" s="178">
        <v>0</v>
      </c>
      <c r="R261" s="178">
        <f>Q261*H261</f>
        <v>0</v>
      </c>
      <c r="S261" s="178">
        <v>0</v>
      </c>
      <c r="T261" s="179">
        <f>S261*H261</f>
        <v>0</v>
      </c>
      <c r="AR261" s="23" t="s">
        <v>137</v>
      </c>
      <c r="AT261" s="23" t="s">
        <v>132</v>
      </c>
      <c r="AU261" s="23" t="s">
        <v>81</v>
      </c>
      <c r="AY261" s="23" t="s">
        <v>129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23" t="s">
        <v>79</v>
      </c>
      <c r="BK261" s="180">
        <f>ROUND(I261*H261,2)</f>
        <v>0</v>
      </c>
      <c r="BL261" s="23" t="s">
        <v>137</v>
      </c>
      <c r="BM261" s="23" t="s">
        <v>524</v>
      </c>
    </row>
    <row r="262" spans="2:65" s="10" customFormat="1" ht="29.85" customHeight="1">
      <c r="B262" s="155"/>
      <c r="D262" s="156" t="s">
        <v>70</v>
      </c>
      <c r="E262" s="166" t="s">
        <v>131</v>
      </c>
      <c r="F262" s="166" t="s">
        <v>525</v>
      </c>
      <c r="I262" s="158"/>
      <c r="J262" s="167">
        <f>BK262</f>
        <v>0</v>
      </c>
      <c r="L262" s="155"/>
      <c r="M262" s="160"/>
      <c r="N262" s="161"/>
      <c r="O262" s="161"/>
      <c r="P262" s="162">
        <f>SUM(P263:P301)</f>
        <v>0</v>
      </c>
      <c r="Q262" s="161"/>
      <c r="R262" s="162">
        <f>SUM(R263:R301)</f>
        <v>107.01243110000001</v>
      </c>
      <c r="S262" s="161"/>
      <c r="T262" s="163">
        <f>SUM(T263:T301)</f>
        <v>0</v>
      </c>
      <c r="AR262" s="156" t="s">
        <v>79</v>
      </c>
      <c r="AT262" s="164" t="s">
        <v>70</v>
      </c>
      <c r="AU262" s="164" t="s">
        <v>79</v>
      </c>
      <c r="AY262" s="156" t="s">
        <v>129</v>
      </c>
      <c r="BK262" s="165">
        <f>SUM(BK263:BK301)</f>
        <v>0</v>
      </c>
    </row>
    <row r="263" spans="2:65" s="1" customFormat="1" ht="25.5" customHeight="1">
      <c r="B263" s="168"/>
      <c r="C263" s="169" t="s">
        <v>526</v>
      </c>
      <c r="D263" s="169" t="s">
        <v>132</v>
      </c>
      <c r="E263" s="170" t="s">
        <v>527</v>
      </c>
      <c r="F263" s="171" t="s">
        <v>528</v>
      </c>
      <c r="G263" s="172" t="s">
        <v>144</v>
      </c>
      <c r="H263" s="173">
        <v>452.4</v>
      </c>
      <c r="I263" s="174"/>
      <c r="J263" s="175">
        <f>ROUND(I263*H263,2)</f>
        <v>0</v>
      </c>
      <c r="K263" s="171" t="s">
        <v>136</v>
      </c>
      <c r="L263" s="40"/>
      <c r="M263" s="176" t="s">
        <v>5</v>
      </c>
      <c r="N263" s="177" t="s">
        <v>42</v>
      </c>
      <c r="O263" s="41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AR263" s="23" t="s">
        <v>137</v>
      </c>
      <c r="AT263" s="23" t="s">
        <v>132</v>
      </c>
      <c r="AU263" s="23" t="s">
        <v>81</v>
      </c>
      <c r="AY263" s="23" t="s">
        <v>129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23" t="s">
        <v>79</v>
      </c>
      <c r="BK263" s="180">
        <f>ROUND(I263*H263,2)</f>
        <v>0</v>
      </c>
      <c r="BL263" s="23" t="s">
        <v>137</v>
      </c>
      <c r="BM263" s="23" t="s">
        <v>529</v>
      </c>
    </row>
    <row r="264" spans="2:65" s="11" customFormat="1" ht="12">
      <c r="B264" s="181"/>
      <c r="D264" s="182" t="s">
        <v>139</v>
      </c>
      <c r="E264" s="183" t="s">
        <v>5</v>
      </c>
      <c r="F264" s="184" t="s">
        <v>530</v>
      </c>
      <c r="H264" s="185">
        <v>452.4</v>
      </c>
      <c r="I264" s="186"/>
      <c r="L264" s="181"/>
      <c r="M264" s="187"/>
      <c r="N264" s="188"/>
      <c r="O264" s="188"/>
      <c r="P264" s="188"/>
      <c r="Q264" s="188"/>
      <c r="R264" s="188"/>
      <c r="S264" s="188"/>
      <c r="T264" s="189"/>
      <c r="AT264" s="183" t="s">
        <v>139</v>
      </c>
      <c r="AU264" s="183" t="s">
        <v>81</v>
      </c>
      <c r="AV264" s="11" t="s">
        <v>81</v>
      </c>
      <c r="AW264" s="11" t="s">
        <v>35</v>
      </c>
      <c r="AX264" s="11" t="s">
        <v>79</v>
      </c>
      <c r="AY264" s="183" t="s">
        <v>129</v>
      </c>
    </row>
    <row r="265" spans="2:65" s="1" customFormat="1" ht="25.5" customHeight="1">
      <c r="B265" s="168"/>
      <c r="C265" s="169" t="s">
        <v>531</v>
      </c>
      <c r="D265" s="169" t="s">
        <v>132</v>
      </c>
      <c r="E265" s="170" t="s">
        <v>532</v>
      </c>
      <c r="F265" s="171" t="s">
        <v>533</v>
      </c>
      <c r="G265" s="172" t="s">
        <v>144</v>
      </c>
      <c r="H265" s="173">
        <v>123.5</v>
      </c>
      <c r="I265" s="174"/>
      <c r="J265" s="175">
        <f>ROUND(I265*H265,2)</f>
        <v>0</v>
      </c>
      <c r="K265" s="171" t="s">
        <v>136</v>
      </c>
      <c r="L265" s="40"/>
      <c r="M265" s="176" t="s">
        <v>5</v>
      </c>
      <c r="N265" s="177" t="s">
        <v>42</v>
      </c>
      <c r="O265" s="41"/>
      <c r="P265" s="178">
        <f>O265*H265</f>
        <v>0</v>
      </c>
      <c r="Q265" s="178">
        <v>0</v>
      </c>
      <c r="R265" s="178">
        <f>Q265*H265</f>
        <v>0</v>
      </c>
      <c r="S265" s="178">
        <v>0</v>
      </c>
      <c r="T265" s="179">
        <f>S265*H265</f>
        <v>0</v>
      </c>
      <c r="AR265" s="23" t="s">
        <v>137</v>
      </c>
      <c r="AT265" s="23" t="s">
        <v>132</v>
      </c>
      <c r="AU265" s="23" t="s">
        <v>81</v>
      </c>
      <c r="AY265" s="23" t="s">
        <v>129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3" t="s">
        <v>79</v>
      </c>
      <c r="BK265" s="180">
        <f>ROUND(I265*H265,2)</f>
        <v>0</v>
      </c>
      <c r="BL265" s="23" t="s">
        <v>137</v>
      </c>
      <c r="BM265" s="23" t="s">
        <v>534</v>
      </c>
    </row>
    <row r="266" spans="2:65" s="11" customFormat="1" ht="12">
      <c r="B266" s="181"/>
      <c r="D266" s="182" t="s">
        <v>139</v>
      </c>
      <c r="E266" s="183" t="s">
        <v>5</v>
      </c>
      <c r="F266" s="184" t="s">
        <v>398</v>
      </c>
      <c r="H266" s="185">
        <v>123.5</v>
      </c>
      <c r="I266" s="186"/>
      <c r="L266" s="181"/>
      <c r="M266" s="187"/>
      <c r="N266" s="188"/>
      <c r="O266" s="188"/>
      <c r="P266" s="188"/>
      <c r="Q266" s="188"/>
      <c r="R266" s="188"/>
      <c r="S266" s="188"/>
      <c r="T266" s="189"/>
      <c r="AT266" s="183" t="s">
        <v>139</v>
      </c>
      <c r="AU266" s="183" t="s">
        <v>81</v>
      </c>
      <c r="AV266" s="11" t="s">
        <v>81</v>
      </c>
      <c r="AW266" s="11" t="s">
        <v>35</v>
      </c>
      <c r="AX266" s="11" t="s">
        <v>79</v>
      </c>
      <c r="AY266" s="183" t="s">
        <v>129</v>
      </c>
    </row>
    <row r="267" spans="2:65" s="1" customFormat="1" ht="25.5" customHeight="1">
      <c r="B267" s="168"/>
      <c r="C267" s="169" t="s">
        <v>535</v>
      </c>
      <c r="D267" s="169" t="s">
        <v>132</v>
      </c>
      <c r="E267" s="170" t="s">
        <v>536</v>
      </c>
      <c r="F267" s="171" t="s">
        <v>537</v>
      </c>
      <c r="G267" s="172" t="s">
        <v>144</v>
      </c>
      <c r="H267" s="173">
        <v>497.64</v>
      </c>
      <c r="I267" s="174"/>
      <c r="J267" s="175">
        <f>ROUND(I267*H267,2)</f>
        <v>0</v>
      </c>
      <c r="K267" s="171" t="s">
        <v>136</v>
      </c>
      <c r="L267" s="40"/>
      <c r="M267" s="176" t="s">
        <v>5</v>
      </c>
      <c r="N267" s="177" t="s">
        <v>42</v>
      </c>
      <c r="O267" s="41"/>
      <c r="P267" s="178">
        <f>O267*H267</f>
        <v>0</v>
      </c>
      <c r="Q267" s="178">
        <v>0</v>
      </c>
      <c r="R267" s="178">
        <f>Q267*H267</f>
        <v>0</v>
      </c>
      <c r="S267" s="178">
        <v>0</v>
      </c>
      <c r="T267" s="179">
        <f>S267*H267</f>
        <v>0</v>
      </c>
      <c r="AR267" s="23" t="s">
        <v>137</v>
      </c>
      <c r="AT267" s="23" t="s">
        <v>132</v>
      </c>
      <c r="AU267" s="23" t="s">
        <v>81</v>
      </c>
      <c r="AY267" s="23" t="s">
        <v>129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23" t="s">
        <v>79</v>
      </c>
      <c r="BK267" s="180">
        <f>ROUND(I267*H267,2)</f>
        <v>0</v>
      </c>
      <c r="BL267" s="23" t="s">
        <v>137</v>
      </c>
      <c r="BM267" s="23" t="s">
        <v>538</v>
      </c>
    </row>
    <row r="268" spans="2:65" s="11" customFormat="1" ht="12">
      <c r="B268" s="181"/>
      <c r="D268" s="182" t="s">
        <v>139</v>
      </c>
      <c r="E268" s="183" t="s">
        <v>5</v>
      </c>
      <c r="F268" s="184" t="s">
        <v>539</v>
      </c>
      <c r="H268" s="185">
        <v>497.64</v>
      </c>
      <c r="I268" s="186"/>
      <c r="L268" s="181"/>
      <c r="M268" s="187"/>
      <c r="N268" s="188"/>
      <c r="O268" s="188"/>
      <c r="P268" s="188"/>
      <c r="Q268" s="188"/>
      <c r="R268" s="188"/>
      <c r="S268" s="188"/>
      <c r="T268" s="189"/>
      <c r="AT268" s="183" t="s">
        <v>139</v>
      </c>
      <c r="AU268" s="183" t="s">
        <v>81</v>
      </c>
      <c r="AV268" s="11" t="s">
        <v>81</v>
      </c>
      <c r="AW268" s="11" t="s">
        <v>35</v>
      </c>
      <c r="AX268" s="11" t="s">
        <v>79</v>
      </c>
      <c r="AY268" s="183" t="s">
        <v>129</v>
      </c>
    </row>
    <row r="269" spans="2:65" s="1" customFormat="1" ht="25.5" customHeight="1">
      <c r="B269" s="168"/>
      <c r="C269" s="169" t="s">
        <v>540</v>
      </c>
      <c r="D269" s="169" t="s">
        <v>132</v>
      </c>
      <c r="E269" s="170" t="s">
        <v>541</v>
      </c>
      <c r="F269" s="171" t="s">
        <v>537</v>
      </c>
      <c r="G269" s="172" t="s">
        <v>144</v>
      </c>
      <c r="H269" s="173">
        <v>497.64</v>
      </c>
      <c r="I269" s="174"/>
      <c r="J269" s="175">
        <f>ROUND(I269*H269,2)</f>
        <v>0</v>
      </c>
      <c r="K269" s="171" t="s">
        <v>5</v>
      </c>
      <c r="L269" s="40"/>
      <c r="M269" s="176" t="s">
        <v>5</v>
      </c>
      <c r="N269" s="177" t="s">
        <v>42</v>
      </c>
      <c r="O269" s="41"/>
      <c r="P269" s="178">
        <f>O269*H269</f>
        <v>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AR269" s="23" t="s">
        <v>137</v>
      </c>
      <c r="AT269" s="23" t="s">
        <v>132</v>
      </c>
      <c r="AU269" s="23" t="s">
        <v>81</v>
      </c>
      <c r="AY269" s="23" t="s">
        <v>129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23" t="s">
        <v>79</v>
      </c>
      <c r="BK269" s="180">
        <f>ROUND(I269*H269,2)</f>
        <v>0</v>
      </c>
      <c r="BL269" s="23" t="s">
        <v>137</v>
      </c>
      <c r="BM269" s="23" t="s">
        <v>542</v>
      </c>
    </row>
    <row r="270" spans="2:65" s="11" customFormat="1" ht="12">
      <c r="B270" s="181"/>
      <c r="D270" s="182" t="s">
        <v>139</v>
      </c>
      <c r="E270" s="183" t="s">
        <v>5</v>
      </c>
      <c r="F270" s="184" t="s">
        <v>539</v>
      </c>
      <c r="H270" s="185">
        <v>497.64</v>
      </c>
      <c r="I270" s="186"/>
      <c r="L270" s="181"/>
      <c r="M270" s="187"/>
      <c r="N270" s="188"/>
      <c r="O270" s="188"/>
      <c r="P270" s="188"/>
      <c r="Q270" s="188"/>
      <c r="R270" s="188"/>
      <c r="S270" s="188"/>
      <c r="T270" s="189"/>
      <c r="AT270" s="183" t="s">
        <v>139</v>
      </c>
      <c r="AU270" s="183" t="s">
        <v>81</v>
      </c>
      <c r="AV270" s="11" t="s">
        <v>81</v>
      </c>
      <c r="AW270" s="11" t="s">
        <v>35</v>
      </c>
      <c r="AX270" s="11" t="s">
        <v>79</v>
      </c>
      <c r="AY270" s="183" t="s">
        <v>129</v>
      </c>
    </row>
    <row r="271" spans="2:65" s="1" customFormat="1" ht="38.25" customHeight="1">
      <c r="B271" s="168"/>
      <c r="C271" s="169" t="s">
        <v>543</v>
      </c>
      <c r="D271" s="169" t="s">
        <v>132</v>
      </c>
      <c r="E271" s="170" t="s">
        <v>544</v>
      </c>
      <c r="F271" s="171" t="s">
        <v>545</v>
      </c>
      <c r="G271" s="172" t="s">
        <v>144</v>
      </c>
      <c r="H271" s="173">
        <v>14.3</v>
      </c>
      <c r="I271" s="174"/>
      <c r="J271" s="175">
        <f>ROUND(I271*H271,2)</f>
        <v>0</v>
      </c>
      <c r="K271" s="171" t="s">
        <v>136</v>
      </c>
      <c r="L271" s="40"/>
      <c r="M271" s="176" t="s">
        <v>5</v>
      </c>
      <c r="N271" s="177" t="s">
        <v>42</v>
      </c>
      <c r="O271" s="41"/>
      <c r="P271" s="178">
        <f>O271*H271</f>
        <v>0</v>
      </c>
      <c r="Q271" s="178">
        <v>0</v>
      </c>
      <c r="R271" s="178">
        <f>Q271*H271</f>
        <v>0</v>
      </c>
      <c r="S271" s="178">
        <v>0</v>
      </c>
      <c r="T271" s="179">
        <f>S271*H271</f>
        <v>0</v>
      </c>
      <c r="AR271" s="23" t="s">
        <v>137</v>
      </c>
      <c r="AT271" s="23" t="s">
        <v>132</v>
      </c>
      <c r="AU271" s="23" t="s">
        <v>81</v>
      </c>
      <c r="AY271" s="23" t="s">
        <v>129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23" t="s">
        <v>79</v>
      </c>
      <c r="BK271" s="180">
        <f>ROUND(I271*H271,2)</f>
        <v>0</v>
      </c>
      <c r="BL271" s="23" t="s">
        <v>137</v>
      </c>
      <c r="BM271" s="23" t="s">
        <v>546</v>
      </c>
    </row>
    <row r="272" spans="2:65" s="11" customFormat="1" ht="12">
      <c r="B272" s="181"/>
      <c r="D272" s="182" t="s">
        <v>139</v>
      </c>
      <c r="E272" s="183" t="s">
        <v>5</v>
      </c>
      <c r="F272" s="184" t="s">
        <v>155</v>
      </c>
      <c r="H272" s="185">
        <v>14.3</v>
      </c>
      <c r="I272" s="186"/>
      <c r="L272" s="181"/>
      <c r="M272" s="187"/>
      <c r="N272" s="188"/>
      <c r="O272" s="188"/>
      <c r="P272" s="188"/>
      <c r="Q272" s="188"/>
      <c r="R272" s="188"/>
      <c r="S272" s="188"/>
      <c r="T272" s="189"/>
      <c r="AT272" s="183" t="s">
        <v>139</v>
      </c>
      <c r="AU272" s="183" t="s">
        <v>81</v>
      </c>
      <c r="AV272" s="11" t="s">
        <v>81</v>
      </c>
      <c r="AW272" s="11" t="s">
        <v>35</v>
      </c>
      <c r="AX272" s="11" t="s">
        <v>79</v>
      </c>
      <c r="AY272" s="183" t="s">
        <v>129</v>
      </c>
    </row>
    <row r="273" spans="2:65" s="1" customFormat="1" ht="38.25" customHeight="1">
      <c r="B273" s="168"/>
      <c r="C273" s="169" t="s">
        <v>547</v>
      </c>
      <c r="D273" s="169" t="s">
        <v>132</v>
      </c>
      <c r="E273" s="170" t="s">
        <v>548</v>
      </c>
      <c r="F273" s="171" t="s">
        <v>549</v>
      </c>
      <c r="G273" s="172" t="s">
        <v>144</v>
      </c>
      <c r="H273" s="173">
        <v>14.3</v>
      </c>
      <c r="I273" s="174"/>
      <c r="J273" s="175">
        <f>ROUND(I273*H273,2)</f>
        <v>0</v>
      </c>
      <c r="K273" s="171" t="s">
        <v>136</v>
      </c>
      <c r="L273" s="40"/>
      <c r="M273" s="176" t="s">
        <v>5</v>
      </c>
      <c r="N273" s="177" t="s">
        <v>42</v>
      </c>
      <c r="O273" s="41"/>
      <c r="P273" s="178">
        <f>O273*H273</f>
        <v>0</v>
      </c>
      <c r="Q273" s="178">
        <v>0</v>
      </c>
      <c r="R273" s="178">
        <f>Q273*H273</f>
        <v>0</v>
      </c>
      <c r="S273" s="178">
        <v>0</v>
      </c>
      <c r="T273" s="179">
        <f>S273*H273</f>
        <v>0</v>
      </c>
      <c r="AR273" s="23" t="s">
        <v>137</v>
      </c>
      <c r="AT273" s="23" t="s">
        <v>132</v>
      </c>
      <c r="AU273" s="23" t="s">
        <v>81</v>
      </c>
      <c r="AY273" s="23" t="s">
        <v>129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23" t="s">
        <v>79</v>
      </c>
      <c r="BK273" s="180">
        <f>ROUND(I273*H273,2)</f>
        <v>0</v>
      </c>
      <c r="BL273" s="23" t="s">
        <v>137</v>
      </c>
      <c r="BM273" s="23" t="s">
        <v>550</v>
      </c>
    </row>
    <row r="274" spans="2:65" s="11" customFormat="1" ht="12">
      <c r="B274" s="181"/>
      <c r="D274" s="182" t="s">
        <v>139</v>
      </c>
      <c r="E274" s="183" t="s">
        <v>5</v>
      </c>
      <c r="F274" s="184" t="s">
        <v>155</v>
      </c>
      <c r="H274" s="185">
        <v>14.3</v>
      </c>
      <c r="I274" s="186"/>
      <c r="L274" s="181"/>
      <c r="M274" s="187"/>
      <c r="N274" s="188"/>
      <c r="O274" s="188"/>
      <c r="P274" s="188"/>
      <c r="Q274" s="188"/>
      <c r="R274" s="188"/>
      <c r="S274" s="188"/>
      <c r="T274" s="189"/>
      <c r="AT274" s="183" t="s">
        <v>139</v>
      </c>
      <c r="AU274" s="183" t="s">
        <v>81</v>
      </c>
      <c r="AV274" s="11" t="s">
        <v>81</v>
      </c>
      <c r="AW274" s="11" t="s">
        <v>35</v>
      </c>
      <c r="AX274" s="11" t="s">
        <v>79</v>
      </c>
      <c r="AY274" s="183" t="s">
        <v>129</v>
      </c>
    </row>
    <row r="275" spans="2:65" s="1" customFormat="1" ht="25.5" customHeight="1">
      <c r="B275" s="168"/>
      <c r="C275" s="169" t="s">
        <v>551</v>
      </c>
      <c r="D275" s="169" t="s">
        <v>132</v>
      </c>
      <c r="E275" s="170" t="s">
        <v>552</v>
      </c>
      <c r="F275" s="171" t="s">
        <v>553</v>
      </c>
      <c r="G275" s="172" t="s">
        <v>144</v>
      </c>
      <c r="H275" s="173">
        <v>213.3</v>
      </c>
      <c r="I275" s="174"/>
      <c r="J275" s="175">
        <f>ROUND(I275*H275,2)</f>
        <v>0</v>
      </c>
      <c r="K275" s="171" t="s">
        <v>136</v>
      </c>
      <c r="L275" s="40"/>
      <c r="M275" s="176" t="s">
        <v>5</v>
      </c>
      <c r="N275" s="177" t="s">
        <v>42</v>
      </c>
      <c r="O275" s="41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AR275" s="23" t="s">
        <v>137</v>
      </c>
      <c r="AT275" s="23" t="s">
        <v>132</v>
      </c>
      <c r="AU275" s="23" t="s">
        <v>81</v>
      </c>
      <c r="AY275" s="23" t="s">
        <v>129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23" t="s">
        <v>79</v>
      </c>
      <c r="BK275" s="180">
        <f>ROUND(I275*H275,2)</f>
        <v>0</v>
      </c>
      <c r="BL275" s="23" t="s">
        <v>137</v>
      </c>
      <c r="BM275" s="23" t="s">
        <v>554</v>
      </c>
    </row>
    <row r="276" spans="2:65" s="11" customFormat="1" ht="12">
      <c r="B276" s="181"/>
      <c r="D276" s="182" t="s">
        <v>139</v>
      </c>
      <c r="E276" s="183" t="s">
        <v>5</v>
      </c>
      <c r="F276" s="184" t="s">
        <v>170</v>
      </c>
      <c r="H276" s="185">
        <v>199</v>
      </c>
      <c r="I276" s="186"/>
      <c r="L276" s="181"/>
      <c r="M276" s="187"/>
      <c r="N276" s="188"/>
      <c r="O276" s="188"/>
      <c r="P276" s="188"/>
      <c r="Q276" s="188"/>
      <c r="R276" s="188"/>
      <c r="S276" s="188"/>
      <c r="T276" s="189"/>
      <c r="AT276" s="183" t="s">
        <v>139</v>
      </c>
      <c r="AU276" s="183" t="s">
        <v>81</v>
      </c>
      <c r="AV276" s="11" t="s">
        <v>81</v>
      </c>
      <c r="AW276" s="11" t="s">
        <v>35</v>
      </c>
      <c r="AX276" s="11" t="s">
        <v>71</v>
      </c>
      <c r="AY276" s="183" t="s">
        <v>129</v>
      </c>
    </row>
    <row r="277" spans="2:65" s="11" customFormat="1" ht="12">
      <c r="B277" s="181"/>
      <c r="D277" s="182" t="s">
        <v>139</v>
      </c>
      <c r="E277" s="183" t="s">
        <v>5</v>
      </c>
      <c r="F277" s="184" t="s">
        <v>155</v>
      </c>
      <c r="H277" s="185">
        <v>14.3</v>
      </c>
      <c r="I277" s="186"/>
      <c r="L277" s="181"/>
      <c r="M277" s="187"/>
      <c r="N277" s="188"/>
      <c r="O277" s="188"/>
      <c r="P277" s="188"/>
      <c r="Q277" s="188"/>
      <c r="R277" s="188"/>
      <c r="S277" s="188"/>
      <c r="T277" s="189"/>
      <c r="AT277" s="183" t="s">
        <v>139</v>
      </c>
      <c r="AU277" s="183" t="s">
        <v>81</v>
      </c>
      <c r="AV277" s="11" t="s">
        <v>81</v>
      </c>
      <c r="AW277" s="11" t="s">
        <v>35</v>
      </c>
      <c r="AX277" s="11" t="s">
        <v>71</v>
      </c>
      <c r="AY277" s="183" t="s">
        <v>129</v>
      </c>
    </row>
    <row r="278" spans="2:65" s="12" customFormat="1" ht="12">
      <c r="B278" s="203"/>
      <c r="D278" s="182" t="s">
        <v>139</v>
      </c>
      <c r="E278" s="204" t="s">
        <v>5</v>
      </c>
      <c r="F278" s="205" t="s">
        <v>309</v>
      </c>
      <c r="H278" s="206">
        <v>213.3</v>
      </c>
      <c r="I278" s="207"/>
      <c r="L278" s="203"/>
      <c r="M278" s="208"/>
      <c r="N278" s="209"/>
      <c r="O278" s="209"/>
      <c r="P278" s="209"/>
      <c r="Q278" s="209"/>
      <c r="R278" s="209"/>
      <c r="S278" s="209"/>
      <c r="T278" s="210"/>
      <c r="AT278" s="204" t="s">
        <v>139</v>
      </c>
      <c r="AU278" s="204" t="s">
        <v>81</v>
      </c>
      <c r="AV278" s="12" t="s">
        <v>137</v>
      </c>
      <c r="AW278" s="12" t="s">
        <v>35</v>
      </c>
      <c r="AX278" s="12" t="s">
        <v>79</v>
      </c>
      <c r="AY278" s="204" t="s">
        <v>129</v>
      </c>
    </row>
    <row r="279" spans="2:65" s="1" customFormat="1" ht="38.25" customHeight="1">
      <c r="B279" s="168"/>
      <c r="C279" s="169" t="s">
        <v>555</v>
      </c>
      <c r="D279" s="169" t="s">
        <v>132</v>
      </c>
      <c r="E279" s="170" t="s">
        <v>556</v>
      </c>
      <c r="F279" s="171" t="s">
        <v>557</v>
      </c>
      <c r="G279" s="172" t="s">
        <v>144</v>
      </c>
      <c r="H279" s="173">
        <v>213.3</v>
      </c>
      <c r="I279" s="174"/>
      <c r="J279" s="175">
        <f>ROUND(I279*H279,2)</f>
        <v>0</v>
      </c>
      <c r="K279" s="171" t="s">
        <v>136</v>
      </c>
      <c r="L279" s="40"/>
      <c r="M279" s="176" t="s">
        <v>5</v>
      </c>
      <c r="N279" s="177" t="s">
        <v>42</v>
      </c>
      <c r="O279" s="41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AR279" s="23" t="s">
        <v>137</v>
      </c>
      <c r="AT279" s="23" t="s">
        <v>132</v>
      </c>
      <c r="AU279" s="23" t="s">
        <v>81</v>
      </c>
      <c r="AY279" s="23" t="s">
        <v>129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23" t="s">
        <v>79</v>
      </c>
      <c r="BK279" s="180">
        <f>ROUND(I279*H279,2)</f>
        <v>0</v>
      </c>
      <c r="BL279" s="23" t="s">
        <v>137</v>
      </c>
      <c r="BM279" s="23" t="s">
        <v>558</v>
      </c>
    </row>
    <row r="280" spans="2:65" s="11" customFormat="1" ht="12">
      <c r="B280" s="181"/>
      <c r="D280" s="182" t="s">
        <v>139</v>
      </c>
      <c r="E280" s="183" t="s">
        <v>5</v>
      </c>
      <c r="F280" s="184" t="s">
        <v>170</v>
      </c>
      <c r="H280" s="185">
        <v>199</v>
      </c>
      <c r="I280" s="186"/>
      <c r="L280" s="181"/>
      <c r="M280" s="187"/>
      <c r="N280" s="188"/>
      <c r="O280" s="188"/>
      <c r="P280" s="188"/>
      <c r="Q280" s="188"/>
      <c r="R280" s="188"/>
      <c r="S280" s="188"/>
      <c r="T280" s="189"/>
      <c r="AT280" s="183" t="s">
        <v>139</v>
      </c>
      <c r="AU280" s="183" t="s">
        <v>81</v>
      </c>
      <c r="AV280" s="11" t="s">
        <v>81</v>
      </c>
      <c r="AW280" s="11" t="s">
        <v>35</v>
      </c>
      <c r="AX280" s="11" t="s">
        <v>71</v>
      </c>
      <c r="AY280" s="183" t="s">
        <v>129</v>
      </c>
    </row>
    <row r="281" spans="2:65" s="11" customFormat="1" ht="12">
      <c r="B281" s="181"/>
      <c r="D281" s="182" t="s">
        <v>139</v>
      </c>
      <c r="E281" s="183" t="s">
        <v>5</v>
      </c>
      <c r="F281" s="184" t="s">
        <v>155</v>
      </c>
      <c r="H281" s="185">
        <v>14.3</v>
      </c>
      <c r="I281" s="186"/>
      <c r="L281" s="181"/>
      <c r="M281" s="187"/>
      <c r="N281" s="188"/>
      <c r="O281" s="188"/>
      <c r="P281" s="188"/>
      <c r="Q281" s="188"/>
      <c r="R281" s="188"/>
      <c r="S281" s="188"/>
      <c r="T281" s="189"/>
      <c r="AT281" s="183" t="s">
        <v>139</v>
      </c>
      <c r="AU281" s="183" t="s">
        <v>81</v>
      </c>
      <c r="AV281" s="11" t="s">
        <v>81</v>
      </c>
      <c r="AW281" s="11" t="s">
        <v>35</v>
      </c>
      <c r="AX281" s="11" t="s">
        <v>71</v>
      </c>
      <c r="AY281" s="183" t="s">
        <v>129</v>
      </c>
    </row>
    <row r="282" spans="2:65" s="12" customFormat="1" ht="12">
      <c r="B282" s="203"/>
      <c r="D282" s="182" t="s">
        <v>139</v>
      </c>
      <c r="E282" s="204" t="s">
        <v>5</v>
      </c>
      <c r="F282" s="205" t="s">
        <v>309</v>
      </c>
      <c r="H282" s="206">
        <v>213.3</v>
      </c>
      <c r="I282" s="207"/>
      <c r="L282" s="203"/>
      <c r="M282" s="208"/>
      <c r="N282" s="209"/>
      <c r="O282" s="209"/>
      <c r="P282" s="209"/>
      <c r="Q282" s="209"/>
      <c r="R282" s="209"/>
      <c r="S282" s="209"/>
      <c r="T282" s="210"/>
      <c r="AT282" s="204" t="s">
        <v>139</v>
      </c>
      <c r="AU282" s="204" t="s">
        <v>81</v>
      </c>
      <c r="AV282" s="12" t="s">
        <v>137</v>
      </c>
      <c r="AW282" s="12" t="s">
        <v>35</v>
      </c>
      <c r="AX282" s="12" t="s">
        <v>79</v>
      </c>
      <c r="AY282" s="204" t="s">
        <v>129</v>
      </c>
    </row>
    <row r="283" spans="2:65" s="1" customFormat="1" ht="51" customHeight="1">
      <c r="B283" s="168"/>
      <c r="C283" s="169" t="s">
        <v>559</v>
      </c>
      <c r="D283" s="169" t="s">
        <v>132</v>
      </c>
      <c r="E283" s="170" t="s">
        <v>560</v>
      </c>
      <c r="F283" s="171" t="s">
        <v>561</v>
      </c>
      <c r="G283" s="172" t="s">
        <v>144</v>
      </c>
      <c r="H283" s="173">
        <v>10.332000000000001</v>
      </c>
      <c r="I283" s="174"/>
      <c r="J283" s="175">
        <f>ROUND(I283*H283,2)</f>
        <v>0</v>
      </c>
      <c r="K283" s="171" t="s">
        <v>136</v>
      </c>
      <c r="L283" s="40"/>
      <c r="M283" s="176" t="s">
        <v>5</v>
      </c>
      <c r="N283" s="177" t="s">
        <v>42</v>
      </c>
      <c r="O283" s="41"/>
      <c r="P283" s="178">
        <f>O283*H283</f>
        <v>0</v>
      </c>
      <c r="Q283" s="178">
        <v>8.4250000000000005E-2</v>
      </c>
      <c r="R283" s="178">
        <f>Q283*H283</f>
        <v>0.87047100000000011</v>
      </c>
      <c r="S283" s="178">
        <v>0</v>
      </c>
      <c r="T283" s="179">
        <f>S283*H283</f>
        <v>0</v>
      </c>
      <c r="AR283" s="23" t="s">
        <v>137</v>
      </c>
      <c r="AT283" s="23" t="s">
        <v>132</v>
      </c>
      <c r="AU283" s="23" t="s">
        <v>81</v>
      </c>
      <c r="AY283" s="23" t="s">
        <v>129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23" t="s">
        <v>79</v>
      </c>
      <c r="BK283" s="180">
        <f>ROUND(I283*H283,2)</f>
        <v>0</v>
      </c>
      <c r="BL283" s="23" t="s">
        <v>137</v>
      </c>
      <c r="BM283" s="23" t="s">
        <v>562</v>
      </c>
    </row>
    <row r="284" spans="2:65" s="11" customFormat="1" ht="12">
      <c r="B284" s="181"/>
      <c r="D284" s="182" t="s">
        <v>139</v>
      </c>
      <c r="E284" s="183" t="s">
        <v>5</v>
      </c>
      <c r="F284" s="184" t="s">
        <v>563</v>
      </c>
      <c r="H284" s="185">
        <v>10.332000000000001</v>
      </c>
      <c r="I284" s="186"/>
      <c r="L284" s="181"/>
      <c r="M284" s="187"/>
      <c r="N284" s="188"/>
      <c r="O284" s="188"/>
      <c r="P284" s="188"/>
      <c r="Q284" s="188"/>
      <c r="R284" s="188"/>
      <c r="S284" s="188"/>
      <c r="T284" s="189"/>
      <c r="AT284" s="183" t="s">
        <v>139</v>
      </c>
      <c r="AU284" s="183" t="s">
        <v>81</v>
      </c>
      <c r="AV284" s="11" t="s">
        <v>81</v>
      </c>
      <c r="AW284" s="11" t="s">
        <v>35</v>
      </c>
      <c r="AX284" s="11" t="s">
        <v>79</v>
      </c>
      <c r="AY284" s="183" t="s">
        <v>129</v>
      </c>
    </row>
    <row r="285" spans="2:65" s="1" customFormat="1" ht="16.5" customHeight="1">
      <c r="B285" s="168"/>
      <c r="C285" s="190" t="s">
        <v>564</v>
      </c>
      <c r="D285" s="190" t="s">
        <v>193</v>
      </c>
      <c r="E285" s="191" t="s">
        <v>565</v>
      </c>
      <c r="F285" s="192" t="s">
        <v>566</v>
      </c>
      <c r="G285" s="193" t="s">
        <v>144</v>
      </c>
      <c r="H285" s="194">
        <v>10.849</v>
      </c>
      <c r="I285" s="195"/>
      <c r="J285" s="196">
        <f>ROUND(I285*H285,2)</f>
        <v>0</v>
      </c>
      <c r="K285" s="192" t="s">
        <v>136</v>
      </c>
      <c r="L285" s="197"/>
      <c r="M285" s="198" t="s">
        <v>5</v>
      </c>
      <c r="N285" s="199" t="s">
        <v>42</v>
      </c>
      <c r="O285" s="41"/>
      <c r="P285" s="178">
        <f>O285*H285</f>
        <v>0</v>
      </c>
      <c r="Q285" s="178">
        <v>0.14599999999999999</v>
      </c>
      <c r="R285" s="178">
        <f>Q285*H285</f>
        <v>1.5839539999999999</v>
      </c>
      <c r="S285" s="178">
        <v>0</v>
      </c>
      <c r="T285" s="179">
        <f>S285*H285</f>
        <v>0</v>
      </c>
      <c r="AR285" s="23" t="s">
        <v>176</v>
      </c>
      <c r="AT285" s="23" t="s">
        <v>193</v>
      </c>
      <c r="AU285" s="23" t="s">
        <v>81</v>
      </c>
      <c r="AY285" s="23" t="s">
        <v>129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23" t="s">
        <v>79</v>
      </c>
      <c r="BK285" s="180">
        <f>ROUND(I285*H285,2)</f>
        <v>0</v>
      </c>
      <c r="BL285" s="23" t="s">
        <v>137</v>
      </c>
      <c r="BM285" s="23" t="s">
        <v>567</v>
      </c>
    </row>
    <row r="286" spans="2:65" s="1" customFormat="1" ht="24">
      <c r="B286" s="40"/>
      <c r="D286" s="182" t="s">
        <v>198</v>
      </c>
      <c r="F286" s="200" t="s">
        <v>568</v>
      </c>
      <c r="I286" s="201"/>
      <c r="L286" s="40"/>
      <c r="M286" s="202"/>
      <c r="N286" s="41"/>
      <c r="O286" s="41"/>
      <c r="P286" s="41"/>
      <c r="Q286" s="41"/>
      <c r="R286" s="41"/>
      <c r="S286" s="41"/>
      <c r="T286" s="69"/>
      <c r="AT286" s="23" t="s">
        <v>198</v>
      </c>
      <c r="AU286" s="23" t="s">
        <v>81</v>
      </c>
    </row>
    <row r="287" spans="2:65" s="11" customFormat="1" ht="12">
      <c r="B287" s="181"/>
      <c r="D287" s="182" t="s">
        <v>139</v>
      </c>
      <c r="E287" s="183" t="s">
        <v>5</v>
      </c>
      <c r="F287" s="184" t="s">
        <v>569</v>
      </c>
      <c r="H287" s="185">
        <v>10.849</v>
      </c>
      <c r="I287" s="186"/>
      <c r="L287" s="181"/>
      <c r="M287" s="187"/>
      <c r="N287" s="188"/>
      <c r="O287" s="188"/>
      <c r="P287" s="188"/>
      <c r="Q287" s="188"/>
      <c r="R287" s="188"/>
      <c r="S287" s="188"/>
      <c r="T287" s="189"/>
      <c r="AT287" s="183" t="s">
        <v>139</v>
      </c>
      <c r="AU287" s="183" t="s">
        <v>81</v>
      </c>
      <c r="AV287" s="11" t="s">
        <v>81</v>
      </c>
      <c r="AW287" s="11" t="s">
        <v>35</v>
      </c>
      <c r="AX287" s="11" t="s">
        <v>79</v>
      </c>
      <c r="AY287" s="183" t="s">
        <v>129</v>
      </c>
    </row>
    <row r="288" spans="2:65" s="1" customFormat="1" ht="51" customHeight="1">
      <c r="B288" s="168"/>
      <c r="C288" s="169" t="s">
        <v>570</v>
      </c>
      <c r="D288" s="169" t="s">
        <v>132</v>
      </c>
      <c r="E288" s="170" t="s">
        <v>571</v>
      </c>
      <c r="F288" s="171" t="s">
        <v>572</v>
      </c>
      <c r="G288" s="172" t="s">
        <v>144</v>
      </c>
      <c r="H288" s="173">
        <v>420.78</v>
      </c>
      <c r="I288" s="174"/>
      <c r="J288" s="175">
        <f>ROUND(I288*H288,2)</f>
        <v>0</v>
      </c>
      <c r="K288" s="171" t="s">
        <v>136</v>
      </c>
      <c r="L288" s="40"/>
      <c r="M288" s="176" t="s">
        <v>5</v>
      </c>
      <c r="N288" s="177" t="s">
        <v>42</v>
      </c>
      <c r="O288" s="41"/>
      <c r="P288" s="178">
        <f>O288*H288</f>
        <v>0</v>
      </c>
      <c r="Q288" s="178">
        <v>8.4250000000000005E-2</v>
      </c>
      <c r="R288" s="178">
        <f>Q288*H288</f>
        <v>35.450715000000002</v>
      </c>
      <c r="S288" s="178">
        <v>0</v>
      </c>
      <c r="T288" s="179">
        <f>S288*H288</f>
        <v>0</v>
      </c>
      <c r="AR288" s="23" t="s">
        <v>137</v>
      </c>
      <c r="AT288" s="23" t="s">
        <v>132</v>
      </c>
      <c r="AU288" s="23" t="s">
        <v>81</v>
      </c>
      <c r="AY288" s="23" t="s">
        <v>129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23" t="s">
        <v>79</v>
      </c>
      <c r="BK288" s="180">
        <f>ROUND(I288*H288,2)</f>
        <v>0</v>
      </c>
      <c r="BL288" s="23" t="s">
        <v>137</v>
      </c>
      <c r="BM288" s="23" t="s">
        <v>573</v>
      </c>
    </row>
    <row r="289" spans="2:65" s="11" customFormat="1" ht="12">
      <c r="B289" s="181"/>
      <c r="D289" s="182" t="s">
        <v>139</v>
      </c>
      <c r="E289" s="183" t="s">
        <v>5</v>
      </c>
      <c r="F289" s="184" t="s">
        <v>574</v>
      </c>
      <c r="H289" s="185">
        <v>420.78</v>
      </c>
      <c r="I289" s="186"/>
      <c r="L289" s="181"/>
      <c r="M289" s="187"/>
      <c r="N289" s="188"/>
      <c r="O289" s="188"/>
      <c r="P289" s="188"/>
      <c r="Q289" s="188"/>
      <c r="R289" s="188"/>
      <c r="S289" s="188"/>
      <c r="T289" s="189"/>
      <c r="AT289" s="183" t="s">
        <v>139</v>
      </c>
      <c r="AU289" s="183" t="s">
        <v>81</v>
      </c>
      <c r="AV289" s="11" t="s">
        <v>81</v>
      </c>
      <c r="AW289" s="11" t="s">
        <v>35</v>
      </c>
      <c r="AX289" s="11" t="s">
        <v>79</v>
      </c>
      <c r="AY289" s="183" t="s">
        <v>129</v>
      </c>
    </row>
    <row r="290" spans="2:65" s="1" customFormat="1" ht="16.5" customHeight="1">
      <c r="B290" s="168"/>
      <c r="C290" s="190" t="s">
        <v>575</v>
      </c>
      <c r="D290" s="190" t="s">
        <v>193</v>
      </c>
      <c r="E290" s="191" t="s">
        <v>576</v>
      </c>
      <c r="F290" s="192" t="s">
        <v>577</v>
      </c>
      <c r="G290" s="193" t="s">
        <v>144</v>
      </c>
      <c r="H290" s="194">
        <v>441.81900000000002</v>
      </c>
      <c r="I290" s="195"/>
      <c r="J290" s="196">
        <f>ROUND(I290*H290,2)</f>
        <v>0</v>
      </c>
      <c r="K290" s="192" t="s">
        <v>136</v>
      </c>
      <c r="L290" s="197"/>
      <c r="M290" s="198" t="s">
        <v>5</v>
      </c>
      <c r="N290" s="199" t="s">
        <v>42</v>
      </c>
      <c r="O290" s="41"/>
      <c r="P290" s="178">
        <f>O290*H290</f>
        <v>0</v>
      </c>
      <c r="Q290" s="178">
        <v>0.14000000000000001</v>
      </c>
      <c r="R290" s="178">
        <f>Q290*H290</f>
        <v>61.85466000000001</v>
      </c>
      <c r="S290" s="178">
        <v>0</v>
      </c>
      <c r="T290" s="179">
        <f>S290*H290</f>
        <v>0</v>
      </c>
      <c r="AR290" s="23" t="s">
        <v>176</v>
      </c>
      <c r="AT290" s="23" t="s">
        <v>193</v>
      </c>
      <c r="AU290" s="23" t="s">
        <v>81</v>
      </c>
      <c r="AY290" s="23" t="s">
        <v>129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23" t="s">
        <v>79</v>
      </c>
      <c r="BK290" s="180">
        <f>ROUND(I290*H290,2)</f>
        <v>0</v>
      </c>
      <c r="BL290" s="23" t="s">
        <v>137</v>
      </c>
      <c r="BM290" s="23" t="s">
        <v>578</v>
      </c>
    </row>
    <row r="291" spans="2:65" s="1" customFormat="1" ht="24">
      <c r="B291" s="40"/>
      <c r="D291" s="182" t="s">
        <v>198</v>
      </c>
      <c r="F291" s="200" t="s">
        <v>568</v>
      </c>
      <c r="I291" s="201"/>
      <c r="L291" s="40"/>
      <c r="M291" s="202"/>
      <c r="N291" s="41"/>
      <c r="O291" s="41"/>
      <c r="P291" s="41"/>
      <c r="Q291" s="41"/>
      <c r="R291" s="41"/>
      <c r="S291" s="41"/>
      <c r="T291" s="69"/>
      <c r="AT291" s="23" t="s">
        <v>198</v>
      </c>
      <c r="AU291" s="23" t="s">
        <v>81</v>
      </c>
    </row>
    <row r="292" spans="2:65" s="11" customFormat="1" ht="12">
      <c r="B292" s="181"/>
      <c r="D292" s="182" t="s">
        <v>139</v>
      </c>
      <c r="E292" s="183" t="s">
        <v>5</v>
      </c>
      <c r="F292" s="184" t="s">
        <v>579</v>
      </c>
      <c r="H292" s="185">
        <v>441.81900000000002</v>
      </c>
      <c r="I292" s="186"/>
      <c r="L292" s="181"/>
      <c r="M292" s="187"/>
      <c r="N292" s="188"/>
      <c r="O292" s="188"/>
      <c r="P292" s="188"/>
      <c r="Q292" s="188"/>
      <c r="R292" s="188"/>
      <c r="S292" s="188"/>
      <c r="T292" s="189"/>
      <c r="AT292" s="183" t="s">
        <v>139</v>
      </c>
      <c r="AU292" s="183" t="s">
        <v>81</v>
      </c>
      <c r="AV292" s="11" t="s">
        <v>81</v>
      </c>
      <c r="AW292" s="11" t="s">
        <v>35</v>
      </c>
      <c r="AX292" s="11" t="s">
        <v>79</v>
      </c>
      <c r="AY292" s="183" t="s">
        <v>129</v>
      </c>
    </row>
    <row r="293" spans="2:65" s="1" customFormat="1" ht="51" customHeight="1">
      <c r="B293" s="168"/>
      <c r="C293" s="169" t="s">
        <v>580</v>
      </c>
      <c r="D293" s="169" t="s">
        <v>132</v>
      </c>
      <c r="E293" s="170" t="s">
        <v>581</v>
      </c>
      <c r="F293" s="171" t="s">
        <v>582</v>
      </c>
      <c r="G293" s="172" t="s">
        <v>144</v>
      </c>
      <c r="H293" s="173">
        <v>21.294</v>
      </c>
      <c r="I293" s="174"/>
      <c r="J293" s="175">
        <f>ROUND(I293*H293,2)</f>
        <v>0</v>
      </c>
      <c r="K293" s="171" t="s">
        <v>136</v>
      </c>
      <c r="L293" s="40"/>
      <c r="M293" s="176" t="s">
        <v>5</v>
      </c>
      <c r="N293" s="177" t="s">
        <v>42</v>
      </c>
      <c r="O293" s="41"/>
      <c r="P293" s="178">
        <f>O293*H293</f>
        <v>0</v>
      </c>
      <c r="Q293" s="178">
        <v>8.5650000000000004E-2</v>
      </c>
      <c r="R293" s="178">
        <f>Q293*H293</f>
        <v>1.8238311</v>
      </c>
      <c r="S293" s="178">
        <v>0</v>
      </c>
      <c r="T293" s="179">
        <f>S293*H293</f>
        <v>0</v>
      </c>
      <c r="AR293" s="23" t="s">
        <v>137</v>
      </c>
      <c r="AT293" s="23" t="s">
        <v>132</v>
      </c>
      <c r="AU293" s="23" t="s">
        <v>81</v>
      </c>
      <c r="AY293" s="23" t="s">
        <v>129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23" t="s">
        <v>79</v>
      </c>
      <c r="BK293" s="180">
        <f>ROUND(I293*H293,2)</f>
        <v>0</v>
      </c>
      <c r="BL293" s="23" t="s">
        <v>137</v>
      </c>
      <c r="BM293" s="23" t="s">
        <v>583</v>
      </c>
    </row>
    <row r="294" spans="2:65" s="11" customFormat="1" ht="12">
      <c r="B294" s="181"/>
      <c r="D294" s="182" t="s">
        <v>139</v>
      </c>
      <c r="E294" s="183" t="s">
        <v>5</v>
      </c>
      <c r="F294" s="184" t="s">
        <v>584</v>
      </c>
      <c r="H294" s="185">
        <v>21.294</v>
      </c>
      <c r="I294" s="186"/>
      <c r="L294" s="181"/>
      <c r="M294" s="187"/>
      <c r="N294" s="188"/>
      <c r="O294" s="188"/>
      <c r="P294" s="188"/>
      <c r="Q294" s="188"/>
      <c r="R294" s="188"/>
      <c r="S294" s="188"/>
      <c r="T294" s="189"/>
      <c r="AT294" s="183" t="s">
        <v>139</v>
      </c>
      <c r="AU294" s="183" t="s">
        <v>81</v>
      </c>
      <c r="AV294" s="11" t="s">
        <v>81</v>
      </c>
      <c r="AW294" s="11" t="s">
        <v>35</v>
      </c>
      <c r="AX294" s="11" t="s">
        <v>79</v>
      </c>
      <c r="AY294" s="183" t="s">
        <v>129</v>
      </c>
    </row>
    <row r="295" spans="2:65" s="1" customFormat="1" ht="16.5" customHeight="1">
      <c r="B295" s="168"/>
      <c r="C295" s="190" t="s">
        <v>585</v>
      </c>
      <c r="D295" s="190" t="s">
        <v>193</v>
      </c>
      <c r="E295" s="191" t="s">
        <v>586</v>
      </c>
      <c r="F295" s="192" t="s">
        <v>587</v>
      </c>
      <c r="G295" s="193" t="s">
        <v>144</v>
      </c>
      <c r="H295" s="194">
        <v>25.49</v>
      </c>
      <c r="I295" s="195"/>
      <c r="J295" s="196">
        <f>ROUND(I295*H295,2)</f>
        <v>0</v>
      </c>
      <c r="K295" s="192" t="s">
        <v>136</v>
      </c>
      <c r="L295" s="197"/>
      <c r="M295" s="198" t="s">
        <v>5</v>
      </c>
      <c r="N295" s="199" t="s">
        <v>42</v>
      </c>
      <c r="O295" s="41"/>
      <c r="P295" s="178">
        <f>O295*H295</f>
        <v>0</v>
      </c>
      <c r="Q295" s="178">
        <v>0.18</v>
      </c>
      <c r="R295" s="178">
        <f>Q295*H295</f>
        <v>4.5881999999999996</v>
      </c>
      <c r="S295" s="178">
        <v>0</v>
      </c>
      <c r="T295" s="179">
        <f>S295*H295</f>
        <v>0</v>
      </c>
      <c r="AR295" s="23" t="s">
        <v>176</v>
      </c>
      <c r="AT295" s="23" t="s">
        <v>193</v>
      </c>
      <c r="AU295" s="23" t="s">
        <v>81</v>
      </c>
      <c r="AY295" s="23" t="s">
        <v>129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23" t="s">
        <v>79</v>
      </c>
      <c r="BK295" s="180">
        <f>ROUND(I295*H295,2)</f>
        <v>0</v>
      </c>
      <c r="BL295" s="23" t="s">
        <v>137</v>
      </c>
      <c r="BM295" s="23" t="s">
        <v>588</v>
      </c>
    </row>
    <row r="296" spans="2:65" s="1" customFormat="1" ht="24">
      <c r="B296" s="40"/>
      <c r="D296" s="182" t="s">
        <v>198</v>
      </c>
      <c r="F296" s="200" t="s">
        <v>568</v>
      </c>
      <c r="I296" s="201"/>
      <c r="L296" s="40"/>
      <c r="M296" s="202"/>
      <c r="N296" s="41"/>
      <c r="O296" s="41"/>
      <c r="P296" s="41"/>
      <c r="Q296" s="41"/>
      <c r="R296" s="41"/>
      <c r="S296" s="41"/>
      <c r="T296" s="69"/>
      <c r="AT296" s="23" t="s">
        <v>198</v>
      </c>
      <c r="AU296" s="23" t="s">
        <v>81</v>
      </c>
    </row>
    <row r="297" spans="2:65" s="11" customFormat="1" ht="12">
      <c r="B297" s="181"/>
      <c r="D297" s="182" t="s">
        <v>139</v>
      </c>
      <c r="E297" s="183" t="s">
        <v>5</v>
      </c>
      <c r="F297" s="184" t="s">
        <v>589</v>
      </c>
      <c r="H297" s="185">
        <v>25.49</v>
      </c>
      <c r="I297" s="186"/>
      <c r="L297" s="181"/>
      <c r="M297" s="187"/>
      <c r="N297" s="188"/>
      <c r="O297" s="188"/>
      <c r="P297" s="188"/>
      <c r="Q297" s="188"/>
      <c r="R297" s="188"/>
      <c r="S297" s="188"/>
      <c r="T297" s="189"/>
      <c r="AT297" s="183" t="s">
        <v>139</v>
      </c>
      <c r="AU297" s="183" t="s">
        <v>81</v>
      </c>
      <c r="AV297" s="11" t="s">
        <v>81</v>
      </c>
      <c r="AW297" s="11" t="s">
        <v>35</v>
      </c>
      <c r="AX297" s="11" t="s">
        <v>79</v>
      </c>
      <c r="AY297" s="183" t="s">
        <v>129</v>
      </c>
    </row>
    <row r="298" spans="2:65" s="1" customFormat="1" ht="16.5" customHeight="1">
      <c r="B298" s="168"/>
      <c r="C298" s="169" t="s">
        <v>590</v>
      </c>
      <c r="D298" s="169" t="s">
        <v>132</v>
      </c>
      <c r="E298" s="170" t="s">
        <v>591</v>
      </c>
      <c r="F298" s="171" t="s">
        <v>592</v>
      </c>
      <c r="G298" s="172" t="s">
        <v>174</v>
      </c>
      <c r="H298" s="173">
        <v>233.5</v>
      </c>
      <c r="I298" s="174"/>
      <c r="J298" s="175">
        <f>ROUND(I298*H298,2)</f>
        <v>0</v>
      </c>
      <c r="K298" s="171" t="s">
        <v>136</v>
      </c>
      <c r="L298" s="40"/>
      <c r="M298" s="176" t="s">
        <v>5</v>
      </c>
      <c r="N298" s="177" t="s">
        <v>42</v>
      </c>
      <c r="O298" s="41"/>
      <c r="P298" s="178">
        <f>O298*H298</f>
        <v>0</v>
      </c>
      <c r="Q298" s="178">
        <v>3.5999999999999999E-3</v>
      </c>
      <c r="R298" s="178">
        <f>Q298*H298</f>
        <v>0.84060000000000001</v>
      </c>
      <c r="S298" s="178">
        <v>0</v>
      </c>
      <c r="T298" s="179">
        <f>S298*H298</f>
        <v>0</v>
      </c>
      <c r="AR298" s="23" t="s">
        <v>137</v>
      </c>
      <c r="AT298" s="23" t="s">
        <v>132</v>
      </c>
      <c r="AU298" s="23" t="s">
        <v>81</v>
      </c>
      <c r="AY298" s="23" t="s">
        <v>129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23" t="s">
        <v>79</v>
      </c>
      <c r="BK298" s="180">
        <f>ROUND(I298*H298,2)</f>
        <v>0</v>
      </c>
      <c r="BL298" s="23" t="s">
        <v>137</v>
      </c>
      <c r="BM298" s="23" t="s">
        <v>593</v>
      </c>
    </row>
    <row r="299" spans="2:65" s="11" customFormat="1" ht="12">
      <c r="B299" s="181"/>
      <c r="D299" s="182" t="s">
        <v>139</v>
      </c>
      <c r="E299" s="183" t="s">
        <v>5</v>
      </c>
      <c r="F299" s="184" t="s">
        <v>594</v>
      </c>
      <c r="H299" s="185">
        <v>220.5</v>
      </c>
      <c r="I299" s="186"/>
      <c r="L299" s="181"/>
      <c r="M299" s="187"/>
      <c r="N299" s="188"/>
      <c r="O299" s="188"/>
      <c r="P299" s="188"/>
      <c r="Q299" s="188"/>
      <c r="R299" s="188"/>
      <c r="S299" s="188"/>
      <c r="T299" s="189"/>
      <c r="AT299" s="183" t="s">
        <v>139</v>
      </c>
      <c r="AU299" s="183" t="s">
        <v>81</v>
      </c>
      <c r="AV299" s="11" t="s">
        <v>81</v>
      </c>
      <c r="AW299" s="11" t="s">
        <v>35</v>
      </c>
      <c r="AX299" s="11" t="s">
        <v>71</v>
      </c>
      <c r="AY299" s="183" t="s">
        <v>129</v>
      </c>
    </row>
    <row r="300" spans="2:65" s="11" customFormat="1" ht="12">
      <c r="B300" s="181"/>
      <c r="D300" s="182" t="s">
        <v>139</v>
      </c>
      <c r="E300" s="183" t="s">
        <v>5</v>
      </c>
      <c r="F300" s="184" t="s">
        <v>595</v>
      </c>
      <c r="H300" s="185">
        <v>13</v>
      </c>
      <c r="I300" s="186"/>
      <c r="L300" s="181"/>
      <c r="M300" s="187"/>
      <c r="N300" s="188"/>
      <c r="O300" s="188"/>
      <c r="P300" s="188"/>
      <c r="Q300" s="188"/>
      <c r="R300" s="188"/>
      <c r="S300" s="188"/>
      <c r="T300" s="189"/>
      <c r="AT300" s="183" t="s">
        <v>139</v>
      </c>
      <c r="AU300" s="183" t="s">
        <v>81</v>
      </c>
      <c r="AV300" s="11" t="s">
        <v>81</v>
      </c>
      <c r="AW300" s="11" t="s">
        <v>35</v>
      </c>
      <c r="AX300" s="11" t="s">
        <v>71</v>
      </c>
      <c r="AY300" s="183" t="s">
        <v>129</v>
      </c>
    </row>
    <row r="301" spans="2:65" s="12" customFormat="1" ht="12">
      <c r="B301" s="203"/>
      <c r="D301" s="182" t="s">
        <v>139</v>
      </c>
      <c r="E301" s="204" t="s">
        <v>5</v>
      </c>
      <c r="F301" s="205" t="s">
        <v>309</v>
      </c>
      <c r="H301" s="206">
        <v>233.5</v>
      </c>
      <c r="I301" s="207"/>
      <c r="L301" s="203"/>
      <c r="M301" s="208"/>
      <c r="N301" s="209"/>
      <c r="O301" s="209"/>
      <c r="P301" s="209"/>
      <c r="Q301" s="209"/>
      <c r="R301" s="209"/>
      <c r="S301" s="209"/>
      <c r="T301" s="210"/>
      <c r="AT301" s="204" t="s">
        <v>139</v>
      </c>
      <c r="AU301" s="204" t="s">
        <v>81</v>
      </c>
      <c r="AV301" s="12" t="s">
        <v>137</v>
      </c>
      <c r="AW301" s="12" t="s">
        <v>35</v>
      </c>
      <c r="AX301" s="12" t="s">
        <v>79</v>
      </c>
      <c r="AY301" s="204" t="s">
        <v>129</v>
      </c>
    </row>
    <row r="302" spans="2:65" s="10" customFormat="1" ht="29.85" customHeight="1">
      <c r="B302" s="155"/>
      <c r="D302" s="156" t="s">
        <v>70</v>
      </c>
      <c r="E302" s="166" t="s">
        <v>176</v>
      </c>
      <c r="F302" s="166" t="s">
        <v>596</v>
      </c>
      <c r="I302" s="158"/>
      <c r="J302" s="167">
        <f>BK302</f>
        <v>0</v>
      </c>
      <c r="L302" s="155"/>
      <c r="M302" s="160"/>
      <c r="N302" s="161"/>
      <c r="O302" s="161"/>
      <c r="P302" s="162">
        <f>SUM(P303:P328)</f>
        <v>0</v>
      </c>
      <c r="Q302" s="161"/>
      <c r="R302" s="162">
        <f>SUM(R303:R328)</f>
        <v>3.7149892400000004</v>
      </c>
      <c r="S302" s="161"/>
      <c r="T302" s="163">
        <f>SUM(T303:T328)</f>
        <v>0</v>
      </c>
      <c r="AR302" s="156" t="s">
        <v>79</v>
      </c>
      <c r="AT302" s="164" t="s">
        <v>70</v>
      </c>
      <c r="AU302" s="164" t="s">
        <v>79</v>
      </c>
      <c r="AY302" s="156" t="s">
        <v>129</v>
      </c>
      <c r="BK302" s="165">
        <f>SUM(BK303:BK328)</f>
        <v>0</v>
      </c>
    </row>
    <row r="303" spans="2:65" s="1" customFormat="1" ht="25.5" customHeight="1">
      <c r="B303" s="168"/>
      <c r="C303" s="169" t="s">
        <v>597</v>
      </c>
      <c r="D303" s="169" t="s">
        <v>132</v>
      </c>
      <c r="E303" s="170" t="s">
        <v>598</v>
      </c>
      <c r="F303" s="171" t="s">
        <v>599</v>
      </c>
      <c r="G303" s="172" t="s">
        <v>174</v>
      </c>
      <c r="H303" s="173">
        <v>6</v>
      </c>
      <c r="I303" s="174"/>
      <c r="J303" s="175">
        <f>ROUND(I303*H303,2)</f>
        <v>0</v>
      </c>
      <c r="K303" s="171" t="s">
        <v>136</v>
      </c>
      <c r="L303" s="40"/>
      <c r="M303" s="176" t="s">
        <v>5</v>
      </c>
      <c r="N303" s="177" t="s">
        <v>42</v>
      </c>
      <c r="O303" s="41"/>
      <c r="P303" s="178">
        <f>O303*H303</f>
        <v>0</v>
      </c>
      <c r="Q303" s="178">
        <v>1.0000000000000001E-5</v>
      </c>
      <c r="R303" s="178">
        <f>Q303*H303</f>
        <v>6.0000000000000008E-5</v>
      </c>
      <c r="S303" s="178">
        <v>0</v>
      </c>
      <c r="T303" s="179">
        <f>S303*H303</f>
        <v>0</v>
      </c>
      <c r="AR303" s="23" t="s">
        <v>137</v>
      </c>
      <c r="AT303" s="23" t="s">
        <v>132</v>
      </c>
      <c r="AU303" s="23" t="s">
        <v>81</v>
      </c>
      <c r="AY303" s="23" t="s">
        <v>129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23" t="s">
        <v>79</v>
      </c>
      <c r="BK303" s="180">
        <f>ROUND(I303*H303,2)</f>
        <v>0</v>
      </c>
      <c r="BL303" s="23" t="s">
        <v>137</v>
      </c>
      <c r="BM303" s="23" t="s">
        <v>600</v>
      </c>
    </row>
    <row r="304" spans="2:65" s="11" customFormat="1" ht="12">
      <c r="B304" s="181"/>
      <c r="D304" s="182" t="s">
        <v>139</v>
      </c>
      <c r="E304" s="183" t="s">
        <v>5</v>
      </c>
      <c r="F304" s="184" t="s">
        <v>601</v>
      </c>
      <c r="H304" s="185">
        <v>6</v>
      </c>
      <c r="I304" s="186"/>
      <c r="L304" s="181"/>
      <c r="M304" s="187"/>
      <c r="N304" s="188"/>
      <c r="O304" s="188"/>
      <c r="P304" s="188"/>
      <c r="Q304" s="188"/>
      <c r="R304" s="188"/>
      <c r="S304" s="188"/>
      <c r="T304" s="189"/>
      <c r="AT304" s="183" t="s">
        <v>139</v>
      </c>
      <c r="AU304" s="183" t="s">
        <v>81</v>
      </c>
      <c r="AV304" s="11" t="s">
        <v>81</v>
      </c>
      <c r="AW304" s="11" t="s">
        <v>35</v>
      </c>
      <c r="AX304" s="11" t="s">
        <v>79</v>
      </c>
      <c r="AY304" s="183" t="s">
        <v>129</v>
      </c>
    </row>
    <row r="305" spans="2:65" s="1" customFormat="1" ht="16.5" customHeight="1">
      <c r="B305" s="168"/>
      <c r="C305" s="190" t="s">
        <v>602</v>
      </c>
      <c r="D305" s="190" t="s">
        <v>193</v>
      </c>
      <c r="E305" s="191" t="s">
        <v>603</v>
      </c>
      <c r="F305" s="192" t="s">
        <v>604</v>
      </c>
      <c r="G305" s="193" t="s">
        <v>204</v>
      </c>
      <c r="H305" s="194">
        <v>6</v>
      </c>
      <c r="I305" s="195"/>
      <c r="J305" s="196">
        <f>ROUND(I305*H305,2)</f>
        <v>0</v>
      </c>
      <c r="K305" s="192" t="s">
        <v>136</v>
      </c>
      <c r="L305" s="197"/>
      <c r="M305" s="198" t="s">
        <v>5</v>
      </c>
      <c r="N305" s="199" t="s">
        <v>42</v>
      </c>
      <c r="O305" s="41"/>
      <c r="P305" s="178">
        <f>O305*H305</f>
        <v>0</v>
      </c>
      <c r="Q305" s="178">
        <v>2.8999999999999998E-3</v>
      </c>
      <c r="R305" s="178">
        <f>Q305*H305</f>
        <v>1.7399999999999999E-2</v>
      </c>
      <c r="S305" s="178">
        <v>0</v>
      </c>
      <c r="T305" s="179">
        <f>S305*H305</f>
        <v>0</v>
      </c>
      <c r="AR305" s="23" t="s">
        <v>176</v>
      </c>
      <c r="AT305" s="23" t="s">
        <v>193</v>
      </c>
      <c r="AU305" s="23" t="s">
        <v>81</v>
      </c>
      <c r="AY305" s="23" t="s">
        <v>129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23" t="s">
        <v>79</v>
      </c>
      <c r="BK305" s="180">
        <f>ROUND(I305*H305,2)</f>
        <v>0</v>
      </c>
      <c r="BL305" s="23" t="s">
        <v>137</v>
      </c>
      <c r="BM305" s="23" t="s">
        <v>605</v>
      </c>
    </row>
    <row r="306" spans="2:65" s="1" customFormat="1" ht="25.5" customHeight="1">
      <c r="B306" s="168"/>
      <c r="C306" s="169" t="s">
        <v>606</v>
      </c>
      <c r="D306" s="169" t="s">
        <v>132</v>
      </c>
      <c r="E306" s="170" t="s">
        <v>607</v>
      </c>
      <c r="F306" s="171" t="s">
        <v>608</v>
      </c>
      <c r="G306" s="172" t="s">
        <v>174</v>
      </c>
      <c r="H306" s="173">
        <v>145</v>
      </c>
      <c r="I306" s="174"/>
      <c r="J306" s="175">
        <f>ROUND(I306*H306,2)</f>
        <v>0</v>
      </c>
      <c r="K306" s="171" t="s">
        <v>136</v>
      </c>
      <c r="L306" s="40"/>
      <c r="M306" s="176" t="s">
        <v>5</v>
      </c>
      <c r="N306" s="177" t="s">
        <v>42</v>
      </c>
      <c r="O306" s="41"/>
      <c r="P306" s="178">
        <f>O306*H306</f>
        <v>0</v>
      </c>
      <c r="Q306" s="178">
        <v>2.0000000000000002E-5</v>
      </c>
      <c r="R306" s="178">
        <f>Q306*H306</f>
        <v>2.9000000000000002E-3</v>
      </c>
      <c r="S306" s="178">
        <v>0</v>
      </c>
      <c r="T306" s="179">
        <f>S306*H306</f>
        <v>0</v>
      </c>
      <c r="AR306" s="23" t="s">
        <v>137</v>
      </c>
      <c r="AT306" s="23" t="s">
        <v>132</v>
      </c>
      <c r="AU306" s="23" t="s">
        <v>81</v>
      </c>
      <c r="AY306" s="23" t="s">
        <v>129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23" t="s">
        <v>79</v>
      </c>
      <c r="BK306" s="180">
        <f>ROUND(I306*H306,2)</f>
        <v>0</v>
      </c>
      <c r="BL306" s="23" t="s">
        <v>137</v>
      </c>
      <c r="BM306" s="23" t="s">
        <v>609</v>
      </c>
    </row>
    <row r="307" spans="2:65" s="1" customFormat="1" ht="16.5" customHeight="1">
      <c r="B307" s="168"/>
      <c r="C307" s="190" t="s">
        <v>610</v>
      </c>
      <c r="D307" s="190" t="s">
        <v>193</v>
      </c>
      <c r="E307" s="191" t="s">
        <v>611</v>
      </c>
      <c r="F307" s="192" t="s">
        <v>612</v>
      </c>
      <c r="G307" s="193" t="s">
        <v>204</v>
      </c>
      <c r="H307" s="194">
        <v>24.167000000000002</v>
      </c>
      <c r="I307" s="195"/>
      <c r="J307" s="196">
        <f>ROUND(I307*H307,2)</f>
        <v>0</v>
      </c>
      <c r="K307" s="192" t="s">
        <v>136</v>
      </c>
      <c r="L307" s="197"/>
      <c r="M307" s="198" t="s">
        <v>5</v>
      </c>
      <c r="N307" s="199" t="s">
        <v>42</v>
      </c>
      <c r="O307" s="41"/>
      <c r="P307" s="178">
        <f>O307*H307</f>
        <v>0</v>
      </c>
      <c r="Q307" s="178">
        <v>3.0720000000000001E-2</v>
      </c>
      <c r="R307" s="178">
        <f>Q307*H307</f>
        <v>0.74241024000000011</v>
      </c>
      <c r="S307" s="178">
        <v>0</v>
      </c>
      <c r="T307" s="179">
        <f>S307*H307</f>
        <v>0</v>
      </c>
      <c r="AR307" s="23" t="s">
        <v>176</v>
      </c>
      <c r="AT307" s="23" t="s">
        <v>193</v>
      </c>
      <c r="AU307" s="23" t="s">
        <v>81</v>
      </c>
      <c r="AY307" s="23" t="s">
        <v>129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23" t="s">
        <v>79</v>
      </c>
      <c r="BK307" s="180">
        <f>ROUND(I307*H307,2)</f>
        <v>0</v>
      </c>
      <c r="BL307" s="23" t="s">
        <v>137</v>
      </c>
      <c r="BM307" s="23" t="s">
        <v>613</v>
      </c>
    </row>
    <row r="308" spans="2:65" s="11" customFormat="1" ht="12">
      <c r="B308" s="181"/>
      <c r="D308" s="182" t="s">
        <v>139</v>
      </c>
      <c r="E308" s="183" t="s">
        <v>5</v>
      </c>
      <c r="F308" s="184" t="s">
        <v>614</v>
      </c>
      <c r="H308" s="185">
        <v>24.167000000000002</v>
      </c>
      <c r="I308" s="186"/>
      <c r="L308" s="181"/>
      <c r="M308" s="187"/>
      <c r="N308" s="188"/>
      <c r="O308" s="188"/>
      <c r="P308" s="188"/>
      <c r="Q308" s="188"/>
      <c r="R308" s="188"/>
      <c r="S308" s="188"/>
      <c r="T308" s="189"/>
      <c r="AT308" s="183" t="s">
        <v>139</v>
      </c>
      <c r="AU308" s="183" t="s">
        <v>81</v>
      </c>
      <c r="AV308" s="11" t="s">
        <v>81</v>
      </c>
      <c r="AW308" s="11" t="s">
        <v>35</v>
      </c>
      <c r="AX308" s="11" t="s">
        <v>79</v>
      </c>
      <c r="AY308" s="183" t="s">
        <v>129</v>
      </c>
    </row>
    <row r="309" spans="2:65" s="1" customFormat="1" ht="16.5" customHeight="1">
      <c r="B309" s="168"/>
      <c r="C309" s="190" t="s">
        <v>615</v>
      </c>
      <c r="D309" s="190" t="s">
        <v>193</v>
      </c>
      <c r="E309" s="191" t="s">
        <v>616</v>
      </c>
      <c r="F309" s="192" t="s">
        <v>617</v>
      </c>
      <c r="G309" s="193" t="s">
        <v>204</v>
      </c>
      <c r="H309" s="194">
        <v>2</v>
      </c>
      <c r="I309" s="195"/>
      <c r="J309" s="196">
        <f t="shared" ref="J309:J314" si="10">ROUND(I309*H309,2)</f>
        <v>0</v>
      </c>
      <c r="K309" s="192" t="s">
        <v>136</v>
      </c>
      <c r="L309" s="197"/>
      <c r="M309" s="198" t="s">
        <v>5</v>
      </c>
      <c r="N309" s="199" t="s">
        <v>42</v>
      </c>
      <c r="O309" s="41"/>
      <c r="P309" s="178">
        <f t="shared" ref="P309:P314" si="11">O309*H309</f>
        <v>0</v>
      </c>
      <c r="Q309" s="178">
        <v>1.06E-2</v>
      </c>
      <c r="R309" s="178">
        <f t="shared" ref="R309:R314" si="12">Q309*H309</f>
        <v>2.12E-2</v>
      </c>
      <c r="S309" s="178">
        <v>0</v>
      </c>
      <c r="T309" s="179">
        <f t="shared" ref="T309:T314" si="13">S309*H309</f>
        <v>0</v>
      </c>
      <c r="AR309" s="23" t="s">
        <v>176</v>
      </c>
      <c r="AT309" s="23" t="s">
        <v>193</v>
      </c>
      <c r="AU309" s="23" t="s">
        <v>81</v>
      </c>
      <c r="AY309" s="23" t="s">
        <v>129</v>
      </c>
      <c r="BE309" s="180">
        <f t="shared" ref="BE309:BE314" si="14">IF(N309="základní",J309,0)</f>
        <v>0</v>
      </c>
      <c r="BF309" s="180">
        <f t="shared" ref="BF309:BF314" si="15">IF(N309="snížená",J309,0)</f>
        <v>0</v>
      </c>
      <c r="BG309" s="180">
        <f t="shared" ref="BG309:BG314" si="16">IF(N309="zákl. přenesená",J309,0)</f>
        <v>0</v>
      </c>
      <c r="BH309" s="180">
        <f t="shared" ref="BH309:BH314" si="17">IF(N309="sníž. přenesená",J309,0)</f>
        <v>0</v>
      </c>
      <c r="BI309" s="180">
        <f t="shared" ref="BI309:BI314" si="18">IF(N309="nulová",J309,0)</f>
        <v>0</v>
      </c>
      <c r="BJ309" s="23" t="s">
        <v>79</v>
      </c>
      <c r="BK309" s="180">
        <f t="shared" ref="BK309:BK314" si="19">ROUND(I309*H309,2)</f>
        <v>0</v>
      </c>
      <c r="BL309" s="23" t="s">
        <v>137</v>
      </c>
      <c r="BM309" s="23" t="s">
        <v>618</v>
      </c>
    </row>
    <row r="310" spans="2:65" s="1" customFormat="1" ht="25.5" customHeight="1">
      <c r="B310" s="168"/>
      <c r="C310" s="169" t="s">
        <v>619</v>
      </c>
      <c r="D310" s="169" t="s">
        <v>132</v>
      </c>
      <c r="E310" s="170" t="s">
        <v>620</v>
      </c>
      <c r="F310" s="171" t="s">
        <v>621</v>
      </c>
      <c r="G310" s="172" t="s">
        <v>174</v>
      </c>
      <c r="H310" s="173">
        <v>10.95</v>
      </c>
      <c r="I310" s="174"/>
      <c r="J310" s="175">
        <f t="shared" si="10"/>
        <v>0</v>
      </c>
      <c r="K310" s="171" t="s">
        <v>136</v>
      </c>
      <c r="L310" s="40"/>
      <c r="M310" s="176" t="s">
        <v>5</v>
      </c>
      <c r="N310" s="177" t="s">
        <v>42</v>
      </c>
      <c r="O310" s="41"/>
      <c r="P310" s="178">
        <f t="shared" si="11"/>
        <v>0</v>
      </c>
      <c r="Q310" s="178">
        <v>2.0000000000000002E-5</v>
      </c>
      <c r="R310" s="178">
        <f t="shared" si="12"/>
        <v>2.1900000000000001E-4</v>
      </c>
      <c r="S310" s="178">
        <v>0</v>
      </c>
      <c r="T310" s="179">
        <f t="shared" si="13"/>
        <v>0</v>
      </c>
      <c r="AR310" s="23" t="s">
        <v>137</v>
      </c>
      <c r="AT310" s="23" t="s">
        <v>132</v>
      </c>
      <c r="AU310" s="23" t="s">
        <v>81</v>
      </c>
      <c r="AY310" s="23" t="s">
        <v>129</v>
      </c>
      <c r="BE310" s="180">
        <f t="shared" si="14"/>
        <v>0</v>
      </c>
      <c r="BF310" s="180">
        <f t="shared" si="15"/>
        <v>0</v>
      </c>
      <c r="BG310" s="180">
        <f t="shared" si="16"/>
        <v>0</v>
      </c>
      <c r="BH310" s="180">
        <f t="shared" si="17"/>
        <v>0</v>
      </c>
      <c r="BI310" s="180">
        <f t="shared" si="18"/>
        <v>0</v>
      </c>
      <c r="BJ310" s="23" t="s">
        <v>79</v>
      </c>
      <c r="BK310" s="180">
        <f t="shared" si="19"/>
        <v>0</v>
      </c>
      <c r="BL310" s="23" t="s">
        <v>137</v>
      </c>
      <c r="BM310" s="23" t="s">
        <v>622</v>
      </c>
    </row>
    <row r="311" spans="2:65" s="1" customFormat="1" ht="16.5" customHeight="1">
      <c r="B311" s="168"/>
      <c r="C311" s="190" t="s">
        <v>623</v>
      </c>
      <c r="D311" s="190" t="s">
        <v>193</v>
      </c>
      <c r="E311" s="191" t="s">
        <v>624</v>
      </c>
      <c r="F311" s="192" t="s">
        <v>625</v>
      </c>
      <c r="G311" s="193" t="s">
        <v>204</v>
      </c>
      <c r="H311" s="194">
        <v>3</v>
      </c>
      <c r="I311" s="195"/>
      <c r="J311" s="196">
        <f t="shared" si="10"/>
        <v>0</v>
      </c>
      <c r="K311" s="192" t="s">
        <v>136</v>
      </c>
      <c r="L311" s="197"/>
      <c r="M311" s="198" t="s">
        <v>5</v>
      </c>
      <c r="N311" s="199" t="s">
        <v>42</v>
      </c>
      <c r="O311" s="41"/>
      <c r="P311" s="178">
        <f t="shared" si="11"/>
        <v>0</v>
      </c>
      <c r="Q311" s="178">
        <v>1.4500000000000001E-2</v>
      </c>
      <c r="R311" s="178">
        <f t="shared" si="12"/>
        <v>4.3500000000000004E-2</v>
      </c>
      <c r="S311" s="178">
        <v>0</v>
      </c>
      <c r="T311" s="179">
        <f t="shared" si="13"/>
        <v>0</v>
      </c>
      <c r="AR311" s="23" t="s">
        <v>176</v>
      </c>
      <c r="AT311" s="23" t="s">
        <v>193</v>
      </c>
      <c r="AU311" s="23" t="s">
        <v>81</v>
      </c>
      <c r="AY311" s="23" t="s">
        <v>129</v>
      </c>
      <c r="BE311" s="180">
        <f t="shared" si="14"/>
        <v>0</v>
      </c>
      <c r="BF311" s="180">
        <f t="shared" si="15"/>
        <v>0</v>
      </c>
      <c r="BG311" s="180">
        <f t="shared" si="16"/>
        <v>0</v>
      </c>
      <c r="BH311" s="180">
        <f t="shared" si="17"/>
        <v>0</v>
      </c>
      <c r="BI311" s="180">
        <f t="shared" si="18"/>
        <v>0</v>
      </c>
      <c r="BJ311" s="23" t="s">
        <v>79</v>
      </c>
      <c r="BK311" s="180">
        <f t="shared" si="19"/>
        <v>0</v>
      </c>
      <c r="BL311" s="23" t="s">
        <v>137</v>
      </c>
      <c r="BM311" s="23" t="s">
        <v>626</v>
      </c>
    </row>
    <row r="312" spans="2:65" s="1" customFormat="1" ht="16.5" customHeight="1">
      <c r="B312" s="168"/>
      <c r="C312" s="190" t="s">
        <v>627</v>
      </c>
      <c r="D312" s="190" t="s">
        <v>193</v>
      </c>
      <c r="E312" s="191" t="s">
        <v>628</v>
      </c>
      <c r="F312" s="192" t="s">
        <v>629</v>
      </c>
      <c r="G312" s="193" t="s">
        <v>204</v>
      </c>
      <c r="H312" s="194">
        <v>1</v>
      </c>
      <c r="I312" s="195"/>
      <c r="J312" s="196">
        <f t="shared" si="10"/>
        <v>0</v>
      </c>
      <c r="K312" s="192" t="s">
        <v>136</v>
      </c>
      <c r="L312" s="197"/>
      <c r="M312" s="198" t="s">
        <v>5</v>
      </c>
      <c r="N312" s="199" t="s">
        <v>42</v>
      </c>
      <c r="O312" s="41"/>
      <c r="P312" s="178">
        <f t="shared" si="11"/>
        <v>0</v>
      </c>
      <c r="Q312" s="178">
        <v>4.1980000000000003E-2</v>
      </c>
      <c r="R312" s="178">
        <f t="shared" si="12"/>
        <v>4.1980000000000003E-2</v>
      </c>
      <c r="S312" s="178">
        <v>0</v>
      </c>
      <c r="T312" s="179">
        <f t="shared" si="13"/>
        <v>0</v>
      </c>
      <c r="AR312" s="23" t="s">
        <v>176</v>
      </c>
      <c r="AT312" s="23" t="s">
        <v>193</v>
      </c>
      <c r="AU312" s="23" t="s">
        <v>81</v>
      </c>
      <c r="AY312" s="23" t="s">
        <v>129</v>
      </c>
      <c r="BE312" s="180">
        <f t="shared" si="14"/>
        <v>0</v>
      </c>
      <c r="BF312" s="180">
        <f t="shared" si="15"/>
        <v>0</v>
      </c>
      <c r="BG312" s="180">
        <f t="shared" si="16"/>
        <v>0</v>
      </c>
      <c r="BH312" s="180">
        <f t="shared" si="17"/>
        <v>0</v>
      </c>
      <c r="BI312" s="180">
        <f t="shared" si="18"/>
        <v>0</v>
      </c>
      <c r="BJ312" s="23" t="s">
        <v>79</v>
      </c>
      <c r="BK312" s="180">
        <f t="shared" si="19"/>
        <v>0</v>
      </c>
      <c r="BL312" s="23" t="s">
        <v>137</v>
      </c>
      <c r="BM312" s="23" t="s">
        <v>630</v>
      </c>
    </row>
    <row r="313" spans="2:65" s="1" customFormat="1" ht="25.5" customHeight="1">
      <c r="B313" s="168"/>
      <c r="C313" s="169" t="s">
        <v>631</v>
      </c>
      <c r="D313" s="169" t="s">
        <v>132</v>
      </c>
      <c r="E313" s="170" t="s">
        <v>632</v>
      </c>
      <c r="F313" s="171" t="s">
        <v>633</v>
      </c>
      <c r="G313" s="172" t="s">
        <v>204</v>
      </c>
      <c r="H313" s="173">
        <v>4</v>
      </c>
      <c r="I313" s="174"/>
      <c r="J313" s="175">
        <f t="shared" si="10"/>
        <v>0</v>
      </c>
      <c r="K313" s="171" t="s">
        <v>136</v>
      </c>
      <c r="L313" s="40"/>
      <c r="M313" s="176" t="s">
        <v>5</v>
      </c>
      <c r="N313" s="177" t="s">
        <v>42</v>
      </c>
      <c r="O313" s="41"/>
      <c r="P313" s="178">
        <f t="shared" si="11"/>
        <v>0</v>
      </c>
      <c r="Q313" s="178">
        <v>6.9999999999999994E-5</v>
      </c>
      <c r="R313" s="178">
        <f t="shared" si="12"/>
        <v>2.7999999999999998E-4</v>
      </c>
      <c r="S313" s="178">
        <v>0</v>
      </c>
      <c r="T313" s="179">
        <f t="shared" si="13"/>
        <v>0</v>
      </c>
      <c r="AR313" s="23" t="s">
        <v>137</v>
      </c>
      <c r="AT313" s="23" t="s">
        <v>132</v>
      </c>
      <c r="AU313" s="23" t="s">
        <v>81</v>
      </c>
      <c r="AY313" s="23" t="s">
        <v>129</v>
      </c>
      <c r="BE313" s="180">
        <f t="shared" si="14"/>
        <v>0</v>
      </c>
      <c r="BF313" s="180">
        <f t="shared" si="15"/>
        <v>0</v>
      </c>
      <c r="BG313" s="180">
        <f t="shared" si="16"/>
        <v>0</v>
      </c>
      <c r="BH313" s="180">
        <f t="shared" si="17"/>
        <v>0</v>
      </c>
      <c r="BI313" s="180">
        <f t="shared" si="18"/>
        <v>0</v>
      </c>
      <c r="BJ313" s="23" t="s">
        <v>79</v>
      </c>
      <c r="BK313" s="180">
        <f t="shared" si="19"/>
        <v>0</v>
      </c>
      <c r="BL313" s="23" t="s">
        <v>137</v>
      </c>
      <c r="BM313" s="23" t="s">
        <v>634</v>
      </c>
    </row>
    <row r="314" spans="2:65" s="1" customFormat="1" ht="16.5" customHeight="1">
      <c r="B314" s="168"/>
      <c r="C314" s="169" t="s">
        <v>635</v>
      </c>
      <c r="D314" s="169" t="s">
        <v>132</v>
      </c>
      <c r="E314" s="170" t="s">
        <v>636</v>
      </c>
      <c r="F314" s="171" t="s">
        <v>637</v>
      </c>
      <c r="G314" s="172" t="s">
        <v>174</v>
      </c>
      <c r="H314" s="173">
        <v>155.94999999999999</v>
      </c>
      <c r="I314" s="174"/>
      <c r="J314" s="175">
        <f t="shared" si="10"/>
        <v>0</v>
      </c>
      <c r="K314" s="171" t="s">
        <v>136</v>
      </c>
      <c r="L314" s="40"/>
      <c r="M314" s="176" t="s">
        <v>5</v>
      </c>
      <c r="N314" s="177" t="s">
        <v>42</v>
      </c>
      <c r="O314" s="41"/>
      <c r="P314" s="178">
        <f t="shared" si="11"/>
        <v>0</v>
      </c>
      <c r="Q314" s="178">
        <v>0</v>
      </c>
      <c r="R314" s="178">
        <f t="shared" si="12"/>
        <v>0</v>
      </c>
      <c r="S314" s="178">
        <v>0</v>
      </c>
      <c r="T314" s="179">
        <f t="shared" si="13"/>
        <v>0</v>
      </c>
      <c r="AR314" s="23" t="s">
        <v>137</v>
      </c>
      <c r="AT314" s="23" t="s">
        <v>132</v>
      </c>
      <c r="AU314" s="23" t="s">
        <v>81</v>
      </c>
      <c r="AY314" s="23" t="s">
        <v>129</v>
      </c>
      <c r="BE314" s="180">
        <f t="shared" si="14"/>
        <v>0</v>
      </c>
      <c r="BF314" s="180">
        <f t="shared" si="15"/>
        <v>0</v>
      </c>
      <c r="BG314" s="180">
        <f t="shared" si="16"/>
        <v>0</v>
      </c>
      <c r="BH314" s="180">
        <f t="shared" si="17"/>
        <v>0</v>
      </c>
      <c r="BI314" s="180">
        <f t="shared" si="18"/>
        <v>0</v>
      </c>
      <c r="BJ314" s="23" t="s">
        <v>79</v>
      </c>
      <c r="BK314" s="180">
        <f t="shared" si="19"/>
        <v>0</v>
      </c>
      <c r="BL314" s="23" t="s">
        <v>137</v>
      </c>
      <c r="BM314" s="23" t="s">
        <v>638</v>
      </c>
    </row>
    <row r="315" spans="2:65" s="11" customFormat="1" ht="12">
      <c r="B315" s="181"/>
      <c r="D315" s="182" t="s">
        <v>139</v>
      </c>
      <c r="E315" s="183" t="s">
        <v>5</v>
      </c>
      <c r="F315" s="184" t="s">
        <v>639</v>
      </c>
      <c r="H315" s="185">
        <v>155.94999999999999</v>
      </c>
      <c r="I315" s="186"/>
      <c r="L315" s="181"/>
      <c r="M315" s="187"/>
      <c r="N315" s="188"/>
      <c r="O315" s="188"/>
      <c r="P315" s="188"/>
      <c r="Q315" s="188"/>
      <c r="R315" s="188"/>
      <c r="S315" s="188"/>
      <c r="T315" s="189"/>
      <c r="AT315" s="183" t="s">
        <v>139</v>
      </c>
      <c r="AU315" s="183" t="s">
        <v>81</v>
      </c>
      <c r="AV315" s="11" t="s">
        <v>81</v>
      </c>
      <c r="AW315" s="11" t="s">
        <v>35</v>
      </c>
      <c r="AX315" s="11" t="s">
        <v>79</v>
      </c>
      <c r="AY315" s="183" t="s">
        <v>129</v>
      </c>
    </row>
    <row r="316" spans="2:65" s="1" customFormat="1" ht="25.5" customHeight="1">
      <c r="B316" s="168"/>
      <c r="C316" s="169" t="s">
        <v>640</v>
      </c>
      <c r="D316" s="169" t="s">
        <v>132</v>
      </c>
      <c r="E316" s="170" t="s">
        <v>641</v>
      </c>
      <c r="F316" s="171" t="s">
        <v>642</v>
      </c>
      <c r="G316" s="172" t="s">
        <v>204</v>
      </c>
      <c r="H316" s="173">
        <v>1</v>
      </c>
      <c r="I316" s="174"/>
      <c r="J316" s="175">
        <f t="shared" ref="J316:J328" si="20">ROUND(I316*H316,2)</f>
        <v>0</v>
      </c>
      <c r="K316" s="171" t="s">
        <v>136</v>
      </c>
      <c r="L316" s="40"/>
      <c r="M316" s="176" t="s">
        <v>5</v>
      </c>
      <c r="N316" s="177" t="s">
        <v>42</v>
      </c>
      <c r="O316" s="41"/>
      <c r="P316" s="178">
        <f t="shared" ref="P316:P328" si="21">O316*H316</f>
        <v>0</v>
      </c>
      <c r="Q316" s="178">
        <v>2.2568899999999998</v>
      </c>
      <c r="R316" s="178">
        <f t="shared" ref="R316:R328" si="22">Q316*H316</f>
        <v>2.2568899999999998</v>
      </c>
      <c r="S316" s="178">
        <v>0</v>
      </c>
      <c r="T316" s="179">
        <f t="shared" ref="T316:T328" si="23">S316*H316</f>
        <v>0</v>
      </c>
      <c r="AR316" s="23" t="s">
        <v>137</v>
      </c>
      <c r="AT316" s="23" t="s">
        <v>132</v>
      </c>
      <c r="AU316" s="23" t="s">
        <v>81</v>
      </c>
      <c r="AY316" s="23" t="s">
        <v>129</v>
      </c>
      <c r="BE316" s="180">
        <f t="shared" ref="BE316:BE328" si="24">IF(N316="základní",J316,0)</f>
        <v>0</v>
      </c>
      <c r="BF316" s="180">
        <f t="shared" ref="BF316:BF328" si="25">IF(N316="snížená",J316,0)</f>
        <v>0</v>
      </c>
      <c r="BG316" s="180">
        <f t="shared" ref="BG316:BG328" si="26">IF(N316="zákl. přenesená",J316,0)</f>
        <v>0</v>
      </c>
      <c r="BH316" s="180">
        <f t="shared" ref="BH316:BH328" si="27">IF(N316="sníž. přenesená",J316,0)</f>
        <v>0</v>
      </c>
      <c r="BI316" s="180">
        <f t="shared" ref="BI316:BI328" si="28">IF(N316="nulová",J316,0)</f>
        <v>0</v>
      </c>
      <c r="BJ316" s="23" t="s">
        <v>79</v>
      </c>
      <c r="BK316" s="180">
        <f t="shared" ref="BK316:BK328" si="29">ROUND(I316*H316,2)</f>
        <v>0</v>
      </c>
      <c r="BL316" s="23" t="s">
        <v>137</v>
      </c>
      <c r="BM316" s="23" t="s">
        <v>643</v>
      </c>
    </row>
    <row r="317" spans="2:65" s="1" customFormat="1" ht="16.5" customHeight="1">
      <c r="B317" s="168"/>
      <c r="C317" s="169" t="s">
        <v>644</v>
      </c>
      <c r="D317" s="169" t="s">
        <v>132</v>
      </c>
      <c r="E317" s="170" t="s">
        <v>645</v>
      </c>
      <c r="F317" s="171" t="s">
        <v>646</v>
      </c>
      <c r="G317" s="172" t="s">
        <v>204</v>
      </c>
      <c r="H317" s="173">
        <v>1</v>
      </c>
      <c r="I317" s="174"/>
      <c r="J317" s="175">
        <f t="shared" si="20"/>
        <v>0</v>
      </c>
      <c r="K317" s="171" t="s">
        <v>5</v>
      </c>
      <c r="L317" s="40"/>
      <c r="M317" s="176" t="s">
        <v>5</v>
      </c>
      <c r="N317" s="177" t="s">
        <v>42</v>
      </c>
      <c r="O317" s="41"/>
      <c r="P317" s="178">
        <f t="shared" si="21"/>
        <v>0</v>
      </c>
      <c r="Q317" s="178">
        <v>0</v>
      </c>
      <c r="R317" s="178">
        <f t="shared" si="22"/>
        <v>0</v>
      </c>
      <c r="S317" s="178">
        <v>0</v>
      </c>
      <c r="T317" s="179">
        <f t="shared" si="23"/>
        <v>0</v>
      </c>
      <c r="AR317" s="23" t="s">
        <v>137</v>
      </c>
      <c r="AT317" s="23" t="s">
        <v>132</v>
      </c>
      <c r="AU317" s="23" t="s">
        <v>81</v>
      </c>
      <c r="AY317" s="23" t="s">
        <v>129</v>
      </c>
      <c r="BE317" s="180">
        <f t="shared" si="24"/>
        <v>0</v>
      </c>
      <c r="BF317" s="180">
        <f t="shared" si="25"/>
        <v>0</v>
      </c>
      <c r="BG317" s="180">
        <f t="shared" si="26"/>
        <v>0</v>
      </c>
      <c r="BH317" s="180">
        <f t="shared" si="27"/>
        <v>0</v>
      </c>
      <c r="BI317" s="180">
        <f t="shared" si="28"/>
        <v>0</v>
      </c>
      <c r="BJ317" s="23" t="s">
        <v>79</v>
      </c>
      <c r="BK317" s="180">
        <f t="shared" si="29"/>
        <v>0</v>
      </c>
      <c r="BL317" s="23" t="s">
        <v>137</v>
      </c>
      <c r="BM317" s="23" t="s">
        <v>647</v>
      </c>
    </row>
    <row r="318" spans="2:65" s="1" customFormat="1" ht="16.5" customHeight="1">
      <c r="B318" s="168"/>
      <c r="C318" s="169" t="s">
        <v>648</v>
      </c>
      <c r="D318" s="169" t="s">
        <v>132</v>
      </c>
      <c r="E318" s="170" t="s">
        <v>649</v>
      </c>
      <c r="F318" s="171" t="s">
        <v>650</v>
      </c>
      <c r="G318" s="172" t="s">
        <v>651</v>
      </c>
      <c r="H318" s="173">
        <v>1</v>
      </c>
      <c r="I318" s="174"/>
      <c r="J318" s="175">
        <f t="shared" si="20"/>
        <v>0</v>
      </c>
      <c r="K318" s="171" t="s">
        <v>5</v>
      </c>
      <c r="L318" s="40"/>
      <c r="M318" s="176" t="s">
        <v>5</v>
      </c>
      <c r="N318" s="177" t="s">
        <v>42</v>
      </c>
      <c r="O318" s="41"/>
      <c r="P318" s="178">
        <f t="shared" si="21"/>
        <v>0</v>
      </c>
      <c r="Q318" s="178">
        <v>0</v>
      </c>
      <c r="R318" s="178">
        <f t="shared" si="22"/>
        <v>0</v>
      </c>
      <c r="S318" s="178">
        <v>0</v>
      </c>
      <c r="T318" s="179">
        <f t="shared" si="23"/>
        <v>0</v>
      </c>
      <c r="AR318" s="23" t="s">
        <v>137</v>
      </c>
      <c r="AT318" s="23" t="s">
        <v>132</v>
      </c>
      <c r="AU318" s="23" t="s">
        <v>81</v>
      </c>
      <c r="AY318" s="23" t="s">
        <v>129</v>
      </c>
      <c r="BE318" s="180">
        <f t="shared" si="24"/>
        <v>0</v>
      </c>
      <c r="BF318" s="180">
        <f t="shared" si="25"/>
        <v>0</v>
      </c>
      <c r="BG318" s="180">
        <f t="shared" si="26"/>
        <v>0</v>
      </c>
      <c r="BH318" s="180">
        <f t="shared" si="27"/>
        <v>0</v>
      </c>
      <c r="BI318" s="180">
        <f t="shared" si="28"/>
        <v>0</v>
      </c>
      <c r="BJ318" s="23" t="s">
        <v>79</v>
      </c>
      <c r="BK318" s="180">
        <f t="shared" si="29"/>
        <v>0</v>
      </c>
      <c r="BL318" s="23" t="s">
        <v>137</v>
      </c>
      <c r="BM318" s="23" t="s">
        <v>652</v>
      </c>
    </row>
    <row r="319" spans="2:65" s="1" customFormat="1" ht="16.5" customHeight="1">
      <c r="B319" s="168"/>
      <c r="C319" s="169" t="s">
        <v>653</v>
      </c>
      <c r="D319" s="169" t="s">
        <v>132</v>
      </c>
      <c r="E319" s="170" t="s">
        <v>654</v>
      </c>
      <c r="F319" s="171" t="s">
        <v>655</v>
      </c>
      <c r="G319" s="172" t="s">
        <v>204</v>
      </c>
      <c r="H319" s="173">
        <v>1</v>
      </c>
      <c r="I319" s="174"/>
      <c r="J319" s="175">
        <f t="shared" si="20"/>
        <v>0</v>
      </c>
      <c r="K319" s="171" t="s">
        <v>5</v>
      </c>
      <c r="L319" s="40"/>
      <c r="M319" s="176" t="s">
        <v>5</v>
      </c>
      <c r="N319" s="177" t="s">
        <v>42</v>
      </c>
      <c r="O319" s="41"/>
      <c r="P319" s="178">
        <f t="shared" si="21"/>
        <v>0</v>
      </c>
      <c r="Q319" s="178">
        <v>0</v>
      </c>
      <c r="R319" s="178">
        <f t="shared" si="22"/>
        <v>0</v>
      </c>
      <c r="S319" s="178">
        <v>0</v>
      </c>
      <c r="T319" s="179">
        <f t="shared" si="23"/>
        <v>0</v>
      </c>
      <c r="AR319" s="23" t="s">
        <v>137</v>
      </c>
      <c r="AT319" s="23" t="s">
        <v>132</v>
      </c>
      <c r="AU319" s="23" t="s">
        <v>81</v>
      </c>
      <c r="AY319" s="23" t="s">
        <v>129</v>
      </c>
      <c r="BE319" s="180">
        <f t="shared" si="24"/>
        <v>0</v>
      </c>
      <c r="BF319" s="180">
        <f t="shared" si="25"/>
        <v>0</v>
      </c>
      <c r="BG319" s="180">
        <f t="shared" si="26"/>
        <v>0</v>
      </c>
      <c r="BH319" s="180">
        <f t="shared" si="27"/>
        <v>0</v>
      </c>
      <c r="BI319" s="180">
        <f t="shared" si="28"/>
        <v>0</v>
      </c>
      <c r="BJ319" s="23" t="s">
        <v>79</v>
      </c>
      <c r="BK319" s="180">
        <f t="shared" si="29"/>
        <v>0</v>
      </c>
      <c r="BL319" s="23" t="s">
        <v>137</v>
      </c>
      <c r="BM319" s="23" t="s">
        <v>656</v>
      </c>
    </row>
    <row r="320" spans="2:65" s="1" customFormat="1" ht="16.5" customHeight="1">
      <c r="B320" s="168"/>
      <c r="C320" s="169" t="s">
        <v>657</v>
      </c>
      <c r="D320" s="169" t="s">
        <v>132</v>
      </c>
      <c r="E320" s="170" t="s">
        <v>658</v>
      </c>
      <c r="F320" s="171" t="s">
        <v>659</v>
      </c>
      <c r="G320" s="172" t="s">
        <v>204</v>
      </c>
      <c r="H320" s="173">
        <v>1</v>
      </c>
      <c r="I320" s="174"/>
      <c r="J320" s="175">
        <f t="shared" si="20"/>
        <v>0</v>
      </c>
      <c r="K320" s="171" t="s">
        <v>5</v>
      </c>
      <c r="L320" s="40"/>
      <c r="M320" s="176" t="s">
        <v>5</v>
      </c>
      <c r="N320" s="177" t="s">
        <v>42</v>
      </c>
      <c r="O320" s="41"/>
      <c r="P320" s="178">
        <f t="shared" si="21"/>
        <v>0</v>
      </c>
      <c r="Q320" s="178">
        <v>0</v>
      </c>
      <c r="R320" s="178">
        <f t="shared" si="22"/>
        <v>0</v>
      </c>
      <c r="S320" s="178">
        <v>0</v>
      </c>
      <c r="T320" s="179">
        <f t="shared" si="23"/>
        <v>0</v>
      </c>
      <c r="AR320" s="23" t="s">
        <v>137</v>
      </c>
      <c r="AT320" s="23" t="s">
        <v>132</v>
      </c>
      <c r="AU320" s="23" t="s">
        <v>81</v>
      </c>
      <c r="AY320" s="23" t="s">
        <v>129</v>
      </c>
      <c r="BE320" s="180">
        <f t="shared" si="24"/>
        <v>0</v>
      </c>
      <c r="BF320" s="180">
        <f t="shared" si="25"/>
        <v>0</v>
      </c>
      <c r="BG320" s="180">
        <f t="shared" si="26"/>
        <v>0</v>
      </c>
      <c r="BH320" s="180">
        <f t="shared" si="27"/>
        <v>0</v>
      </c>
      <c r="BI320" s="180">
        <f t="shared" si="28"/>
        <v>0</v>
      </c>
      <c r="BJ320" s="23" t="s">
        <v>79</v>
      </c>
      <c r="BK320" s="180">
        <f t="shared" si="29"/>
        <v>0</v>
      </c>
      <c r="BL320" s="23" t="s">
        <v>137</v>
      </c>
      <c r="BM320" s="23" t="s">
        <v>660</v>
      </c>
    </row>
    <row r="321" spans="2:65" s="1" customFormat="1" ht="38.25" customHeight="1">
      <c r="B321" s="168"/>
      <c r="C321" s="169" t="s">
        <v>661</v>
      </c>
      <c r="D321" s="169" t="s">
        <v>132</v>
      </c>
      <c r="E321" s="170" t="s">
        <v>662</v>
      </c>
      <c r="F321" s="171" t="s">
        <v>663</v>
      </c>
      <c r="G321" s="172" t="s">
        <v>204</v>
      </c>
      <c r="H321" s="173">
        <v>4</v>
      </c>
      <c r="I321" s="174"/>
      <c r="J321" s="175">
        <f t="shared" si="20"/>
        <v>0</v>
      </c>
      <c r="K321" s="171" t="s">
        <v>136</v>
      </c>
      <c r="L321" s="40"/>
      <c r="M321" s="176" t="s">
        <v>5</v>
      </c>
      <c r="N321" s="177" t="s">
        <v>42</v>
      </c>
      <c r="O321" s="41"/>
      <c r="P321" s="178">
        <f t="shared" si="21"/>
        <v>0</v>
      </c>
      <c r="Q321" s="178">
        <v>4.0050000000000002E-2</v>
      </c>
      <c r="R321" s="178">
        <f t="shared" si="22"/>
        <v>0.16020000000000001</v>
      </c>
      <c r="S321" s="178">
        <v>0</v>
      </c>
      <c r="T321" s="179">
        <f t="shared" si="23"/>
        <v>0</v>
      </c>
      <c r="AR321" s="23" t="s">
        <v>137</v>
      </c>
      <c r="AT321" s="23" t="s">
        <v>132</v>
      </c>
      <c r="AU321" s="23" t="s">
        <v>81</v>
      </c>
      <c r="AY321" s="23" t="s">
        <v>129</v>
      </c>
      <c r="BE321" s="180">
        <f t="shared" si="24"/>
        <v>0</v>
      </c>
      <c r="BF321" s="180">
        <f t="shared" si="25"/>
        <v>0</v>
      </c>
      <c r="BG321" s="180">
        <f t="shared" si="26"/>
        <v>0</v>
      </c>
      <c r="BH321" s="180">
        <f t="shared" si="27"/>
        <v>0</v>
      </c>
      <c r="BI321" s="180">
        <f t="shared" si="28"/>
        <v>0</v>
      </c>
      <c r="BJ321" s="23" t="s">
        <v>79</v>
      </c>
      <c r="BK321" s="180">
        <f t="shared" si="29"/>
        <v>0</v>
      </c>
      <c r="BL321" s="23" t="s">
        <v>137</v>
      </c>
      <c r="BM321" s="23" t="s">
        <v>664</v>
      </c>
    </row>
    <row r="322" spans="2:65" s="1" customFormat="1" ht="38.25" customHeight="1">
      <c r="B322" s="168"/>
      <c r="C322" s="169" t="s">
        <v>665</v>
      </c>
      <c r="D322" s="169" t="s">
        <v>132</v>
      </c>
      <c r="E322" s="170" t="s">
        <v>666</v>
      </c>
      <c r="F322" s="171" t="s">
        <v>667</v>
      </c>
      <c r="G322" s="172" t="s">
        <v>204</v>
      </c>
      <c r="H322" s="173">
        <v>4</v>
      </c>
      <c r="I322" s="174"/>
      <c r="J322" s="175">
        <f t="shared" si="20"/>
        <v>0</v>
      </c>
      <c r="K322" s="171" t="s">
        <v>136</v>
      </c>
      <c r="L322" s="40"/>
      <c r="M322" s="176" t="s">
        <v>5</v>
      </c>
      <c r="N322" s="177" t="s">
        <v>42</v>
      </c>
      <c r="O322" s="41"/>
      <c r="P322" s="178">
        <f t="shared" si="21"/>
        <v>0</v>
      </c>
      <c r="Q322" s="178">
        <v>4.9050000000000003E-2</v>
      </c>
      <c r="R322" s="178">
        <f t="shared" si="22"/>
        <v>0.19620000000000001</v>
      </c>
      <c r="S322" s="178">
        <v>0</v>
      </c>
      <c r="T322" s="179">
        <f t="shared" si="23"/>
        <v>0</v>
      </c>
      <c r="AR322" s="23" t="s">
        <v>137</v>
      </c>
      <c r="AT322" s="23" t="s">
        <v>132</v>
      </c>
      <c r="AU322" s="23" t="s">
        <v>81</v>
      </c>
      <c r="AY322" s="23" t="s">
        <v>129</v>
      </c>
      <c r="BE322" s="180">
        <f t="shared" si="24"/>
        <v>0</v>
      </c>
      <c r="BF322" s="180">
        <f t="shared" si="25"/>
        <v>0</v>
      </c>
      <c r="BG322" s="180">
        <f t="shared" si="26"/>
        <v>0</v>
      </c>
      <c r="BH322" s="180">
        <f t="shared" si="27"/>
        <v>0</v>
      </c>
      <c r="BI322" s="180">
        <f t="shared" si="28"/>
        <v>0</v>
      </c>
      <c r="BJ322" s="23" t="s">
        <v>79</v>
      </c>
      <c r="BK322" s="180">
        <f t="shared" si="29"/>
        <v>0</v>
      </c>
      <c r="BL322" s="23" t="s">
        <v>137</v>
      </c>
      <c r="BM322" s="23" t="s">
        <v>668</v>
      </c>
    </row>
    <row r="323" spans="2:65" s="1" customFormat="1" ht="25.5" customHeight="1">
      <c r="B323" s="168"/>
      <c r="C323" s="169" t="s">
        <v>669</v>
      </c>
      <c r="D323" s="169" t="s">
        <v>132</v>
      </c>
      <c r="E323" s="170" t="s">
        <v>670</v>
      </c>
      <c r="F323" s="171" t="s">
        <v>671</v>
      </c>
      <c r="G323" s="172" t="s">
        <v>204</v>
      </c>
      <c r="H323" s="173">
        <v>4</v>
      </c>
      <c r="I323" s="174"/>
      <c r="J323" s="175">
        <f t="shared" si="20"/>
        <v>0</v>
      </c>
      <c r="K323" s="171" t="s">
        <v>136</v>
      </c>
      <c r="L323" s="40"/>
      <c r="M323" s="176" t="s">
        <v>5</v>
      </c>
      <c r="N323" s="177" t="s">
        <v>42</v>
      </c>
      <c r="O323" s="41"/>
      <c r="P323" s="178">
        <f t="shared" si="21"/>
        <v>0</v>
      </c>
      <c r="Q323" s="178">
        <v>5.9800000000000001E-3</v>
      </c>
      <c r="R323" s="178">
        <f t="shared" si="22"/>
        <v>2.392E-2</v>
      </c>
      <c r="S323" s="178">
        <v>0</v>
      </c>
      <c r="T323" s="179">
        <f t="shared" si="23"/>
        <v>0</v>
      </c>
      <c r="AR323" s="23" t="s">
        <v>137</v>
      </c>
      <c r="AT323" s="23" t="s">
        <v>132</v>
      </c>
      <c r="AU323" s="23" t="s">
        <v>81</v>
      </c>
      <c r="AY323" s="23" t="s">
        <v>129</v>
      </c>
      <c r="BE323" s="180">
        <f t="shared" si="24"/>
        <v>0</v>
      </c>
      <c r="BF323" s="180">
        <f t="shared" si="25"/>
        <v>0</v>
      </c>
      <c r="BG323" s="180">
        <f t="shared" si="26"/>
        <v>0</v>
      </c>
      <c r="BH323" s="180">
        <f t="shared" si="27"/>
        <v>0</v>
      </c>
      <c r="BI323" s="180">
        <f t="shared" si="28"/>
        <v>0</v>
      </c>
      <c r="BJ323" s="23" t="s">
        <v>79</v>
      </c>
      <c r="BK323" s="180">
        <f t="shared" si="29"/>
        <v>0</v>
      </c>
      <c r="BL323" s="23" t="s">
        <v>137</v>
      </c>
      <c r="BM323" s="23" t="s">
        <v>672</v>
      </c>
    </row>
    <row r="324" spans="2:65" s="1" customFormat="1" ht="25.5" customHeight="1">
      <c r="B324" s="168"/>
      <c r="C324" s="169" t="s">
        <v>673</v>
      </c>
      <c r="D324" s="169" t="s">
        <v>132</v>
      </c>
      <c r="E324" s="170" t="s">
        <v>674</v>
      </c>
      <c r="F324" s="171" t="s">
        <v>675</v>
      </c>
      <c r="G324" s="172" t="s">
        <v>204</v>
      </c>
      <c r="H324" s="173">
        <v>4</v>
      </c>
      <c r="I324" s="174"/>
      <c r="J324" s="175">
        <f t="shared" si="20"/>
        <v>0</v>
      </c>
      <c r="K324" s="171" t="s">
        <v>136</v>
      </c>
      <c r="L324" s="40"/>
      <c r="M324" s="176" t="s">
        <v>5</v>
      </c>
      <c r="N324" s="177" t="s">
        <v>42</v>
      </c>
      <c r="O324" s="41"/>
      <c r="P324" s="178">
        <f t="shared" si="21"/>
        <v>0</v>
      </c>
      <c r="Q324" s="178">
        <v>8.1399999999999997E-3</v>
      </c>
      <c r="R324" s="178">
        <f t="shared" si="22"/>
        <v>3.2559999999999999E-2</v>
      </c>
      <c r="S324" s="178">
        <v>0</v>
      </c>
      <c r="T324" s="179">
        <f t="shared" si="23"/>
        <v>0</v>
      </c>
      <c r="AR324" s="23" t="s">
        <v>137</v>
      </c>
      <c r="AT324" s="23" t="s">
        <v>132</v>
      </c>
      <c r="AU324" s="23" t="s">
        <v>81</v>
      </c>
      <c r="AY324" s="23" t="s">
        <v>129</v>
      </c>
      <c r="BE324" s="180">
        <f t="shared" si="24"/>
        <v>0</v>
      </c>
      <c r="BF324" s="180">
        <f t="shared" si="25"/>
        <v>0</v>
      </c>
      <c r="BG324" s="180">
        <f t="shared" si="26"/>
        <v>0</v>
      </c>
      <c r="BH324" s="180">
        <f t="shared" si="27"/>
        <v>0</v>
      </c>
      <c r="BI324" s="180">
        <f t="shared" si="28"/>
        <v>0</v>
      </c>
      <c r="BJ324" s="23" t="s">
        <v>79</v>
      </c>
      <c r="BK324" s="180">
        <f t="shared" si="29"/>
        <v>0</v>
      </c>
      <c r="BL324" s="23" t="s">
        <v>137</v>
      </c>
      <c r="BM324" s="23" t="s">
        <v>676</v>
      </c>
    </row>
    <row r="325" spans="2:65" s="1" customFormat="1" ht="38.25" customHeight="1">
      <c r="B325" s="168"/>
      <c r="C325" s="169" t="s">
        <v>677</v>
      </c>
      <c r="D325" s="169" t="s">
        <v>132</v>
      </c>
      <c r="E325" s="170" t="s">
        <v>678</v>
      </c>
      <c r="F325" s="171" t="s">
        <v>679</v>
      </c>
      <c r="G325" s="172" t="s">
        <v>204</v>
      </c>
      <c r="H325" s="173">
        <v>8</v>
      </c>
      <c r="I325" s="174"/>
      <c r="J325" s="175">
        <f t="shared" si="20"/>
        <v>0</v>
      </c>
      <c r="K325" s="171" t="s">
        <v>136</v>
      </c>
      <c r="L325" s="40"/>
      <c r="M325" s="176" t="s">
        <v>5</v>
      </c>
      <c r="N325" s="177" t="s">
        <v>42</v>
      </c>
      <c r="O325" s="41"/>
      <c r="P325" s="178">
        <f t="shared" si="21"/>
        <v>0</v>
      </c>
      <c r="Q325" s="178">
        <v>0</v>
      </c>
      <c r="R325" s="178">
        <f t="shared" si="22"/>
        <v>0</v>
      </c>
      <c r="S325" s="178">
        <v>0</v>
      </c>
      <c r="T325" s="179">
        <f t="shared" si="23"/>
        <v>0</v>
      </c>
      <c r="AR325" s="23" t="s">
        <v>137</v>
      </c>
      <c r="AT325" s="23" t="s">
        <v>132</v>
      </c>
      <c r="AU325" s="23" t="s">
        <v>81</v>
      </c>
      <c r="AY325" s="23" t="s">
        <v>129</v>
      </c>
      <c r="BE325" s="180">
        <f t="shared" si="24"/>
        <v>0</v>
      </c>
      <c r="BF325" s="180">
        <f t="shared" si="25"/>
        <v>0</v>
      </c>
      <c r="BG325" s="180">
        <f t="shared" si="26"/>
        <v>0</v>
      </c>
      <c r="BH325" s="180">
        <f t="shared" si="27"/>
        <v>0</v>
      </c>
      <c r="BI325" s="180">
        <f t="shared" si="28"/>
        <v>0</v>
      </c>
      <c r="BJ325" s="23" t="s">
        <v>79</v>
      </c>
      <c r="BK325" s="180">
        <f t="shared" si="29"/>
        <v>0</v>
      </c>
      <c r="BL325" s="23" t="s">
        <v>137</v>
      </c>
      <c r="BM325" s="23" t="s">
        <v>680</v>
      </c>
    </row>
    <row r="326" spans="2:65" s="1" customFormat="1" ht="25.5" customHeight="1">
      <c r="B326" s="168"/>
      <c r="C326" s="169" t="s">
        <v>681</v>
      </c>
      <c r="D326" s="169" t="s">
        <v>132</v>
      </c>
      <c r="E326" s="170" t="s">
        <v>682</v>
      </c>
      <c r="F326" s="171" t="s">
        <v>683</v>
      </c>
      <c r="G326" s="172" t="s">
        <v>204</v>
      </c>
      <c r="H326" s="173">
        <v>4</v>
      </c>
      <c r="I326" s="174"/>
      <c r="J326" s="175">
        <f t="shared" si="20"/>
        <v>0</v>
      </c>
      <c r="K326" s="171" t="s">
        <v>136</v>
      </c>
      <c r="L326" s="40"/>
      <c r="M326" s="176" t="s">
        <v>5</v>
      </c>
      <c r="N326" s="177" t="s">
        <v>42</v>
      </c>
      <c r="O326" s="41"/>
      <c r="P326" s="178">
        <f t="shared" si="21"/>
        <v>0</v>
      </c>
      <c r="Q326" s="178">
        <v>1.01E-2</v>
      </c>
      <c r="R326" s="178">
        <f t="shared" si="22"/>
        <v>4.0399999999999998E-2</v>
      </c>
      <c r="S326" s="178">
        <v>0</v>
      </c>
      <c r="T326" s="179">
        <f t="shared" si="23"/>
        <v>0</v>
      </c>
      <c r="AR326" s="23" t="s">
        <v>137</v>
      </c>
      <c r="AT326" s="23" t="s">
        <v>132</v>
      </c>
      <c r="AU326" s="23" t="s">
        <v>81</v>
      </c>
      <c r="AY326" s="23" t="s">
        <v>129</v>
      </c>
      <c r="BE326" s="180">
        <f t="shared" si="24"/>
        <v>0</v>
      </c>
      <c r="BF326" s="180">
        <f t="shared" si="25"/>
        <v>0</v>
      </c>
      <c r="BG326" s="180">
        <f t="shared" si="26"/>
        <v>0</v>
      </c>
      <c r="BH326" s="180">
        <f t="shared" si="27"/>
        <v>0</v>
      </c>
      <c r="BI326" s="180">
        <f t="shared" si="28"/>
        <v>0</v>
      </c>
      <c r="BJ326" s="23" t="s">
        <v>79</v>
      </c>
      <c r="BK326" s="180">
        <f t="shared" si="29"/>
        <v>0</v>
      </c>
      <c r="BL326" s="23" t="s">
        <v>137</v>
      </c>
      <c r="BM326" s="23" t="s">
        <v>684</v>
      </c>
    </row>
    <row r="327" spans="2:65" s="1" customFormat="1" ht="38.25" customHeight="1">
      <c r="B327" s="168"/>
      <c r="C327" s="169" t="s">
        <v>685</v>
      </c>
      <c r="D327" s="169" t="s">
        <v>132</v>
      </c>
      <c r="E327" s="170" t="s">
        <v>686</v>
      </c>
      <c r="F327" s="171" t="s">
        <v>687</v>
      </c>
      <c r="G327" s="172" t="s">
        <v>204</v>
      </c>
      <c r="H327" s="173">
        <v>4</v>
      </c>
      <c r="I327" s="174"/>
      <c r="J327" s="175">
        <f t="shared" si="20"/>
        <v>0</v>
      </c>
      <c r="K327" s="171" t="s">
        <v>5</v>
      </c>
      <c r="L327" s="40"/>
      <c r="M327" s="176" t="s">
        <v>5</v>
      </c>
      <c r="N327" s="177" t="s">
        <v>42</v>
      </c>
      <c r="O327" s="41"/>
      <c r="P327" s="178">
        <f t="shared" si="21"/>
        <v>0</v>
      </c>
      <c r="Q327" s="178">
        <v>3.1189999999999999E-2</v>
      </c>
      <c r="R327" s="178">
        <f t="shared" si="22"/>
        <v>0.12476</v>
      </c>
      <c r="S327" s="178">
        <v>0</v>
      </c>
      <c r="T327" s="179">
        <f t="shared" si="23"/>
        <v>0</v>
      </c>
      <c r="AR327" s="23" t="s">
        <v>137</v>
      </c>
      <c r="AT327" s="23" t="s">
        <v>132</v>
      </c>
      <c r="AU327" s="23" t="s">
        <v>81</v>
      </c>
      <c r="AY327" s="23" t="s">
        <v>129</v>
      </c>
      <c r="BE327" s="180">
        <f t="shared" si="24"/>
        <v>0</v>
      </c>
      <c r="BF327" s="180">
        <f t="shared" si="25"/>
        <v>0</v>
      </c>
      <c r="BG327" s="180">
        <f t="shared" si="26"/>
        <v>0</v>
      </c>
      <c r="BH327" s="180">
        <f t="shared" si="27"/>
        <v>0</v>
      </c>
      <c r="BI327" s="180">
        <f t="shared" si="28"/>
        <v>0</v>
      </c>
      <c r="BJ327" s="23" t="s">
        <v>79</v>
      </c>
      <c r="BK327" s="180">
        <f t="shared" si="29"/>
        <v>0</v>
      </c>
      <c r="BL327" s="23" t="s">
        <v>137</v>
      </c>
      <c r="BM327" s="23" t="s">
        <v>688</v>
      </c>
    </row>
    <row r="328" spans="2:65" s="1" customFormat="1" ht="16.5" customHeight="1">
      <c r="B328" s="168"/>
      <c r="C328" s="169" t="s">
        <v>689</v>
      </c>
      <c r="D328" s="169" t="s">
        <v>132</v>
      </c>
      <c r="E328" s="170" t="s">
        <v>690</v>
      </c>
      <c r="F328" s="171" t="s">
        <v>691</v>
      </c>
      <c r="G328" s="172" t="s">
        <v>204</v>
      </c>
      <c r="H328" s="173">
        <v>1</v>
      </c>
      <c r="I328" s="174"/>
      <c r="J328" s="175">
        <f t="shared" si="20"/>
        <v>0</v>
      </c>
      <c r="K328" s="171" t="s">
        <v>5</v>
      </c>
      <c r="L328" s="40"/>
      <c r="M328" s="176" t="s">
        <v>5</v>
      </c>
      <c r="N328" s="177" t="s">
        <v>42</v>
      </c>
      <c r="O328" s="41"/>
      <c r="P328" s="178">
        <f t="shared" si="21"/>
        <v>0</v>
      </c>
      <c r="Q328" s="178">
        <v>1.0109999999999999E-2</v>
      </c>
      <c r="R328" s="178">
        <f t="shared" si="22"/>
        <v>1.0109999999999999E-2</v>
      </c>
      <c r="S328" s="178">
        <v>0</v>
      </c>
      <c r="T328" s="179">
        <f t="shared" si="23"/>
        <v>0</v>
      </c>
      <c r="AR328" s="23" t="s">
        <v>137</v>
      </c>
      <c r="AT328" s="23" t="s">
        <v>132</v>
      </c>
      <c r="AU328" s="23" t="s">
        <v>81</v>
      </c>
      <c r="AY328" s="23" t="s">
        <v>129</v>
      </c>
      <c r="BE328" s="180">
        <f t="shared" si="24"/>
        <v>0</v>
      </c>
      <c r="BF328" s="180">
        <f t="shared" si="25"/>
        <v>0</v>
      </c>
      <c r="BG328" s="180">
        <f t="shared" si="26"/>
        <v>0</v>
      </c>
      <c r="BH328" s="180">
        <f t="shared" si="27"/>
        <v>0</v>
      </c>
      <c r="BI328" s="180">
        <f t="shared" si="28"/>
        <v>0</v>
      </c>
      <c r="BJ328" s="23" t="s">
        <v>79</v>
      </c>
      <c r="BK328" s="180">
        <f t="shared" si="29"/>
        <v>0</v>
      </c>
      <c r="BL328" s="23" t="s">
        <v>137</v>
      </c>
      <c r="BM328" s="23" t="s">
        <v>692</v>
      </c>
    </row>
    <row r="329" spans="2:65" s="10" customFormat="1" ht="29.85" customHeight="1">
      <c r="B329" s="155"/>
      <c r="D329" s="156" t="s">
        <v>70</v>
      </c>
      <c r="E329" s="166" t="s">
        <v>182</v>
      </c>
      <c r="F329" s="166" t="s">
        <v>693</v>
      </c>
      <c r="I329" s="158"/>
      <c r="J329" s="167">
        <f>BK329</f>
        <v>0</v>
      </c>
      <c r="L329" s="155"/>
      <c r="M329" s="160"/>
      <c r="N329" s="161"/>
      <c r="O329" s="161"/>
      <c r="P329" s="162">
        <f>SUM(P330:P373)</f>
        <v>0</v>
      </c>
      <c r="Q329" s="161"/>
      <c r="R329" s="162">
        <f>SUM(R330:R373)</f>
        <v>188.03039040000002</v>
      </c>
      <c r="S329" s="161"/>
      <c r="T329" s="163">
        <f>SUM(T330:T373)</f>
        <v>0.17899999999999999</v>
      </c>
      <c r="AR329" s="156" t="s">
        <v>79</v>
      </c>
      <c r="AT329" s="164" t="s">
        <v>70</v>
      </c>
      <c r="AU329" s="164" t="s">
        <v>79</v>
      </c>
      <c r="AY329" s="156" t="s">
        <v>129</v>
      </c>
      <c r="BK329" s="165">
        <f>SUM(BK330:BK373)</f>
        <v>0</v>
      </c>
    </row>
    <row r="330" spans="2:65" s="1" customFormat="1" ht="16.5" customHeight="1">
      <c r="B330" s="168"/>
      <c r="C330" s="169" t="s">
        <v>694</v>
      </c>
      <c r="D330" s="169" t="s">
        <v>132</v>
      </c>
      <c r="E330" s="170" t="s">
        <v>695</v>
      </c>
      <c r="F330" s="171" t="s">
        <v>696</v>
      </c>
      <c r="G330" s="172" t="s">
        <v>204</v>
      </c>
      <c r="H330" s="173">
        <v>1</v>
      </c>
      <c r="I330" s="174"/>
      <c r="J330" s="175">
        <f>ROUND(I330*H330,2)</f>
        <v>0</v>
      </c>
      <c r="K330" s="171" t="s">
        <v>136</v>
      </c>
      <c r="L330" s="40"/>
      <c r="M330" s="176" t="s">
        <v>5</v>
      </c>
      <c r="N330" s="177" t="s">
        <v>42</v>
      </c>
      <c r="O330" s="41"/>
      <c r="P330" s="178">
        <f>O330*H330</f>
        <v>0</v>
      </c>
      <c r="Q330" s="178">
        <v>0</v>
      </c>
      <c r="R330" s="178">
        <f>Q330*H330</f>
        <v>0</v>
      </c>
      <c r="S330" s="178">
        <v>0</v>
      </c>
      <c r="T330" s="179">
        <f>S330*H330</f>
        <v>0</v>
      </c>
      <c r="AR330" s="23" t="s">
        <v>137</v>
      </c>
      <c r="AT330" s="23" t="s">
        <v>132</v>
      </c>
      <c r="AU330" s="23" t="s">
        <v>81</v>
      </c>
      <c r="AY330" s="23" t="s">
        <v>129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23" t="s">
        <v>79</v>
      </c>
      <c r="BK330" s="180">
        <f>ROUND(I330*H330,2)</f>
        <v>0</v>
      </c>
      <c r="BL330" s="23" t="s">
        <v>137</v>
      </c>
      <c r="BM330" s="23" t="s">
        <v>697</v>
      </c>
    </row>
    <row r="331" spans="2:65" s="1" customFormat="1" ht="25.5" customHeight="1">
      <c r="B331" s="168"/>
      <c r="C331" s="169" t="s">
        <v>698</v>
      </c>
      <c r="D331" s="169" t="s">
        <v>132</v>
      </c>
      <c r="E331" s="170" t="s">
        <v>699</v>
      </c>
      <c r="F331" s="171" t="s">
        <v>700</v>
      </c>
      <c r="G331" s="172" t="s">
        <v>204</v>
      </c>
      <c r="H331" s="173">
        <v>60</v>
      </c>
      <c r="I331" s="174"/>
      <c r="J331" s="175">
        <f>ROUND(I331*H331,2)</f>
        <v>0</v>
      </c>
      <c r="K331" s="171" t="s">
        <v>136</v>
      </c>
      <c r="L331" s="40"/>
      <c r="M331" s="176" t="s">
        <v>5</v>
      </c>
      <c r="N331" s="177" t="s">
        <v>42</v>
      </c>
      <c r="O331" s="41"/>
      <c r="P331" s="178">
        <f>O331*H331</f>
        <v>0</v>
      </c>
      <c r="Q331" s="178">
        <v>0</v>
      </c>
      <c r="R331" s="178">
        <f>Q331*H331</f>
        <v>0</v>
      </c>
      <c r="S331" s="178">
        <v>0</v>
      </c>
      <c r="T331" s="179">
        <f>S331*H331</f>
        <v>0</v>
      </c>
      <c r="AR331" s="23" t="s">
        <v>137</v>
      </c>
      <c r="AT331" s="23" t="s">
        <v>132</v>
      </c>
      <c r="AU331" s="23" t="s">
        <v>81</v>
      </c>
      <c r="AY331" s="23" t="s">
        <v>129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23" t="s">
        <v>79</v>
      </c>
      <c r="BK331" s="180">
        <f>ROUND(I331*H331,2)</f>
        <v>0</v>
      </c>
      <c r="BL331" s="23" t="s">
        <v>137</v>
      </c>
      <c r="BM331" s="23" t="s">
        <v>701</v>
      </c>
    </row>
    <row r="332" spans="2:65" s="1" customFormat="1" ht="25.5" customHeight="1">
      <c r="B332" s="168"/>
      <c r="C332" s="169" t="s">
        <v>702</v>
      </c>
      <c r="D332" s="169" t="s">
        <v>132</v>
      </c>
      <c r="E332" s="170" t="s">
        <v>703</v>
      </c>
      <c r="F332" s="171" t="s">
        <v>704</v>
      </c>
      <c r="G332" s="172" t="s">
        <v>204</v>
      </c>
      <c r="H332" s="173">
        <v>2</v>
      </c>
      <c r="I332" s="174"/>
      <c r="J332" s="175">
        <f>ROUND(I332*H332,2)</f>
        <v>0</v>
      </c>
      <c r="K332" s="171" t="s">
        <v>136</v>
      </c>
      <c r="L332" s="40"/>
      <c r="M332" s="176" t="s">
        <v>5</v>
      </c>
      <c r="N332" s="177" t="s">
        <v>42</v>
      </c>
      <c r="O332" s="41"/>
      <c r="P332" s="178">
        <f>O332*H332</f>
        <v>0</v>
      </c>
      <c r="Q332" s="178">
        <v>6.9999999999999999E-4</v>
      </c>
      <c r="R332" s="178">
        <f>Q332*H332</f>
        <v>1.4E-3</v>
      </c>
      <c r="S332" s="178">
        <v>0</v>
      </c>
      <c r="T332" s="179">
        <f>S332*H332</f>
        <v>0</v>
      </c>
      <c r="AR332" s="23" t="s">
        <v>137</v>
      </c>
      <c r="AT332" s="23" t="s">
        <v>132</v>
      </c>
      <c r="AU332" s="23" t="s">
        <v>81</v>
      </c>
      <c r="AY332" s="23" t="s">
        <v>129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23" t="s">
        <v>79</v>
      </c>
      <c r="BK332" s="180">
        <f>ROUND(I332*H332,2)</f>
        <v>0</v>
      </c>
      <c r="BL332" s="23" t="s">
        <v>137</v>
      </c>
      <c r="BM332" s="23" t="s">
        <v>705</v>
      </c>
    </row>
    <row r="333" spans="2:65" s="1" customFormat="1" ht="16.5" customHeight="1">
      <c r="B333" s="168"/>
      <c r="C333" s="169" t="s">
        <v>706</v>
      </c>
      <c r="D333" s="169" t="s">
        <v>132</v>
      </c>
      <c r="E333" s="170" t="s">
        <v>707</v>
      </c>
      <c r="F333" s="171" t="s">
        <v>708</v>
      </c>
      <c r="G333" s="172" t="s">
        <v>204</v>
      </c>
      <c r="H333" s="173">
        <v>2</v>
      </c>
      <c r="I333" s="174"/>
      <c r="J333" s="175">
        <f>ROUND(I333*H333,2)</f>
        <v>0</v>
      </c>
      <c r="K333" s="171" t="s">
        <v>136</v>
      </c>
      <c r="L333" s="40"/>
      <c r="M333" s="176" t="s">
        <v>5</v>
      </c>
      <c r="N333" s="177" t="s">
        <v>42</v>
      </c>
      <c r="O333" s="41"/>
      <c r="P333" s="178">
        <f>O333*H333</f>
        <v>0</v>
      </c>
      <c r="Q333" s="178">
        <v>0.11241</v>
      </c>
      <c r="R333" s="178">
        <f>Q333*H333</f>
        <v>0.22481999999999999</v>
      </c>
      <c r="S333" s="178">
        <v>0</v>
      </c>
      <c r="T333" s="179">
        <f>S333*H333</f>
        <v>0</v>
      </c>
      <c r="AR333" s="23" t="s">
        <v>137</v>
      </c>
      <c r="AT333" s="23" t="s">
        <v>132</v>
      </c>
      <c r="AU333" s="23" t="s">
        <v>81</v>
      </c>
      <c r="AY333" s="23" t="s">
        <v>129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23" t="s">
        <v>79</v>
      </c>
      <c r="BK333" s="180">
        <f>ROUND(I333*H333,2)</f>
        <v>0</v>
      </c>
      <c r="BL333" s="23" t="s">
        <v>137</v>
      </c>
      <c r="BM333" s="23" t="s">
        <v>709</v>
      </c>
    </row>
    <row r="334" spans="2:65" s="1" customFormat="1" ht="25.5" customHeight="1">
      <c r="B334" s="168"/>
      <c r="C334" s="169" t="s">
        <v>710</v>
      </c>
      <c r="D334" s="169" t="s">
        <v>132</v>
      </c>
      <c r="E334" s="170" t="s">
        <v>711</v>
      </c>
      <c r="F334" s="171" t="s">
        <v>712</v>
      </c>
      <c r="G334" s="172" t="s">
        <v>174</v>
      </c>
      <c r="H334" s="173">
        <v>211</v>
      </c>
      <c r="I334" s="174"/>
      <c r="J334" s="175">
        <f>ROUND(I334*H334,2)</f>
        <v>0</v>
      </c>
      <c r="K334" s="171" t="s">
        <v>136</v>
      </c>
      <c r="L334" s="40"/>
      <c r="M334" s="176" t="s">
        <v>5</v>
      </c>
      <c r="N334" s="177" t="s">
        <v>42</v>
      </c>
      <c r="O334" s="41"/>
      <c r="P334" s="178">
        <f>O334*H334</f>
        <v>0</v>
      </c>
      <c r="Q334" s="178">
        <v>4.0000000000000002E-4</v>
      </c>
      <c r="R334" s="178">
        <f>Q334*H334</f>
        <v>8.4400000000000003E-2</v>
      </c>
      <c r="S334" s="178">
        <v>0</v>
      </c>
      <c r="T334" s="179">
        <f>S334*H334</f>
        <v>0</v>
      </c>
      <c r="AR334" s="23" t="s">
        <v>137</v>
      </c>
      <c r="AT334" s="23" t="s">
        <v>132</v>
      </c>
      <c r="AU334" s="23" t="s">
        <v>81</v>
      </c>
      <c r="AY334" s="23" t="s">
        <v>129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23" t="s">
        <v>79</v>
      </c>
      <c r="BK334" s="180">
        <f>ROUND(I334*H334,2)</f>
        <v>0</v>
      </c>
      <c r="BL334" s="23" t="s">
        <v>137</v>
      </c>
      <c r="BM334" s="23" t="s">
        <v>713</v>
      </c>
    </row>
    <row r="335" spans="2:65" s="11" customFormat="1" ht="12">
      <c r="B335" s="181"/>
      <c r="D335" s="182" t="s">
        <v>139</v>
      </c>
      <c r="E335" s="183" t="s">
        <v>5</v>
      </c>
      <c r="F335" s="184" t="s">
        <v>714</v>
      </c>
      <c r="H335" s="185">
        <v>211</v>
      </c>
      <c r="I335" s="186"/>
      <c r="L335" s="181"/>
      <c r="M335" s="187"/>
      <c r="N335" s="188"/>
      <c r="O335" s="188"/>
      <c r="P335" s="188"/>
      <c r="Q335" s="188"/>
      <c r="R335" s="188"/>
      <c r="S335" s="188"/>
      <c r="T335" s="189"/>
      <c r="AT335" s="183" t="s">
        <v>139</v>
      </c>
      <c r="AU335" s="183" t="s">
        <v>81</v>
      </c>
      <c r="AV335" s="11" t="s">
        <v>81</v>
      </c>
      <c r="AW335" s="11" t="s">
        <v>35</v>
      </c>
      <c r="AX335" s="11" t="s">
        <v>79</v>
      </c>
      <c r="AY335" s="183" t="s">
        <v>129</v>
      </c>
    </row>
    <row r="336" spans="2:65" s="1" customFormat="1" ht="25.5" customHeight="1">
      <c r="B336" s="168"/>
      <c r="C336" s="169" t="s">
        <v>715</v>
      </c>
      <c r="D336" s="169" t="s">
        <v>132</v>
      </c>
      <c r="E336" s="170" t="s">
        <v>716</v>
      </c>
      <c r="F336" s="171" t="s">
        <v>717</v>
      </c>
      <c r="G336" s="172" t="s">
        <v>174</v>
      </c>
      <c r="H336" s="173">
        <v>9.5</v>
      </c>
      <c r="I336" s="174"/>
      <c r="J336" s="175">
        <f>ROUND(I336*H336,2)</f>
        <v>0</v>
      </c>
      <c r="K336" s="171" t="s">
        <v>136</v>
      </c>
      <c r="L336" s="40"/>
      <c r="M336" s="176" t="s">
        <v>5</v>
      </c>
      <c r="N336" s="177" t="s">
        <v>42</v>
      </c>
      <c r="O336" s="41"/>
      <c r="P336" s="178">
        <f>O336*H336</f>
        <v>0</v>
      </c>
      <c r="Q336" s="178">
        <v>1.2999999999999999E-4</v>
      </c>
      <c r="R336" s="178">
        <f>Q336*H336</f>
        <v>1.235E-3</v>
      </c>
      <c r="S336" s="178">
        <v>0</v>
      </c>
      <c r="T336" s="179">
        <f>S336*H336</f>
        <v>0</v>
      </c>
      <c r="AR336" s="23" t="s">
        <v>137</v>
      </c>
      <c r="AT336" s="23" t="s">
        <v>132</v>
      </c>
      <c r="AU336" s="23" t="s">
        <v>81</v>
      </c>
      <c r="AY336" s="23" t="s">
        <v>129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23" t="s">
        <v>79</v>
      </c>
      <c r="BK336" s="180">
        <f>ROUND(I336*H336,2)</f>
        <v>0</v>
      </c>
      <c r="BL336" s="23" t="s">
        <v>137</v>
      </c>
      <c r="BM336" s="23" t="s">
        <v>718</v>
      </c>
    </row>
    <row r="337" spans="2:65" s="1" customFormat="1" ht="25.5" customHeight="1">
      <c r="B337" s="168"/>
      <c r="C337" s="169" t="s">
        <v>719</v>
      </c>
      <c r="D337" s="169" t="s">
        <v>132</v>
      </c>
      <c r="E337" s="170" t="s">
        <v>720</v>
      </c>
      <c r="F337" s="171" t="s">
        <v>721</v>
      </c>
      <c r="G337" s="172" t="s">
        <v>174</v>
      </c>
      <c r="H337" s="173">
        <v>220.5</v>
      </c>
      <c r="I337" s="174"/>
      <c r="J337" s="175">
        <f>ROUND(I337*H337,2)</f>
        <v>0</v>
      </c>
      <c r="K337" s="171" t="s">
        <v>136</v>
      </c>
      <c r="L337" s="40"/>
      <c r="M337" s="176" t="s">
        <v>5</v>
      </c>
      <c r="N337" s="177" t="s">
        <v>42</v>
      </c>
      <c r="O337" s="41"/>
      <c r="P337" s="178">
        <f>O337*H337</f>
        <v>0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AR337" s="23" t="s">
        <v>137</v>
      </c>
      <c r="AT337" s="23" t="s">
        <v>132</v>
      </c>
      <c r="AU337" s="23" t="s">
        <v>81</v>
      </c>
      <c r="AY337" s="23" t="s">
        <v>129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23" t="s">
        <v>79</v>
      </c>
      <c r="BK337" s="180">
        <f>ROUND(I337*H337,2)</f>
        <v>0</v>
      </c>
      <c r="BL337" s="23" t="s">
        <v>137</v>
      </c>
      <c r="BM337" s="23" t="s">
        <v>722</v>
      </c>
    </row>
    <row r="338" spans="2:65" s="1" customFormat="1" ht="38.25" customHeight="1">
      <c r="B338" s="168"/>
      <c r="C338" s="169" t="s">
        <v>723</v>
      </c>
      <c r="D338" s="169" t="s">
        <v>132</v>
      </c>
      <c r="E338" s="170" t="s">
        <v>724</v>
      </c>
      <c r="F338" s="171" t="s">
        <v>725</v>
      </c>
      <c r="G338" s="172" t="s">
        <v>174</v>
      </c>
      <c r="H338" s="173">
        <v>199</v>
      </c>
      <c r="I338" s="174"/>
      <c r="J338" s="175">
        <f>ROUND(I338*H338,2)</f>
        <v>0</v>
      </c>
      <c r="K338" s="171" t="s">
        <v>136</v>
      </c>
      <c r="L338" s="40"/>
      <c r="M338" s="176" t="s">
        <v>5</v>
      </c>
      <c r="N338" s="177" t="s">
        <v>42</v>
      </c>
      <c r="O338" s="41"/>
      <c r="P338" s="178">
        <f>O338*H338</f>
        <v>0</v>
      </c>
      <c r="Q338" s="178">
        <v>0.14321</v>
      </c>
      <c r="R338" s="178">
        <f>Q338*H338</f>
        <v>28.49879</v>
      </c>
      <c r="S338" s="178">
        <v>0</v>
      </c>
      <c r="T338" s="179">
        <f>S338*H338</f>
        <v>0</v>
      </c>
      <c r="AR338" s="23" t="s">
        <v>137</v>
      </c>
      <c r="AT338" s="23" t="s">
        <v>132</v>
      </c>
      <c r="AU338" s="23" t="s">
        <v>81</v>
      </c>
      <c r="AY338" s="23" t="s">
        <v>129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23" t="s">
        <v>79</v>
      </c>
      <c r="BK338" s="180">
        <f>ROUND(I338*H338,2)</f>
        <v>0</v>
      </c>
      <c r="BL338" s="23" t="s">
        <v>137</v>
      </c>
      <c r="BM338" s="23" t="s">
        <v>726</v>
      </c>
    </row>
    <row r="339" spans="2:65" s="11" customFormat="1" ht="12">
      <c r="B339" s="181"/>
      <c r="D339" s="182" t="s">
        <v>139</v>
      </c>
      <c r="E339" s="183" t="s">
        <v>5</v>
      </c>
      <c r="F339" s="184" t="s">
        <v>727</v>
      </c>
      <c r="H339" s="185">
        <v>199</v>
      </c>
      <c r="I339" s="186"/>
      <c r="L339" s="181"/>
      <c r="M339" s="187"/>
      <c r="N339" s="188"/>
      <c r="O339" s="188"/>
      <c r="P339" s="188"/>
      <c r="Q339" s="188"/>
      <c r="R339" s="188"/>
      <c r="S339" s="188"/>
      <c r="T339" s="189"/>
      <c r="AT339" s="183" t="s">
        <v>139</v>
      </c>
      <c r="AU339" s="183" t="s">
        <v>81</v>
      </c>
      <c r="AV339" s="11" t="s">
        <v>81</v>
      </c>
      <c r="AW339" s="11" t="s">
        <v>35</v>
      </c>
      <c r="AX339" s="11" t="s">
        <v>79</v>
      </c>
      <c r="AY339" s="183" t="s">
        <v>129</v>
      </c>
    </row>
    <row r="340" spans="2:65" s="1" customFormat="1" ht="16.5" customHeight="1">
      <c r="B340" s="168"/>
      <c r="C340" s="190" t="s">
        <v>728</v>
      </c>
      <c r="D340" s="190" t="s">
        <v>193</v>
      </c>
      <c r="E340" s="191" t="s">
        <v>729</v>
      </c>
      <c r="F340" s="192" t="s">
        <v>730</v>
      </c>
      <c r="G340" s="193" t="s">
        <v>204</v>
      </c>
      <c r="H340" s="194">
        <v>417.9</v>
      </c>
      <c r="I340" s="195"/>
      <c r="J340" s="196">
        <f>ROUND(I340*H340,2)</f>
        <v>0</v>
      </c>
      <c r="K340" s="192" t="s">
        <v>136</v>
      </c>
      <c r="L340" s="197"/>
      <c r="M340" s="198" t="s">
        <v>5</v>
      </c>
      <c r="N340" s="199" t="s">
        <v>42</v>
      </c>
      <c r="O340" s="41"/>
      <c r="P340" s="178">
        <f>O340*H340</f>
        <v>0</v>
      </c>
      <c r="Q340" s="178">
        <v>2.2200000000000001E-2</v>
      </c>
      <c r="R340" s="178">
        <f>Q340*H340</f>
        <v>9.2773799999999991</v>
      </c>
      <c r="S340" s="178">
        <v>0</v>
      </c>
      <c r="T340" s="179">
        <f>S340*H340</f>
        <v>0</v>
      </c>
      <c r="AR340" s="23" t="s">
        <v>176</v>
      </c>
      <c r="AT340" s="23" t="s">
        <v>193</v>
      </c>
      <c r="AU340" s="23" t="s">
        <v>81</v>
      </c>
      <c r="AY340" s="23" t="s">
        <v>129</v>
      </c>
      <c r="BE340" s="180">
        <f>IF(N340="základní",J340,0)</f>
        <v>0</v>
      </c>
      <c r="BF340" s="180">
        <f>IF(N340="snížená",J340,0)</f>
        <v>0</v>
      </c>
      <c r="BG340" s="180">
        <f>IF(N340="zákl. přenesená",J340,0)</f>
        <v>0</v>
      </c>
      <c r="BH340" s="180">
        <f>IF(N340="sníž. přenesená",J340,0)</f>
        <v>0</v>
      </c>
      <c r="BI340" s="180">
        <f>IF(N340="nulová",J340,0)</f>
        <v>0</v>
      </c>
      <c r="BJ340" s="23" t="s">
        <v>79</v>
      </c>
      <c r="BK340" s="180">
        <f>ROUND(I340*H340,2)</f>
        <v>0</v>
      </c>
      <c r="BL340" s="23" t="s">
        <v>137</v>
      </c>
      <c r="BM340" s="23" t="s">
        <v>731</v>
      </c>
    </row>
    <row r="341" spans="2:65" s="11" customFormat="1" ht="12">
      <c r="B341" s="181"/>
      <c r="D341" s="182" t="s">
        <v>139</v>
      </c>
      <c r="E341" s="183" t="s">
        <v>5</v>
      </c>
      <c r="F341" s="184" t="s">
        <v>732</v>
      </c>
      <c r="H341" s="185">
        <v>417.9</v>
      </c>
      <c r="I341" s="186"/>
      <c r="L341" s="181"/>
      <c r="M341" s="187"/>
      <c r="N341" s="188"/>
      <c r="O341" s="188"/>
      <c r="P341" s="188"/>
      <c r="Q341" s="188"/>
      <c r="R341" s="188"/>
      <c r="S341" s="188"/>
      <c r="T341" s="189"/>
      <c r="AT341" s="183" t="s">
        <v>139</v>
      </c>
      <c r="AU341" s="183" t="s">
        <v>81</v>
      </c>
      <c r="AV341" s="11" t="s">
        <v>81</v>
      </c>
      <c r="AW341" s="11" t="s">
        <v>35</v>
      </c>
      <c r="AX341" s="11" t="s">
        <v>79</v>
      </c>
      <c r="AY341" s="183" t="s">
        <v>129</v>
      </c>
    </row>
    <row r="342" spans="2:65" s="1" customFormat="1" ht="38.25" customHeight="1">
      <c r="B342" s="168"/>
      <c r="C342" s="169" t="s">
        <v>733</v>
      </c>
      <c r="D342" s="169" t="s">
        <v>132</v>
      </c>
      <c r="E342" s="170" t="s">
        <v>734</v>
      </c>
      <c r="F342" s="171" t="s">
        <v>735</v>
      </c>
      <c r="G342" s="172" t="s">
        <v>174</v>
      </c>
      <c r="H342" s="173">
        <v>210.83</v>
      </c>
      <c r="I342" s="174"/>
      <c r="J342" s="175">
        <f>ROUND(I342*H342,2)</f>
        <v>0</v>
      </c>
      <c r="K342" s="171" t="s">
        <v>136</v>
      </c>
      <c r="L342" s="40"/>
      <c r="M342" s="176" t="s">
        <v>5</v>
      </c>
      <c r="N342" s="177" t="s">
        <v>42</v>
      </c>
      <c r="O342" s="41"/>
      <c r="P342" s="178">
        <f>O342*H342</f>
        <v>0</v>
      </c>
      <c r="Q342" s="178">
        <v>0.15540000000000001</v>
      </c>
      <c r="R342" s="178">
        <f>Q342*H342</f>
        <v>32.762982000000001</v>
      </c>
      <c r="S342" s="178">
        <v>0</v>
      </c>
      <c r="T342" s="179">
        <f>S342*H342</f>
        <v>0</v>
      </c>
      <c r="AR342" s="23" t="s">
        <v>137</v>
      </c>
      <c r="AT342" s="23" t="s">
        <v>132</v>
      </c>
      <c r="AU342" s="23" t="s">
        <v>81</v>
      </c>
      <c r="AY342" s="23" t="s">
        <v>129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23" t="s">
        <v>79</v>
      </c>
      <c r="BK342" s="180">
        <f>ROUND(I342*H342,2)</f>
        <v>0</v>
      </c>
      <c r="BL342" s="23" t="s">
        <v>137</v>
      </c>
      <c r="BM342" s="23" t="s">
        <v>736</v>
      </c>
    </row>
    <row r="343" spans="2:65" s="11" customFormat="1" ht="12">
      <c r="B343" s="181"/>
      <c r="D343" s="182" t="s">
        <v>139</v>
      </c>
      <c r="E343" s="183" t="s">
        <v>5</v>
      </c>
      <c r="F343" s="184" t="s">
        <v>737</v>
      </c>
      <c r="H343" s="185">
        <v>210.83</v>
      </c>
      <c r="I343" s="186"/>
      <c r="L343" s="181"/>
      <c r="M343" s="187"/>
      <c r="N343" s="188"/>
      <c r="O343" s="188"/>
      <c r="P343" s="188"/>
      <c r="Q343" s="188"/>
      <c r="R343" s="188"/>
      <c r="S343" s="188"/>
      <c r="T343" s="189"/>
      <c r="AT343" s="183" t="s">
        <v>139</v>
      </c>
      <c r="AU343" s="183" t="s">
        <v>81</v>
      </c>
      <c r="AV343" s="11" t="s">
        <v>81</v>
      </c>
      <c r="AW343" s="11" t="s">
        <v>35</v>
      </c>
      <c r="AX343" s="11" t="s">
        <v>79</v>
      </c>
      <c r="AY343" s="183" t="s">
        <v>129</v>
      </c>
    </row>
    <row r="344" spans="2:65" s="1" customFormat="1" ht="16.5" customHeight="1">
      <c r="B344" s="168"/>
      <c r="C344" s="190" t="s">
        <v>738</v>
      </c>
      <c r="D344" s="190" t="s">
        <v>193</v>
      </c>
      <c r="E344" s="191" t="s">
        <v>739</v>
      </c>
      <c r="F344" s="192" t="s">
        <v>740</v>
      </c>
      <c r="G344" s="193" t="s">
        <v>204</v>
      </c>
      <c r="H344" s="194">
        <v>199</v>
      </c>
      <c r="I344" s="195"/>
      <c r="J344" s="196">
        <f>ROUND(I344*H344,2)</f>
        <v>0</v>
      </c>
      <c r="K344" s="192" t="s">
        <v>5</v>
      </c>
      <c r="L344" s="197"/>
      <c r="M344" s="198" t="s">
        <v>5</v>
      </c>
      <c r="N344" s="199" t="s">
        <v>42</v>
      </c>
      <c r="O344" s="41"/>
      <c r="P344" s="178">
        <f>O344*H344</f>
        <v>0</v>
      </c>
      <c r="Q344" s="178">
        <v>8.2100000000000006E-2</v>
      </c>
      <c r="R344" s="178">
        <f>Q344*H344</f>
        <v>16.337900000000001</v>
      </c>
      <c r="S344" s="178">
        <v>0</v>
      </c>
      <c r="T344" s="179">
        <f>S344*H344</f>
        <v>0</v>
      </c>
      <c r="AR344" s="23" t="s">
        <v>176</v>
      </c>
      <c r="AT344" s="23" t="s">
        <v>193</v>
      </c>
      <c r="AU344" s="23" t="s">
        <v>81</v>
      </c>
      <c r="AY344" s="23" t="s">
        <v>129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23" t="s">
        <v>79</v>
      </c>
      <c r="BK344" s="180">
        <f>ROUND(I344*H344,2)</f>
        <v>0</v>
      </c>
      <c r="BL344" s="23" t="s">
        <v>137</v>
      </c>
      <c r="BM344" s="23" t="s">
        <v>741</v>
      </c>
    </row>
    <row r="345" spans="2:65" s="11" customFormat="1" ht="12">
      <c r="B345" s="181"/>
      <c r="D345" s="182" t="s">
        <v>139</v>
      </c>
      <c r="E345" s="183" t="s">
        <v>5</v>
      </c>
      <c r="F345" s="184" t="s">
        <v>727</v>
      </c>
      <c r="H345" s="185">
        <v>199</v>
      </c>
      <c r="I345" s="186"/>
      <c r="L345" s="181"/>
      <c r="M345" s="187"/>
      <c r="N345" s="188"/>
      <c r="O345" s="188"/>
      <c r="P345" s="188"/>
      <c r="Q345" s="188"/>
      <c r="R345" s="188"/>
      <c r="S345" s="188"/>
      <c r="T345" s="189"/>
      <c r="AT345" s="183" t="s">
        <v>139</v>
      </c>
      <c r="AU345" s="183" t="s">
        <v>81</v>
      </c>
      <c r="AV345" s="11" t="s">
        <v>81</v>
      </c>
      <c r="AW345" s="11" t="s">
        <v>35</v>
      </c>
      <c r="AX345" s="11" t="s">
        <v>79</v>
      </c>
      <c r="AY345" s="183" t="s">
        <v>129</v>
      </c>
    </row>
    <row r="346" spans="2:65" s="1" customFormat="1" ht="16.5" customHeight="1">
      <c r="B346" s="168"/>
      <c r="C346" s="190" t="s">
        <v>742</v>
      </c>
      <c r="D346" s="190" t="s">
        <v>193</v>
      </c>
      <c r="E346" s="191" t="s">
        <v>743</v>
      </c>
      <c r="F346" s="192" t="s">
        <v>744</v>
      </c>
      <c r="G346" s="193" t="s">
        <v>204</v>
      </c>
      <c r="H346" s="194">
        <v>24.843</v>
      </c>
      <c r="I346" s="195"/>
      <c r="J346" s="196">
        <f>ROUND(I346*H346,2)</f>
        <v>0</v>
      </c>
      <c r="K346" s="192" t="s">
        <v>136</v>
      </c>
      <c r="L346" s="197"/>
      <c r="M346" s="198" t="s">
        <v>5</v>
      </c>
      <c r="N346" s="199" t="s">
        <v>42</v>
      </c>
      <c r="O346" s="41"/>
      <c r="P346" s="178">
        <f>O346*H346</f>
        <v>0</v>
      </c>
      <c r="Q346" s="178">
        <v>6.3E-2</v>
      </c>
      <c r="R346" s="178">
        <f>Q346*H346</f>
        <v>1.5651090000000001</v>
      </c>
      <c r="S346" s="178">
        <v>0</v>
      </c>
      <c r="T346" s="179">
        <f>S346*H346</f>
        <v>0</v>
      </c>
      <c r="AR346" s="23" t="s">
        <v>176</v>
      </c>
      <c r="AT346" s="23" t="s">
        <v>193</v>
      </c>
      <c r="AU346" s="23" t="s">
        <v>81</v>
      </c>
      <c r="AY346" s="23" t="s">
        <v>129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23" t="s">
        <v>79</v>
      </c>
      <c r="BK346" s="180">
        <f>ROUND(I346*H346,2)</f>
        <v>0</v>
      </c>
      <c r="BL346" s="23" t="s">
        <v>137</v>
      </c>
      <c r="BM346" s="23" t="s">
        <v>745</v>
      </c>
    </row>
    <row r="347" spans="2:65" s="11" customFormat="1" ht="12">
      <c r="B347" s="181"/>
      <c r="D347" s="182" t="s">
        <v>139</v>
      </c>
      <c r="E347" s="183" t="s">
        <v>5</v>
      </c>
      <c r="F347" s="184" t="s">
        <v>746</v>
      </c>
      <c r="H347" s="185">
        <v>24.843</v>
      </c>
      <c r="I347" s="186"/>
      <c r="L347" s="181"/>
      <c r="M347" s="187"/>
      <c r="N347" s="188"/>
      <c r="O347" s="188"/>
      <c r="P347" s="188"/>
      <c r="Q347" s="188"/>
      <c r="R347" s="188"/>
      <c r="S347" s="188"/>
      <c r="T347" s="189"/>
      <c r="AT347" s="183" t="s">
        <v>139</v>
      </c>
      <c r="AU347" s="183" t="s">
        <v>81</v>
      </c>
      <c r="AV347" s="11" t="s">
        <v>81</v>
      </c>
      <c r="AW347" s="11" t="s">
        <v>35</v>
      </c>
      <c r="AX347" s="11" t="s">
        <v>79</v>
      </c>
      <c r="AY347" s="183" t="s">
        <v>129</v>
      </c>
    </row>
    <row r="348" spans="2:65" s="1" customFormat="1" ht="38.25" customHeight="1">
      <c r="B348" s="168"/>
      <c r="C348" s="169" t="s">
        <v>747</v>
      </c>
      <c r="D348" s="169" t="s">
        <v>132</v>
      </c>
      <c r="E348" s="170" t="s">
        <v>748</v>
      </c>
      <c r="F348" s="171" t="s">
        <v>749</v>
      </c>
      <c r="G348" s="172" t="s">
        <v>174</v>
      </c>
      <c r="H348" s="173">
        <v>135.16999999999999</v>
      </c>
      <c r="I348" s="174"/>
      <c r="J348" s="175">
        <f>ROUND(I348*H348,2)</f>
        <v>0</v>
      </c>
      <c r="K348" s="171" t="s">
        <v>136</v>
      </c>
      <c r="L348" s="40"/>
      <c r="M348" s="176" t="s">
        <v>5</v>
      </c>
      <c r="N348" s="177" t="s">
        <v>42</v>
      </c>
      <c r="O348" s="41"/>
      <c r="P348" s="178">
        <f>O348*H348</f>
        <v>0</v>
      </c>
      <c r="Q348" s="178">
        <v>0.1295</v>
      </c>
      <c r="R348" s="178">
        <f>Q348*H348</f>
        <v>17.504514999999998</v>
      </c>
      <c r="S348" s="178">
        <v>0</v>
      </c>
      <c r="T348" s="179">
        <f>S348*H348</f>
        <v>0</v>
      </c>
      <c r="AR348" s="23" t="s">
        <v>137</v>
      </c>
      <c r="AT348" s="23" t="s">
        <v>132</v>
      </c>
      <c r="AU348" s="23" t="s">
        <v>81</v>
      </c>
      <c r="AY348" s="23" t="s">
        <v>129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23" t="s">
        <v>79</v>
      </c>
      <c r="BK348" s="180">
        <f>ROUND(I348*H348,2)</f>
        <v>0</v>
      </c>
      <c r="BL348" s="23" t="s">
        <v>137</v>
      </c>
      <c r="BM348" s="23" t="s">
        <v>750</v>
      </c>
    </row>
    <row r="349" spans="2:65" s="11" customFormat="1" ht="12">
      <c r="B349" s="181"/>
      <c r="D349" s="182" t="s">
        <v>139</v>
      </c>
      <c r="E349" s="183" t="s">
        <v>5</v>
      </c>
      <c r="F349" s="184" t="s">
        <v>751</v>
      </c>
      <c r="H349" s="185">
        <v>135.16999999999999</v>
      </c>
      <c r="I349" s="186"/>
      <c r="L349" s="181"/>
      <c r="M349" s="187"/>
      <c r="N349" s="188"/>
      <c r="O349" s="188"/>
      <c r="P349" s="188"/>
      <c r="Q349" s="188"/>
      <c r="R349" s="188"/>
      <c r="S349" s="188"/>
      <c r="T349" s="189"/>
      <c r="AT349" s="183" t="s">
        <v>139</v>
      </c>
      <c r="AU349" s="183" t="s">
        <v>81</v>
      </c>
      <c r="AV349" s="11" t="s">
        <v>81</v>
      </c>
      <c r="AW349" s="11" t="s">
        <v>35</v>
      </c>
      <c r="AX349" s="11" t="s">
        <v>79</v>
      </c>
      <c r="AY349" s="183" t="s">
        <v>129</v>
      </c>
    </row>
    <row r="350" spans="2:65" s="1" customFormat="1" ht="16.5" customHeight="1">
      <c r="B350" s="168"/>
      <c r="C350" s="190" t="s">
        <v>752</v>
      </c>
      <c r="D350" s="190" t="s">
        <v>193</v>
      </c>
      <c r="E350" s="191" t="s">
        <v>753</v>
      </c>
      <c r="F350" s="192" t="s">
        <v>754</v>
      </c>
      <c r="G350" s="193" t="s">
        <v>204</v>
      </c>
      <c r="H350" s="194">
        <v>141.929</v>
      </c>
      <c r="I350" s="195"/>
      <c r="J350" s="196">
        <f>ROUND(I350*H350,2)</f>
        <v>0</v>
      </c>
      <c r="K350" s="192" t="s">
        <v>136</v>
      </c>
      <c r="L350" s="197"/>
      <c r="M350" s="198" t="s">
        <v>5</v>
      </c>
      <c r="N350" s="199" t="s">
        <v>42</v>
      </c>
      <c r="O350" s="41"/>
      <c r="P350" s="178">
        <f>O350*H350</f>
        <v>0</v>
      </c>
      <c r="Q350" s="178">
        <v>5.5E-2</v>
      </c>
      <c r="R350" s="178">
        <f>Q350*H350</f>
        <v>7.806095</v>
      </c>
      <c r="S350" s="178">
        <v>0</v>
      </c>
      <c r="T350" s="179">
        <f>S350*H350</f>
        <v>0</v>
      </c>
      <c r="AR350" s="23" t="s">
        <v>176</v>
      </c>
      <c r="AT350" s="23" t="s">
        <v>193</v>
      </c>
      <c r="AU350" s="23" t="s">
        <v>81</v>
      </c>
      <c r="AY350" s="23" t="s">
        <v>129</v>
      </c>
      <c r="BE350" s="180">
        <f>IF(N350="základní",J350,0)</f>
        <v>0</v>
      </c>
      <c r="BF350" s="180">
        <f>IF(N350="snížená",J350,0)</f>
        <v>0</v>
      </c>
      <c r="BG350" s="180">
        <f>IF(N350="zákl. přenesená",J350,0)</f>
        <v>0</v>
      </c>
      <c r="BH350" s="180">
        <f>IF(N350="sníž. přenesená",J350,0)</f>
        <v>0</v>
      </c>
      <c r="BI350" s="180">
        <f>IF(N350="nulová",J350,0)</f>
        <v>0</v>
      </c>
      <c r="BJ350" s="23" t="s">
        <v>79</v>
      </c>
      <c r="BK350" s="180">
        <f>ROUND(I350*H350,2)</f>
        <v>0</v>
      </c>
      <c r="BL350" s="23" t="s">
        <v>137</v>
      </c>
      <c r="BM350" s="23" t="s">
        <v>755</v>
      </c>
    </row>
    <row r="351" spans="2:65" s="1" customFormat="1" ht="25.5" customHeight="1">
      <c r="B351" s="168"/>
      <c r="C351" s="169" t="s">
        <v>756</v>
      </c>
      <c r="D351" s="169" t="s">
        <v>132</v>
      </c>
      <c r="E351" s="170" t="s">
        <v>757</v>
      </c>
      <c r="F351" s="171" t="s">
        <v>758</v>
      </c>
      <c r="G351" s="172" t="s">
        <v>164</v>
      </c>
      <c r="H351" s="173">
        <v>31.14</v>
      </c>
      <c r="I351" s="174"/>
      <c r="J351" s="175">
        <f>ROUND(I351*H351,2)</f>
        <v>0</v>
      </c>
      <c r="K351" s="171" t="s">
        <v>136</v>
      </c>
      <c r="L351" s="40"/>
      <c r="M351" s="176" t="s">
        <v>5</v>
      </c>
      <c r="N351" s="177" t="s">
        <v>42</v>
      </c>
      <c r="O351" s="41"/>
      <c r="P351" s="178">
        <f>O351*H351</f>
        <v>0</v>
      </c>
      <c r="Q351" s="178">
        <v>2.2563399999999998</v>
      </c>
      <c r="R351" s="178">
        <f>Q351*H351</f>
        <v>70.262427599999995</v>
      </c>
      <c r="S351" s="178">
        <v>0</v>
      </c>
      <c r="T351" s="179">
        <f>S351*H351</f>
        <v>0</v>
      </c>
      <c r="AR351" s="23" t="s">
        <v>137</v>
      </c>
      <c r="AT351" s="23" t="s">
        <v>132</v>
      </c>
      <c r="AU351" s="23" t="s">
        <v>81</v>
      </c>
      <c r="AY351" s="23" t="s">
        <v>129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23" t="s">
        <v>79</v>
      </c>
      <c r="BK351" s="180">
        <f>ROUND(I351*H351,2)</f>
        <v>0</v>
      </c>
      <c r="BL351" s="23" t="s">
        <v>137</v>
      </c>
      <c r="BM351" s="23" t="s">
        <v>759</v>
      </c>
    </row>
    <row r="352" spans="2:65" s="11" customFormat="1" ht="12">
      <c r="B352" s="181"/>
      <c r="D352" s="182" t="s">
        <v>139</v>
      </c>
      <c r="E352" s="183" t="s">
        <v>5</v>
      </c>
      <c r="F352" s="184" t="s">
        <v>760</v>
      </c>
      <c r="H352" s="185">
        <v>18.975000000000001</v>
      </c>
      <c r="I352" s="186"/>
      <c r="L352" s="181"/>
      <c r="M352" s="187"/>
      <c r="N352" s="188"/>
      <c r="O352" s="188"/>
      <c r="P352" s="188"/>
      <c r="Q352" s="188"/>
      <c r="R352" s="188"/>
      <c r="S352" s="188"/>
      <c r="T352" s="189"/>
      <c r="AT352" s="183" t="s">
        <v>139</v>
      </c>
      <c r="AU352" s="183" t="s">
        <v>81</v>
      </c>
      <c r="AV352" s="11" t="s">
        <v>81</v>
      </c>
      <c r="AW352" s="11" t="s">
        <v>35</v>
      </c>
      <c r="AX352" s="11" t="s">
        <v>71</v>
      </c>
      <c r="AY352" s="183" t="s">
        <v>129</v>
      </c>
    </row>
    <row r="353" spans="2:65" s="11" customFormat="1" ht="12">
      <c r="B353" s="181"/>
      <c r="D353" s="182" t="s">
        <v>139</v>
      </c>
      <c r="E353" s="183" t="s">
        <v>5</v>
      </c>
      <c r="F353" s="184" t="s">
        <v>761</v>
      </c>
      <c r="H353" s="185">
        <v>12.164999999999999</v>
      </c>
      <c r="I353" s="186"/>
      <c r="L353" s="181"/>
      <c r="M353" s="187"/>
      <c r="N353" s="188"/>
      <c r="O353" s="188"/>
      <c r="P353" s="188"/>
      <c r="Q353" s="188"/>
      <c r="R353" s="188"/>
      <c r="S353" s="188"/>
      <c r="T353" s="189"/>
      <c r="AT353" s="183" t="s">
        <v>139</v>
      </c>
      <c r="AU353" s="183" t="s">
        <v>81</v>
      </c>
      <c r="AV353" s="11" t="s">
        <v>81</v>
      </c>
      <c r="AW353" s="11" t="s">
        <v>35</v>
      </c>
      <c r="AX353" s="11" t="s">
        <v>71</v>
      </c>
      <c r="AY353" s="183" t="s">
        <v>129</v>
      </c>
    </row>
    <row r="354" spans="2:65" s="12" customFormat="1" ht="12">
      <c r="B354" s="203"/>
      <c r="D354" s="182" t="s">
        <v>139</v>
      </c>
      <c r="E354" s="204" t="s">
        <v>5</v>
      </c>
      <c r="F354" s="205" t="s">
        <v>309</v>
      </c>
      <c r="H354" s="206">
        <v>31.14</v>
      </c>
      <c r="I354" s="207"/>
      <c r="L354" s="203"/>
      <c r="M354" s="208"/>
      <c r="N354" s="209"/>
      <c r="O354" s="209"/>
      <c r="P354" s="209"/>
      <c r="Q354" s="209"/>
      <c r="R354" s="209"/>
      <c r="S354" s="209"/>
      <c r="T354" s="210"/>
      <c r="AT354" s="204" t="s">
        <v>139</v>
      </c>
      <c r="AU354" s="204" t="s">
        <v>81</v>
      </c>
      <c r="AV354" s="12" t="s">
        <v>137</v>
      </c>
      <c r="AW354" s="12" t="s">
        <v>35</v>
      </c>
      <c r="AX354" s="12" t="s">
        <v>79</v>
      </c>
      <c r="AY354" s="204" t="s">
        <v>129</v>
      </c>
    </row>
    <row r="355" spans="2:65" s="1" customFormat="1" ht="16.5" customHeight="1">
      <c r="B355" s="168"/>
      <c r="C355" s="169" t="s">
        <v>762</v>
      </c>
      <c r="D355" s="169" t="s">
        <v>132</v>
      </c>
      <c r="E355" s="170" t="s">
        <v>763</v>
      </c>
      <c r="F355" s="171" t="s">
        <v>764</v>
      </c>
      <c r="G355" s="172" t="s">
        <v>174</v>
      </c>
      <c r="H355" s="173">
        <v>212</v>
      </c>
      <c r="I355" s="174"/>
      <c r="J355" s="175">
        <f>ROUND(I355*H355,2)</f>
        <v>0</v>
      </c>
      <c r="K355" s="171" t="s">
        <v>136</v>
      </c>
      <c r="L355" s="40"/>
      <c r="M355" s="176" t="s">
        <v>5</v>
      </c>
      <c r="N355" s="177" t="s">
        <v>42</v>
      </c>
      <c r="O355" s="41"/>
      <c r="P355" s="178">
        <f>O355*H355</f>
        <v>0</v>
      </c>
      <c r="Q355" s="178">
        <v>0</v>
      </c>
      <c r="R355" s="178">
        <f>Q355*H355</f>
        <v>0</v>
      </c>
      <c r="S355" s="178">
        <v>0</v>
      </c>
      <c r="T355" s="179">
        <f>S355*H355</f>
        <v>0</v>
      </c>
      <c r="AR355" s="23" t="s">
        <v>137</v>
      </c>
      <c r="AT355" s="23" t="s">
        <v>132</v>
      </c>
      <c r="AU355" s="23" t="s">
        <v>81</v>
      </c>
      <c r="AY355" s="23" t="s">
        <v>129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23" t="s">
        <v>79</v>
      </c>
      <c r="BK355" s="180">
        <f>ROUND(I355*H355,2)</f>
        <v>0</v>
      </c>
      <c r="BL355" s="23" t="s">
        <v>137</v>
      </c>
      <c r="BM355" s="23" t="s">
        <v>765</v>
      </c>
    </row>
    <row r="356" spans="2:65" s="11" customFormat="1" ht="12">
      <c r="B356" s="181"/>
      <c r="D356" s="182" t="s">
        <v>139</v>
      </c>
      <c r="E356" s="183" t="s">
        <v>5</v>
      </c>
      <c r="F356" s="184" t="s">
        <v>766</v>
      </c>
      <c r="H356" s="185">
        <v>199</v>
      </c>
      <c r="I356" s="186"/>
      <c r="L356" s="181"/>
      <c r="M356" s="187"/>
      <c r="N356" s="188"/>
      <c r="O356" s="188"/>
      <c r="P356" s="188"/>
      <c r="Q356" s="188"/>
      <c r="R356" s="188"/>
      <c r="S356" s="188"/>
      <c r="T356" s="189"/>
      <c r="AT356" s="183" t="s">
        <v>139</v>
      </c>
      <c r="AU356" s="183" t="s">
        <v>81</v>
      </c>
      <c r="AV356" s="11" t="s">
        <v>81</v>
      </c>
      <c r="AW356" s="11" t="s">
        <v>35</v>
      </c>
      <c r="AX356" s="11" t="s">
        <v>71</v>
      </c>
      <c r="AY356" s="183" t="s">
        <v>129</v>
      </c>
    </row>
    <row r="357" spans="2:65" s="11" customFormat="1" ht="12">
      <c r="B357" s="181"/>
      <c r="D357" s="182" t="s">
        <v>139</v>
      </c>
      <c r="E357" s="183" t="s">
        <v>5</v>
      </c>
      <c r="F357" s="184" t="s">
        <v>595</v>
      </c>
      <c r="H357" s="185">
        <v>13</v>
      </c>
      <c r="I357" s="186"/>
      <c r="L357" s="181"/>
      <c r="M357" s="187"/>
      <c r="N357" s="188"/>
      <c r="O357" s="188"/>
      <c r="P357" s="188"/>
      <c r="Q357" s="188"/>
      <c r="R357" s="188"/>
      <c r="S357" s="188"/>
      <c r="T357" s="189"/>
      <c r="AT357" s="183" t="s">
        <v>139</v>
      </c>
      <c r="AU357" s="183" t="s">
        <v>81</v>
      </c>
      <c r="AV357" s="11" t="s">
        <v>81</v>
      </c>
      <c r="AW357" s="11" t="s">
        <v>35</v>
      </c>
      <c r="AX357" s="11" t="s">
        <v>71</v>
      </c>
      <c r="AY357" s="183" t="s">
        <v>129</v>
      </c>
    </row>
    <row r="358" spans="2:65" s="12" customFormat="1" ht="12">
      <c r="B358" s="203"/>
      <c r="D358" s="182" t="s">
        <v>139</v>
      </c>
      <c r="E358" s="204" t="s">
        <v>5</v>
      </c>
      <c r="F358" s="205" t="s">
        <v>309</v>
      </c>
      <c r="H358" s="206">
        <v>212</v>
      </c>
      <c r="I358" s="207"/>
      <c r="L358" s="203"/>
      <c r="M358" s="208"/>
      <c r="N358" s="209"/>
      <c r="O358" s="209"/>
      <c r="P358" s="209"/>
      <c r="Q358" s="209"/>
      <c r="R358" s="209"/>
      <c r="S358" s="209"/>
      <c r="T358" s="210"/>
      <c r="AT358" s="204" t="s">
        <v>139</v>
      </c>
      <c r="AU358" s="204" t="s">
        <v>81</v>
      </c>
      <c r="AV358" s="12" t="s">
        <v>137</v>
      </c>
      <c r="AW358" s="12" t="s">
        <v>35</v>
      </c>
      <c r="AX358" s="12" t="s">
        <v>79</v>
      </c>
      <c r="AY358" s="204" t="s">
        <v>129</v>
      </c>
    </row>
    <row r="359" spans="2:65" s="1" customFormat="1" ht="25.5" customHeight="1">
      <c r="B359" s="168"/>
      <c r="C359" s="169" t="s">
        <v>767</v>
      </c>
      <c r="D359" s="169" t="s">
        <v>132</v>
      </c>
      <c r="E359" s="170" t="s">
        <v>768</v>
      </c>
      <c r="F359" s="171" t="s">
        <v>769</v>
      </c>
      <c r="G359" s="172" t="s">
        <v>174</v>
      </c>
      <c r="H359" s="173">
        <v>13</v>
      </c>
      <c r="I359" s="174"/>
      <c r="J359" s="175">
        <f>ROUND(I359*H359,2)</f>
        <v>0</v>
      </c>
      <c r="K359" s="171" t="s">
        <v>136</v>
      </c>
      <c r="L359" s="40"/>
      <c r="M359" s="176" t="s">
        <v>5</v>
      </c>
      <c r="N359" s="177" t="s">
        <v>42</v>
      </c>
      <c r="O359" s="41"/>
      <c r="P359" s="178">
        <f>O359*H359</f>
        <v>0</v>
      </c>
      <c r="Q359" s="178">
        <v>0</v>
      </c>
      <c r="R359" s="178">
        <f>Q359*H359</f>
        <v>0</v>
      </c>
      <c r="S359" s="178">
        <v>0</v>
      </c>
      <c r="T359" s="179">
        <f>S359*H359</f>
        <v>0</v>
      </c>
      <c r="AR359" s="23" t="s">
        <v>137</v>
      </c>
      <c r="AT359" s="23" t="s">
        <v>132</v>
      </c>
      <c r="AU359" s="23" t="s">
        <v>81</v>
      </c>
      <c r="AY359" s="23" t="s">
        <v>129</v>
      </c>
      <c r="BE359" s="180">
        <f>IF(N359="základní",J359,0)</f>
        <v>0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23" t="s">
        <v>79</v>
      </c>
      <c r="BK359" s="180">
        <f>ROUND(I359*H359,2)</f>
        <v>0</v>
      </c>
      <c r="BL359" s="23" t="s">
        <v>137</v>
      </c>
      <c r="BM359" s="23" t="s">
        <v>770</v>
      </c>
    </row>
    <row r="360" spans="2:65" s="11" customFormat="1" ht="12">
      <c r="B360" s="181"/>
      <c r="D360" s="182" t="s">
        <v>139</v>
      </c>
      <c r="E360" s="183" t="s">
        <v>5</v>
      </c>
      <c r="F360" s="184" t="s">
        <v>595</v>
      </c>
      <c r="H360" s="185">
        <v>13</v>
      </c>
      <c r="I360" s="186"/>
      <c r="L360" s="181"/>
      <c r="M360" s="187"/>
      <c r="N360" s="188"/>
      <c r="O360" s="188"/>
      <c r="P360" s="188"/>
      <c r="Q360" s="188"/>
      <c r="R360" s="188"/>
      <c r="S360" s="188"/>
      <c r="T360" s="189"/>
      <c r="AT360" s="183" t="s">
        <v>139</v>
      </c>
      <c r="AU360" s="183" t="s">
        <v>81</v>
      </c>
      <c r="AV360" s="11" t="s">
        <v>81</v>
      </c>
      <c r="AW360" s="11" t="s">
        <v>35</v>
      </c>
      <c r="AX360" s="11" t="s">
        <v>71</v>
      </c>
      <c r="AY360" s="183" t="s">
        <v>129</v>
      </c>
    </row>
    <row r="361" spans="2:65" s="12" customFormat="1" ht="12">
      <c r="B361" s="203"/>
      <c r="D361" s="182" t="s">
        <v>139</v>
      </c>
      <c r="E361" s="204" t="s">
        <v>5</v>
      </c>
      <c r="F361" s="205" t="s">
        <v>309</v>
      </c>
      <c r="H361" s="206">
        <v>13</v>
      </c>
      <c r="I361" s="207"/>
      <c r="L361" s="203"/>
      <c r="M361" s="208"/>
      <c r="N361" s="209"/>
      <c r="O361" s="209"/>
      <c r="P361" s="209"/>
      <c r="Q361" s="209"/>
      <c r="R361" s="209"/>
      <c r="S361" s="209"/>
      <c r="T361" s="210"/>
      <c r="AT361" s="204" t="s">
        <v>139</v>
      </c>
      <c r="AU361" s="204" t="s">
        <v>81</v>
      </c>
      <c r="AV361" s="12" t="s">
        <v>137</v>
      </c>
      <c r="AW361" s="12" t="s">
        <v>35</v>
      </c>
      <c r="AX361" s="12" t="s">
        <v>79</v>
      </c>
      <c r="AY361" s="204" t="s">
        <v>129</v>
      </c>
    </row>
    <row r="362" spans="2:65" s="1" customFormat="1" ht="38.25" customHeight="1">
      <c r="B362" s="168"/>
      <c r="C362" s="169" t="s">
        <v>771</v>
      </c>
      <c r="D362" s="169" t="s">
        <v>132</v>
      </c>
      <c r="E362" s="170" t="s">
        <v>772</v>
      </c>
      <c r="F362" s="171" t="s">
        <v>773</v>
      </c>
      <c r="G362" s="172" t="s">
        <v>174</v>
      </c>
      <c r="H362" s="173">
        <v>2</v>
      </c>
      <c r="I362" s="174"/>
      <c r="J362" s="175">
        <f>ROUND(I362*H362,2)</f>
        <v>0</v>
      </c>
      <c r="K362" s="171" t="s">
        <v>136</v>
      </c>
      <c r="L362" s="40"/>
      <c r="M362" s="176" t="s">
        <v>5</v>
      </c>
      <c r="N362" s="177" t="s">
        <v>42</v>
      </c>
      <c r="O362" s="41"/>
      <c r="P362" s="178">
        <f>O362*H362</f>
        <v>0</v>
      </c>
      <c r="Q362" s="178">
        <v>0.14760999999999999</v>
      </c>
      <c r="R362" s="178">
        <f>Q362*H362</f>
        <v>0.29521999999999998</v>
      </c>
      <c r="S362" s="178">
        <v>0</v>
      </c>
      <c r="T362" s="179">
        <f>S362*H362</f>
        <v>0</v>
      </c>
      <c r="AR362" s="23" t="s">
        <v>137</v>
      </c>
      <c r="AT362" s="23" t="s">
        <v>132</v>
      </c>
      <c r="AU362" s="23" t="s">
        <v>81</v>
      </c>
      <c r="AY362" s="23" t="s">
        <v>129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23" t="s">
        <v>79</v>
      </c>
      <c r="BK362" s="180">
        <f>ROUND(I362*H362,2)</f>
        <v>0</v>
      </c>
      <c r="BL362" s="23" t="s">
        <v>137</v>
      </c>
      <c r="BM362" s="23" t="s">
        <v>774</v>
      </c>
    </row>
    <row r="363" spans="2:65" s="1" customFormat="1" ht="16.5" customHeight="1">
      <c r="B363" s="168"/>
      <c r="C363" s="190" t="s">
        <v>775</v>
      </c>
      <c r="D363" s="190" t="s">
        <v>193</v>
      </c>
      <c r="E363" s="191" t="s">
        <v>776</v>
      </c>
      <c r="F363" s="192" t="s">
        <v>777</v>
      </c>
      <c r="G363" s="193" t="s">
        <v>204</v>
      </c>
      <c r="H363" s="194">
        <v>6</v>
      </c>
      <c r="I363" s="195"/>
      <c r="J363" s="196">
        <f>ROUND(I363*H363,2)</f>
        <v>0</v>
      </c>
      <c r="K363" s="192" t="s">
        <v>136</v>
      </c>
      <c r="L363" s="197"/>
      <c r="M363" s="198" t="s">
        <v>5</v>
      </c>
      <c r="N363" s="199" t="s">
        <v>42</v>
      </c>
      <c r="O363" s="41"/>
      <c r="P363" s="178">
        <f>O363*H363</f>
        <v>0</v>
      </c>
      <c r="Q363" s="178">
        <v>4.3999999999999997E-2</v>
      </c>
      <c r="R363" s="178">
        <f>Q363*H363</f>
        <v>0.26400000000000001</v>
      </c>
      <c r="S363" s="178">
        <v>0</v>
      </c>
      <c r="T363" s="179">
        <f>S363*H363</f>
        <v>0</v>
      </c>
      <c r="AR363" s="23" t="s">
        <v>176</v>
      </c>
      <c r="AT363" s="23" t="s">
        <v>193</v>
      </c>
      <c r="AU363" s="23" t="s">
        <v>81</v>
      </c>
      <c r="AY363" s="23" t="s">
        <v>129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23" t="s">
        <v>79</v>
      </c>
      <c r="BK363" s="180">
        <f>ROUND(I363*H363,2)</f>
        <v>0</v>
      </c>
      <c r="BL363" s="23" t="s">
        <v>137</v>
      </c>
      <c r="BM363" s="23" t="s">
        <v>778</v>
      </c>
    </row>
    <row r="364" spans="2:65" s="11" customFormat="1" ht="12">
      <c r="B364" s="181"/>
      <c r="D364" s="182" t="s">
        <v>139</v>
      </c>
      <c r="E364" s="183" t="s">
        <v>5</v>
      </c>
      <c r="F364" s="184" t="s">
        <v>779</v>
      </c>
      <c r="H364" s="185">
        <v>6</v>
      </c>
      <c r="I364" s="186"/>
      <c r="L364" s="181"/>
      <c r="M364" s="187"/>
      <c r="N364" s="188"/>
      <c r="O364" s="188"/>
      <c r="P364" s="188"/>
      <c r="Q364" s="188"/>
      <c r="R364" s="188"/>
      <c r="S364" s="188"/>
      <c r="T364" s="189"/>
      <c r="AT364" s="183" t="s">
        <v>139</v>
      </c>
      <c r="AU364" s="183" t="s">
        <v>81</v>
      </c>
      <c r="AV364" s="11" t="s">
        <v>81</v>
      </c>
      <c r="AW364" s="11" t="s">
        <v>35</v>
      </c>
      <c r="AX364" s="11" t="s">
        <v>79</v>
      </c>
      <c r="AY364" s="183" t="s">
        <v>129</v>
      </c>
    </row>
    <row r="365" spans="2:65" s="1" customFormat="1" ht="25.5" customHeight="1">
      <c r="B365" s="168"/>
      <c r="C365" s="169" t="s">
        <v>780</v>
      </c>
      <c r="D365" s="169" t="s">
        <v>132</v>
      </c>
      <c r="E365" s="170" t="s">
        <v>781</v>
      </c>
      <c r="F365" s="171" t="s">
        <v>782</v>
      </c>
      <c r="G365" s="172" t="s">
        <v>174</v>
      </c>
      <c r="H365" s="173">
        <v>11.83</v>
      </c>
      <c r="I365" s="174"/>
      <c r="J365" s="175">
        <f>ROUND(I365*H365,2)</f>
        <v>0</v>
      </c>
      <c r="K365" s="171" t="s">
        <v>136</v>
      </c>
      <c r="L365" s="40"/>
      <c r="M365" s="176" t="s">
        <v>5</v>
      </c>
      <c r="N365" s="177" t="s">
        <v>42</v>
      </c>
      <c r="O365" s="41"/>
      <c r="P365" s="178">
        <f>O365*H365</f>
        <v>0</v>
      </c>
      <c r="Q365" s="178">
        <v>0.24895999999999999</v>
      </c>
      <c r="R365" s="178">
        <f>Q365*H365</f>
        <v>2.9451967999999997</v>
      </c>
      <c r="S365" s="178">
        <v>0</v>
      </c>
      <c r="T365" s="179">
        <f>S365*H365</f>
        <v>0</v>
      </c>
      <c r="AR365" s="23" t="s">
        <v>137</v>
      </c>
      <c r="AT365" s="23" t="s">
        <v>132</v>
      </c>
      <c r="AU365" s="23" t="s">
        <v>81</v>
      </c>
      <c r="AY365" s="23" t="s">
        <v>129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23" t="s">
        <v>79</v>
      </c>
      <c r="BK365" s="180">
        <f>ROUND(I365*H365,2)</f>
        <v>0</v>
      </c>
      <c r="BL365" s="23" t="s">
        <v>137</v>
      </c>
      <c r="BM365" s="23" t="s">
        <v>783</v>
      </c>
    </row>
    <row r="366" spans="2:65" s="1" customFormat="1" ht="25.5" customHeight="1">
      <c r="B366" s="168"/>
      <c r="C366" s="169" t="s">
        <v>784</v>
      </c>
      <c r="D366" s="169" t="s">
        <v>132</v>
      </c>
      <c r="E366" s="170" t="s">
        <v>785</v>
      </c>
      <c r="F366" s="171" t="s">
        <v>786</v>
      </c>
      <c r="G366" s="172" t="s">
        <v>523</v>
      </c>
      <c r="H366" s="173">
        <v>1</v>
      </c>
      <c r="I366" s="174"/>
      <c r="J366" s="175">
        <f>ROUND(I366*H366,2)</f>
        <v>0</v>
      </c>
      <c r="K366" s="171" t="s">
        <v>5</v>
      </c>
      <c r="L366" s="40"/>
      <c r="M366" s="176" t="s">
        <v>5</v>
      </c>
      <c r="N366" s="177" t="s">
        <v>42</v>
      </c>
      <c r="O366" s="41"/>
      <c r="P366" s="178">
        <f>O366*H366</f>
        <v>0</v>
      </c>
      <c r="Q366" s="178">
        <v>0.19503999999999999</v>
      </c>
      <c r="R366" s="178">
        <f>Q366*H366</f>
        <v>0.19503999999999999</v>
      </c>
      <c r="S366" s="178">
        <v>0</v>
      </c>
      <c r="T366" s="179">
        <f>S366*H366</f>
        <v>0</v>
      </c>
      <c r="AR366" s="23" t="s">
        <v>137</v>
      </c>
      <c r="AT366" s="23" t="s">
        <v>132</v>
      </c>
      <c r="AU366" s="23" t="s">
        <v>81</v>
      </c>
      <c r="AY366" s="23" t="s">
        <v>129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23" t="s">
        <v>79</v>
      </c>
      <c r="BK366" s="180">
        <f>ROUND(I366*H366,2)</f>
        <v>0</v>
      </c>
      <c r="BL366" s="23" t="s">
        <v>137</v>
      </c>
      <c r="BM366" s="23" t="s">
        <v>787</v>
      </c>
    </row>
    <row r="367" spans="2:65" s="1" customFormat="1" ht="25.5" customHeight="1">
      <c r="B367" s="168"/>
      <c r="C367" s="169" t="s">
        <v>788</v>
      </c>
      <c r="D367" s="169" t="s">
        <v>132</v>
      </c>
      <c r="E367" s="170" t="s">
        <v>789</v>
      </c>
      <c r="F367" s="171" t="s">
        <v>790</v>
      </c>
      <c r="G367" s="172" t="s">
        <v>204</v>
      </c>
      <c r="H367" s="173">
        <v>194</v>
      </c>
      <c r="I367" s="174"/>
      <c r="J367" s="175">
        <f>ROUND(I367*H367,2)</f>
        <v>0</v>
      </c>
      <c r="K367" s="171" t="s">
        <v>136</v>
      </c>
      <c r="L367" s="40"/>
      <c r="M367" s="176" t="s">
        <v>5</v>
      </c>
      <c r="N367" s="177" t="s">
        <v>42</v>
      </c>
      <c r="O367" s="41"/>
      <c r="P367" s="178">
        <f>O367*H367</f>
        <v>0</v>
      </c>
      <c r="Q367" s="178">
        <v>2.0000000000000002E-5</v>
      </c>
      <c r="R367" s="178">
        <f>Q367*H367</f>
        <v>3.8800000000000002E-3</v>
      </c>
      <c r="S367" s="178">
        <v>0</v>
      </c>
      <c r="T367" s="179">
        <f>S367*H367</f>
        <v>0</v>
      </c>
      <c r="AR367" s="23" t="s">
        <v>137</v>
      </c>
      <c r="AT367" s="23" t="s">
        <v>132</v>
      </c>
      <c r="AU367" s="23" t="s">
        <v>81</v>
      </c>
      <c r="AY367" s="23" t="s">
        <v>129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23" t="s">
        <v>79</v>
      </c>
      <c r="BK367" s="180">
        <f>ROUND(I367*H367,2)</f>
        <v>0</v>
      </c>
      <c r="BL367" s="23" t="s">
        <v>137</v>
      </c>
      <c r="BM367" s="23" t="s">
        <v>791</v>
      </c>
    </row>
    <row r="368" spans="2:65" s="11" customFormat="1" ht="12">
      <c r="B368" s="181"/>
      <c r="D368" s="182" t="s">
        <v>139</v>
      </c>
      <c r="E368" s="183" t="s">
        <v>5</v>
      </c>
      <c r="F368" s="184" t="s">
        <v>792</v>
      </c>
      <c r="H368" s="185">
        <v>194</v>
      </c>
      <c r="I368" s="186"/>
      <c r="L368" s="181"/>
      <c r="M368" s="187"/>
      <c r="N368" s="188"/>
      <c r="O368" s="188"/>
      <c r="P368" s="188"/>
      <c r="Q368" s="188"/>
      <c r="R368" s="188"/>
      <c r="S368" s="188"/>
      <c r="T368" s="189"/>
      <c r="AT368" s="183" t="s">
        <v>139</v>
      </c>
      <c r="AU368" s="183" t="s">
        <v>81</v>
      </c>
      <c r="AV368" s="11" t="s">
        <v>81</v>
      </c>
      <c r="AW368" s="11" t="s">
        <v>35</v>
      </c>
      <c r="AX368" s="11" t="s">
        <v>79</v>
      </c>
      <c r="AY368" s="183" t="s">
        <v>129</v>
      </c>
    </row>
    <row r="369" spans="2:65" s="1" customFormat="1" ht="38.25" customHeight="1">
      <c r="B369" s="168"/>
      <c r="C369" s="169" t="s">
        <v>793</v>
      </c>
      <c r="D369" s="169" t="s">
        <v>132</v>
      </c>
      <c r="E369" s="170" t="s">
        <v>794</v>
      </c>
      <c r="F369" s="171" t="s">
        <v>795</v>
      </c>
      <c r="G369" s="172" t="s">
        <v>204</v>
      </c>
      <c r="H369" s="173">
        <v>2</v>
      </c>
      <c r="I369" s="174"/>
      <c r="J369" s="175">
        <f>ROUND(I369*H369,2)</f>
        <v>0</v>
      </c>
      <c r="K369" s="171" t="s">
        <v>136</v>
      </c>
      <c r="L369" s="40"/>
      <c r="M369" s="176" t="s">
        <v>5</v>
      </c>
      <c r="N369" s="177" t="s">
        <v>42</v>
      </c>
      <c r="O369" s="41"/>
      <c r="P369" s="178">
        <f>O369*H369</f>
        <v>0</v>
      </c>
      <c r="Q369" s="178">
        <v>0</v>
      </c>
      <c r="R369" s="178">
        <f>Q369*H369</f>
        <v>0</v>
      </c>
      <c r="S369" s="178">
        <v>8.2000000000000003E-2</v>
      </c>
      <c r="T369" s="179">
        <f>S369*H369</f>
        <v>0.16400000000000001</v>
      </c>
      <c r="AR369" s="23" t="s">
        <v>137</v>
      </c>
      <c r="AT369" s="23" t="s">
        <v>132</v>
      </c>
      <c r="AU369" s="23" t="s">
        <v>81</v>
      </c>
      <c r="AY369" s="23" t="s">
        <v>129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23" t="s">
        <v>79</v>
      </c>
      <c r="BK369" s="180">
        <f>ROUND(I369*H369,2)</f>
        <v>0</v>
      </c>
      <c r="BL369" s="23" t="s">
        <v>137</v>
      </c>
      <c r="BM369" s="23" t="s">
        <v>796</v>
      </c>
    </row>
    <row r="370" spans="2:65" s="1" customFormat="1" ht="38.25" customHeight="1">
      <c r="B370" s="168"/>
      <c r="C370" s="169" t="s">
        <v>797</v>
      </c>
      <c r="D370" s="169" t="s">
        <v>132</v>
      </c>
      <c r="E370" s="170" t="s">
        <v>798</v>
      </c>
      <c r="F370" s="171" t="s">
        <v>799</v>
      </c>
      <c r="G370" s="172" t="s">
        <v>204</v>
      </c>
      <c r="H370" s="173">
        <v>3</v>
      </c>
      <c r="I370" s="174"/>
      <c r="J370" s="175">
        <f>ROUND(I370*H370,2)</f>
        <v>0</v>
      </c>
      <c r="K370" s="171" t="s">
        <v>5</v>
      </c>
      <c r="L370" s="40"/>
      <c r="M370" s="176" t="s">
        <v>5</v>
      </c>
      <c r="N370" s="177" t="s">
        <v>42</v>
      </c>
      <c r="O370" s="41"/>
      <c r="P370" s="178">
        <f>O370*H370</f>
        <v>0</v>
      </c>
      <c r="Q370" s="178">
        <v>0</v>
      </c>
      <c r="R370" s="178">
        <f>Q370*H370</f>
        <v>0</v>
      </c>
      <c r="S370" s="178">
        <v>5.0000000000000001E-3</v>
      </c>
      <c r="T370" s="179">
        <f>S370*H370</f>
        <v>1.4999999999999999E-2</v>
      </c>
      <c r="AR370" s="23" t="s">
        <v>137</v>
      </c>
      <c r="AT370" s="23" t="s">
        <v>132</v>
      </c>
      <c r="AU370" s="23" t="s">
        <v>81</v>
      </c>
      <c r="AY370" s="23" t="s">
        <v>129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23" t="s">
        <v>79</v>
      </c>
      <c r="BK370" s="180">
        <f>ROUND(I370*H370,2)</f>
        <v>0</v>
      </c>
      <c r="BL370" s="23" t="s">
        <v>137</v>
      </c>
      <c r="BM370" s="23" t="s">
        <v>800</v>
      </c>
    </row>
    <row r="371" spans="2:65" s="1" customFormat="1" ht="16.5" customHeight="1">
      <c r="B371" s="168"/>
      <c r="C371" s="169" t="s">
        <v>801</v>
      </c>
      <c r="D371" s="169" t="s">
        <v>132</v>
      </c>
      <c r="E371" s="170" t="s">
        <v>802</v>
      </c>
      <c r="F371" s="171" t="s">
        <v>803</v>
      </c>
      <c r="G371" s="172" t="s">
        <v>174</v>
      </c>
      <c r="H371" s="173">
        <v>11</v>
      </c>
      <c r="I371" s="174"/>
      <c r="J371" s="175">
        <f>ROUND(I371*H371,2)</f>
        <v>0</v>
      </c>
      <c r="K371" s="171" t="s">
        <v>5</v>
      </c>
      <c r="L371" s="40"/>
      <c r="M371" s="176" t="s">
        <v>5</v>
      </c>
      <c r="N371" s="177" t="s">
        <v>42</v>
      </c>
      <c r="O371" s="41"/>
      <c r="P371" s="178">
        <f>O371*H371</f>
        <v>0</v>
      </c>
      <c r="Q371" s="178">
        <v>0</v>
      </c>
      <c r="R371" s="178">
        <f>Q371*H371</f>
        <v>0</v>
      </c>
      <c r="S371" s="178">
        <v>0</v>
      </c>
      <c r="T371" s="179">
        <f>S371*H371</f>
        <v>0</v>
      </c>
      <c r="AR371" s="23" t="s">
        <v>137</v>
      </c>
      <c r="AT371" s="23" t="s">
        <v>132</v>
      </c>
      <c r="AU371" s="23" t="s">
        <v>81</v>
      </c>
      <c r="AY371" s="23" t="s">
        <v>129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23" t="s">
        <v>79</v>
      </c>
      <c r="BK371" s="180">
        <f>ROUND(I371*H371,2)</f>
        <v>0</v>
      </c>
      <c r="BL371" s="23" t="s">
        <v>137</v>
      </c>
      <c r="BM371" s="23" t="s">
        <v>804</v>
      </c>
    </row>
    <row r="372" spans="2:65" s="1" customFormat="1" ht="16.5" customHeight="1">
      <c r="B372" s="168"/>
      <c r="C372" s="169" t="s">
        <v>805</v>
      </c>
      <c r="D372" s="169" t="s">
        <v>132</v>
      </c>
      <c r="E372" s="170" t="s">
        <v>806</v>
      </c>
      <c r="F372" s="171" t="s">
        <v>807</v>
      </c>
      <c r="G372" s="172" t="s">
        <v>523</v>
      </c>
      <c r="H372" s="173">
        <v>1</v>
      </c>
      <c r="I372" s="174"/>
      <c r="J372" s="175">
        <f>ROUND(I372*H372,2)</f>
        <v>0</v>
      </c>
      <c r="K372" s="171" t="s">
        <v>5</v>
      </c>
      <c r="L372" s="40"/>
      <c r="M372" s="176" t="s">
        <v>5</v>
      </c>
      <c r="N372" s="177" t="s">
        <v>42</v>
      </c>
      <c r="O372" s="41"/>
      <c r="P372" s="178">
        <f>O372*H372</f>
        <v>0</v>
      </c>
      <c r="Q372" s="178">
        <v>0</v>
      </c>
      <c r="R372" s="178">
        <f>Q372*H372</f>
        <v>0</v>
      </c>
      <c r="S372" s="178">
        <v>0</v>
      </c>
      <c r="T372" s="179">
        <f>S372*H372</f>
        <v>0</v>
      </c>
      <c r="AR372" s="23" t="s">
        <v>137</v>
      </c>
      <c r="AT372" s="23" t="s">
        <v>132</v>
      </c>
      <c r="AU372" s="23" t="s">
        <v>81</v>
      </c>
      <c r="AY372" s="23" t="s">
        <v>129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23" t="s">
        <v>79</v>
      </c>
      <c r="BK372" s="180">
        <f>ROUND(I372*H372,2)</f>
        <v>0</v>
      </c>
      <c r="BL372" s="23" t="s">
        <v>137</v>
      </c>
      <c r="BM372" s="23" t="s">
        <v>808</v>
      </c>
    </row>
    <row r="373" spans="2:65" s="1" customFormat="1" ht="16.5" customHeight="1">
      <c r="B373" s="168"/>
      <c r="C373" s="169" t="s">
        <v>809</v>
      </c>
      <c r="D373" s="169" t="s">
        <v>132</v>
      </c>
      <c r="E373" s="170" t="s">
        <v>810</v>
      </c>
      <c r="F373" s="171" t="s">
        <v>811</v>
      </c>
      <c r="G373" s="172" t="s">
        <v>523</v>
      </c>
      <c r="H373" s="173">
        <v>1</v>
      </c>
      <c r="I373" s="174"/>
      <c r="J373" s="175">
        <f>ROUND(I373*H373,2)</f>
        <v>0</v>
      </c>
      <c r="K373" s="171" t="s">
        <v>5</v>
      </c>
      <c r="L373" s="40"/>
      <c r="M373" s="176" t="s">
        <v>5</v>
      </c>
      <c r="N373" s="177" t="s">
        <v>42</v>
      </c>
      <c r="O373" s="41"/>
      <c r="P373" s="178">
        <f>O373*H373</f>
        <v>0</v>
      </c>
      <c r="Q373" s="178">
        <v>0</v>
      </c>
      <c r="R373" s="178">
        <f>Q373*H373</f>
        <v>0</v>
      </c>
      <c r="S373" s="178">
        <v>0</v>
      </c>
      <c r="T373" s="179">
        <f>S373*H373</f>
        <v>0</v>
      </c>
      <c r="AR373" s="23" t="s">
        <v>137</v>
      </c>
      <c r="AT373" s="23" t="s">
        <v>132</v>
      </c>
      <c r="AU373" s="23" t="s">
        <v>81</v>
      </c>
      <c r="AY373" s="23" t="s">
        <v>129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23" t="s">
        <v>79</v>
      </c>
      <c r="BK373" s="180">
        <f>ROUND(I373*H373,2)</f>
        <v>0</v>
      </c>
      <c r="BL373" s="23" t="s">
        <v>137</v>
      </c>
      <c r="BM373" s="23" t="s">
        <v>812</v>
      </c>
    </row>
    <row r="374" spans="2:65" s="10" customFormat="1" ht="29.85" customHeight="1">
      <c r="B374" s="155"/>
      <c r="D374" s="156" t="s">
        <v>70</v>
      </c>
      <c r="E374" s="166" t="s">
        <v>813</v>
      </c>
      <c r="F374" s="166" t="s">
        <v>814</v>
      </c>
      <c r="I374" s="158"/>
      <c r="J374" s="167">
        <f>BK374</f>
        <v>0</v>
      </c>
      <c r="L374" s="155"/>
      <c r="M374" s="160"/>
      <c r="N374" s="161"/>
      <c r="O374" s="161"/>
      <c r="P374" s="162">
        <f>SUM(P375:P381)</f>
        <v>0</v>
      </c>
      <c r="Q374" s="161"/>
      <c r="R374" s="162">
        <f>SUM(R375:R381)</f>
        <v>0</v>
      </c>
      <c r="S374" s="161"/>
      <c r="T374" s="163">
        <f>SUM(T375:T381)</f>
        <v>0</v>
      </c>
      <c r="AR374" s="156" t="s">
        <v>79</v>
      </c>
      <c r="AT374" s="164" t="s">
        <v>70</v>
      </c>
      <c r="AU374" s="164" t="s">
        <v>79</v>
      </c>
      <c r="AY374" s="156" t="s">
        <v>129</v>
      </c>
      <c r="BK374" s="165">
        <f>SUM(BK375:BK381)</f>
        <v>0</v>
      </c>
    </row>
    <row r="375" spans="2:65" s="1" customFormat="1" ht="25.5" customHeight="1">
      <c r="B375" s="168"/>
      <c r="C375" s="169" t="s">
        <v>815</v>
      </c>
      <c r="D375" s="169" t="s">
        <v>132</v>
      </c>
      <c r="E375" s="170" t="s">
        <v>816</v>
      </c>
      <c r="F375" s="171" t="s">
        <v>817</v>
      </c>
      <c r="G375" s="172" t="s">
        <v>196</v>
      </c>
      <c r="H375" s="173">
        <v>70.524000000000001</v>
      </c>
      <c r="I375" s="174"/>
      <c r="J375" s="175">
        <f>ROUND(I375*H375,2)</f>
        <v>0</v>
      </c>
      <c r="K375" s="171" t="s">
        <v>136</v>
      </c>
      <c r="L375" s="40"/>
      <c r="M375" s="176" t="s">
        <v>5</v>
      </c>
      <c r="N375" s="177" t="s">
        <v>42</v>
      </c>
      <c r="O375" s="41"/>
      <c r="P375" s="178">
        <f>O375*H375</f>
        <v>0</v>
      </c>
      <c r="Q375" s="178">
        <v>0</v>
      </c>
      <c r="R375" s="178">
        <f>Q375*H375</f>
        <v>0</v>
      </c>
      <c r="S375" s="178">
        <v>0</v>
      </c>
      <c r="T375" s="179">
        <f>S375*H375</f>
        <v>0</v>
      </c>
      <c r="AR375" s="23" t="s">
        <v>137</v>
      </c>
      <c r="AT375" s="23" t="s">
        <v>132</v>
      </c>
      <c r="AU375" s="23" t="s">
        <v>81</v>
      </c>
      <c r="AY375" s="23" t="s">
        <v>129</v>
      </c>
      <c r="BE375" s="180">
        <f>IF(N375="základní",J375,0)</f>
        <v>0</v>
      </c>
      <c r="BF375" s="180">
        <f>IF(N375="snížená",J375,0)</f>
        <v>0</v>
      </c>
      <c r="BG375" s="180">
        <f>IF(N375="zákl. přenesená",J375,0)</f>
        <v>0</v>
      </c>
      <c r="BH375" s="180">
        <f>IF(N375="sníž. přenesená",J375,0)</f>
        <v>0</v>
      </c>
      <c r="BI375" s="180">
        <f>IF(N375="nulová",J375,0)</f>
        <v>0</v>
      </c>
      <c r="BJ375" s="23" t="s">
        <v>79</v>
      </c>
      <c r="BK375" s="180">
        <f>ROUND(I375*H375,2)</f>
        <v>0</v>
      </c>
      <c r="BL375" s="23" t="s">
        <v>137</v>
      </c>
      <c r="BM375" s="23" t="s">
        <v>818</v>
      </c>
    </row>
    <row r="376" spans="2:65" s="1" customFormat="1" ht="38.25" customHeight="1">
      <c r="B376" s="168"/>
      <c r="C376" s="169" t="s">
        <v>819</v>
      </c>
      <c r="D376" s="169" t="s">
        <v>132</v>
      </c>
      <c r="E376" s="170" t="s">
        <v>820</v>
      </c>
      <c r="F376" s="171" t="s">
        <v>821</v>
      </c>
      <c r="G376" s="172" t="s">
        <v>196</v>
      </c>
      <c r="H376" s="173">
        <v>70.524000000000001</v>
      </c>
      <c r="I376" s="174"/>
      <c r="J376" s="175">
        <f>ROUND(I376*H376,2)</f>
        <v>0</v>
      </c>
      <c r="K376" s="171" t="s">
        <v>136</v>
      </c>
      <c r="L376" s="40"/>
      <c r="M376" s="176" t="s">
        <v>5</v>
      </c>
      <c r="N376" s="177" t="s">
        <v>42</v>
      </c>
      <c r="O376" s="41"/>
      <c r="P376" s="178">
        <f>O376*H376</f>
        <v>0</v>
      </c>
      <c r="Q376" s="178">
        <v>0</v>
      </c>
      <c r="R376" s="178">
        <f>Q376*H376</f>
        <v>0</v>
      </c>
      <c r="S376" s="178">
        <v>0</v>
      </c>
      <c r="T376" s="179">
        <f>S376*H376</f>
        <v>0</v>
      </c>
      <c r="AR376" s="23" t="s">
        <v>137</v>
      </c>
      <c r="AT376" s="23" t="s">
        <v>132</v>
      </c>
      <c r="AU376" s="23" t="s">
        <v>81</v>
      </c>
      <c r="AY376" s="23" t="s">
        <v>129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23" t="s">
        <v>79</v>
      </c>
      <c r="BK376" s="180">
        <f>ROUND(I376*H376,2)</f>
        <v>0</v>
      </c>
      <c r="BL376" s="23" t="s">
        <v>137</v>
      </c>
      <c r="BM376" s="23" t="s">
        <v>822</v>
      </c>
    </row>
    <row r="377" spans="2:65" s="1" customFormat="1" ht="16.5" customHeight="1">
      <c r="B377" s="168"/>
      <c r="C377" s="169" t="s">
        <v>823</v>
      </c>
      <c r="D377" s="169" t="s">
        <v>132</v>
      </c>
      <c r="E377" s="170" t="s">
        <v>824</v>
      </c>
      <c r="F377" s="171" t="s">
        <v>825</v>
      </c>
      <c r="G377" s="172" t="s">
        <v>196</v>
      </c>
      <c r="H377" s="173">
        <v>70.524000000000001</v>
      </c>
      <c r="I377" s="174"/>
      <c r="J377" s="175">
        <f>ROUND(I377*H377,2)</f>
        <v>0</v>
      </c>
      <c r="K377" s="171" t="s">
        <v>136</v>
      </c>
      <c r="L377" s="40"/>
      <c r="M377" s="176" t="s">
        <v>5</v>
      </c>
      <c r="N377" s="177" t="s">
        <v>42</v>
      </c>
      <c r="O377" s="41"/>
      <c r="P377" s="178">
        <f>O377*H377</f>
        <v>0</v>
      </c>
      <c r="Q377" s="178">
        <v>0</v>
      </c>
      <c r="R377" s="178">
        <f>Q377*H377</f>
        <v>0</v>
      </c>
      <c r="S377" s="178">
        <v>0</v>
      </c>
      <c r="T377" s="179">
        <f>S377*H377</f>
        <v>0</v>
      </c>
      <c r="AR377" s="23" t="s">
        <v>137</v>
      </c>
      <c r="AT377" s="23" t="s">
        <v>132</v>
      </c>
      <c r="AU377" s="23" t="s">
        <v>81</v>
      </c>
      <c r="AY377" s="23" t="s">
        <v>129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23" t="s">
        <v>79</v>
      </c>
      <c r="BK377" s="180">
        <f>ROUND(I377*H377,2)</f>
        <v>0</v>
      </c>
      <c r="BL377" s="23" t="s">
        <v>137</v>
      </c>
      <c r="BM377" s="23" t="s">
        <v>826</v>
      </c>
    </row>
    <row r="378" spans="2:65" s="1" customFormat="1" ht="16.5" customHeight="1">
      <c r="B378" s="168"/>
      <c r="C378" s="169" t="s">
        <v>827</v>
      </c>
      <c r="D378" s="169" t="s">
        <v>132</v>
      </c>
      <c r="E378" s="170" t="s">
        <v>828</v>
      </c>
      <c r="F378" s="171" t="s">
        <v>829</v>
      </c>
      <c r="G378" s="172" t="s">
        <v>196</v>
      </c>
      <c r="H378" s="173">
        <v>2.3759999999999999</v>
      </c>
      <c r="I378" s="174"/>
      <c r="J378" s="175">
        <f>ROUND(I378*H378,2)</f>
        <v>0</v>
      </c>
      <c r="K378" s="171" t="s">
        <v>136</v>
      </c>
      <c r="L378" s="40"/>
      <c r="M378" s="176" t="s">
        <v>5</v>
      </c>
      <c r="N378" s="177" t="s">
        <v>42</v>
      </c>
      <c r="O378" s="41"/>
      <c r="P378" s="178">
        <f>O378*H378</f>
        <v>0</v>
      </c>
      <c r="Q378" s="178">
        <v>0</v>
      </c>
      <c r="R378" s="178">
        <f>Q378*H378</f>
        <v>0</v>
      </c>
      <c r="S378" s="178">
        <v>0</v>
      </c>
      <c r="T378" s="179">
        <f>S378*H378</f>
        <v>0</v>
      </c>
      <c r="AR378" s="23" t="s">
        <v>137</v>
      </c>
      <c r="AT378" s="23" t="s">
        <v>132</v>
      </c>
      <c r="AU378" s="23" t="s">
        <v>81</v>
      </c>
      <c r="AY378" s="23" t="s">
        <v>129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23" t="s">
        <v>79</v>
      </c>
      <c r="BK378" s="180">
        <f>ROUND(I378*H378,2)</f>
        <v>0</v>
      </c>
      <c r="BL378" s="23" t="s">
        <v>137</v>
      </c>
      <c r="BM378" s="23" t="s">
        <v>830</v>
      </c>
    </row>
    <row r="379" spans="2:65" s="11" customFormat="1" ht="12">
      <c r="B379" s="181"/>
      <c r="D379" s="182" t="s">
        <v>139</v>
      </c>
      <c r="E379" s="183" t="s">
        <v>5</v>
      </c>
      <c r="F379" s="184" t="s">
        <v>831</v>
      </c>
      <c r="H379" s="185">
        <v>2.3759999999999999</v>
      </c>
      <c r="I379" s="186"/>
      <c r="L379" s="181"/>
      <c r="M379" s="187"/>
      <c r="N379" s="188"/>
      <c r="O379" s="188"/>
      <c r="P379" s="188"/>
      <c r="Q379" s="188"/>
      <c r="R379" s="188"/>
      <c r="S379" s="188"/>
      <c r="T379" s="189"/>
      <c r="AT379" s="183" t="s">
        <v>139</v>
      </c>
      <c r="AU379" s="183" t="s">
        <v>81</v>
      </c>
      <c r="AV379" s="11" t="s">
        <v>81</v>
      </c>
      <c r="AW379" s="11" t="s">
        <v>35</v>
      </c>
      <c r="AX379" s="11" t="s">
        <v>79</v>
      </c>
      <c r="AY379" s="183" t="s">
        <v>129</v>
      </c>
    </row>
    <row r="380" spans="2:65" s="1" customFormat="1" ht="25.5" customHeight="1">
      <c r="B380" s="168"/>
      <c r="C380" s="169" t="s">
        <v>832</v>
      </c>
      <c r="D380" s="169" t="s">
        <v>132</v>
      </c>
      <c r="E380" s="170" t="s">
        <v>833</v>
      </c>
      <c r="F380" s="171" t="s">
        <v>834</v>
      </c>
      <c r="G380" s="172" t="s">
        <v>196</v>
      </c>
      <c r="H380" s="173">
        <v>70.524000000000001</v>
      </c>
      <c r="I380" s="174"/>
      <c r="J380" s="175">
        <f>ROUND(I380*H380,2)</f>
        <v>0</v>
      </c>
      <c r="K380" s="171" t="s">
        <v>136</v>
      </c>
      <c r="L380" s="40"/>
      <c r="M380" s="176" t="s">
        <v>5</v>
      </c>
      <c r="N380" s="177" t="s">
        <v>42</v>
      </c>
      <c r="O380" s="41"/>
      <c r="P380" s="178">
        <f>O380*H380</f>
        <v>0</v>
      </c>
      <c r="Q380" s="178">
        <v>0</v>
      </c>
      <c r="R380" s="178">
        <f>Q380*H380</f>
        <v>0</v>
      </c>
      <c r="S380" s="178">
        <v>0</v>
      </c>
      <c r="T380" s="179">
        <f>S380*H380</f>
        <v>0</v>
      </c>
      <c r="AR380" s="23" t="s">
        <v>137</v>
      </c>
      <c r="AT380" s="23" t="s">
        <v>132</v>
      </c>
      <c r="AU380" s="23" t="s">
        <v>81</v>
      </c>
      <c r="AY380" s="23" t="s">
        <v>129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23" t="s">
        <v>79</v>
      </c>
      <c r="BK380" s="180">
        <f>ROUND(I380*H380,2)</f>
        <v>0</v>
      </c>
      <c r="BL380" s="23" t="s">
        <v>137</v>
      </c>
      <c r="BM380" s="23" t="s">
        <v>835</v>
      </c>
    </row>
    <row r="381" spans="2:65" s="1" customFormat="1" ht="25.5" customHeight="1">
      <c r="B381" s="168"/>
      <c r="C381" s="169" t="s">
        <v>836</v>
      </c>
      <c r="D381" s="169" t="s">
        <v>132</v>
      </c>
      <c r="E381" s="170" t="s">
        <v>837</v>
      </c>
      <c r="F381" s="171" t="s">
        <v>838</v>
      </c>
      <c r="G381" s="172" t="s">
        <v>196</v>
      </c>
      <c r="H381" s="173">
        <v>70.524000000000001</v>
      </c>
      <c r="I381" s="174"/>
      <c r="J381" s="175">
        <f>ROUND(I381*H381,2)</f>
        <v>0</v>
      </c>
      <c r="K381" s="171" t="s">
        <v>136</v>
      </c>
      <c r="L381" s="40"/>
      <c r="M381" s="176" t="s">
        <v>5</v>
      </c>
      <c r="N381" s="177" t="s">
        <v>42</v>
      </c>
      <c r="O381" s="41"/>
      <c r="P381" s="178">
        <f>O381*H381</f>
        <v>0</v>
      </c>
      <c r="Q381" s="178">
        <v>0</v>
      </c>
      <c r="R381" s="178">
        <f>Q381*H381</f>
        <v>0</v>
      </c>
      <c r="S381" s="178">
        <v>0</v>
      </c>
      <c r="T381" s="179">
        <f>S381*H381</f>
        <v>0</v>
      </c>
      <c r="AR381" s="23" t="s">
        <v>137</v>
      </c>
      <c r="AT381" s="23" t="s">
        <v>132</v>
      </c>
      <c r="AU381" s="23" t="s">
        <v>81</v>
      </c>
      <c r="AY381" s="23" t="s">
        <v>129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23" t="s">
        <v>79</v>
      </c>
      <c r="BK381" s="180">
        <f>ROUND(I381*H381,2)</f>
        <v>0</v>
      </c>
      <c r="BL381" s="23" t="s">
        <v>137</v>
      </c>
      <c r="BM381" s="23" t="s">
        <v>839</v>
      </c>
    </row>
    <row r="382" spans="2:65" s="10" customFormat="1" ht="29.85" customHeight="1">
      <c r="B382" s="155"/>
      <c r="D382" s="156" t="s">
        <v>70</v>
      </c>
      <c r="E382" s="166" t="s">
        <v>840</v>
      </c>
      <c r="F382" s="166" t="s">
        <v>841</v>
      </c>
      <c r="I382" s="158"/>
      <c r="J382" s="167">
        <f>BK382</f>
        <v>0</v>
      </c>
      <c r="L382" s="155"/>
      <c r="M382" s="160"/>
      <c r="N382" s="161"/>
      <c r="O382" s="161"/>
      <c r="P382" s="162">
        <f>SUM(P383:P384)</f>
        <v>0</v>
      </c>
      <c r="Q382" s="161"/>
      <c r="R382" s="162">
        <f>SUM(R383:R384)</f>
        <v>0</v>
      </c>
      <c r="S382" s="161"/>
      <c r="T382" s="163">
        <f>SUM(T383:T384)</f>
        <v>0</v>
      </c>
      <c r="AR382" s="156" t="s">
        <v>79</v>
      </c>
      <c r="AT382" s="164" t="s">
        <v>70</v>
      </c>
      <c r="AU382" s="164" t="s">
        <v>79</v>
      </c>
      <c r="AY382" s="156" t="s">
        <v>129</v>
      </c>
      <c r="BK382" s="165">
        <f>SUM(BK383:BK384)</f>
        <v>0</v>
      </c>
    </row>
    <row r="383" spans="2:65" s="1" customFormat="1" ht="25.5" customHeight="1">
      <c r="B383" s="168"/>
      <c r="C383" s="169" t="s">
        <v>842</v>
      </c>
      <c r="D383" s="169" t="s">
        <v>132</v>
      </c>
      <c r="E383" s="170" t="s">
        <v>843</v>
      </c>
      <c r="F383" s="171" t="s">
        <v>844</v>
      </c>
      <c r="G383" s="172" t="s">
        <v>196</v>
      </c>
      <c r="H383" s="173">
        <v>650.79899999999998</v>
      </c>
      <c r="I383" s="174"/>
      <c r="J383" s="175">
        <f>ROUND(I383*H383,2)</f>
        <v>0</v>
      </c>
      <c r="K383" s="171" t="s">
        <v>136</v>
      </c>
      <c r="L383" s="40"/>
      <c r="M383" s="176" t="s">
        <v>5</v>
      </c>
      <c r="N383" s="177" t="s">
        <v>42</v>
      </c>
      <c r="O383" s="41"/>
      <c r="P383" s="178">
        <f>O383*H383</f>
        <v>0</v>
      </c>
      <c r="Q383" s="178">
        <v>0</v>
      </c>
      <c r="R383" s="178">
        <f>Q383*H383</f>
        <v>0</v>
      </c>
      <c r="S383" s="178">
        <v>0</v>
      </c>
      <c r="T383" s="179">
        <f>S383*H383</f>
        <v>0</v>
      </c>
      <c r="AR383" s="23" t="s">
        <v>137</v>
      </c>
      <c r="AT383" s="23" t="s">
        <v>132</v>
      </c>
      <c r="AU383" s="23" t="s">
        <v>81</v>
      </c>
      <c r="AY383" s="23" t="s">
        <v>129</v>
      </c>
      <c r="BE383" s="180">
        <f>IF(N383="základní",J383,0)</f>
        <v>0</v>
      </c>
      <c r="BF383" s="180">
        <f>IF(N383="snížená",J383,0)</f>
        <v>0</v>
      </c>
      <c r="BG383" s="180">
        <f>IF(N383="zákl. přenesená",J383,0)</f>
        <v>0</v>
      </c>
      <c r="BH383" s="180">
        <f>IF(N383="sníž. přenesená",J383,0)</f>
        <v>0</v>
      </c>
      <c r="BI383" s="180">
        <f>IF(N383="nulová",J383,0)</f>
        <v>0</v>
      </c>
      <c r="BJ383" s="23" t="s">
        <v>79</v>
      </c>
      <c r="BK383" s="180">
        <f>ROUND(I383*H383,2)</f>
        <v>0</v>
      </c>
      <c r="BL383" s="23" t="s">
        <v>137</v>
      </c>
      <c r="BM383" s="23" t="s">
        <v>845</v>
      </c>
    </row>
    <row r="384" spans="2:65" s="1" customFormat="1" ht="25.5" customHeight="1">
      <c r="B384" s="168"/>
      <c r="C384" s="169" t="s">
        <v>846</v>
      </c>
      <c r="D384" s="169" t="s">
        <v>132</v>
      </c>
      <c r="E384" s="170" t="s">
        <v>847</v>
      </c>
      <c r="F384" s="171" t="s">
        <v>848</v>
      </c>
      <c r="G384" s="172" t="s">
        <v>196</v>
      </c>
      <c r="H384" s="173">
        <v>650.79899999999998</v>
      </c>
      <c r="I384" s="174"/>
      <c r="J384" s="175">
        <f>ROUND(I384*H384,2)</f>
        <v>0</v>
      </c>
      <c r="K384" s="171" t="s">
        <v>136</v>
      </c>
      <c r="L384" s="40"/>
      <c r="M384" s="176" t="s">
        <v>5</v>
      </c>
      <c r="N384" s="177" t="s">
        <v>42</v>
      </c>
      <c r="O384" s="41"/>
      <c r="P384" s="178">
        <f>O384*H384</f>
        <v>0</v>
      </c>
      <c r="Q384" s="178">
        <v>0</v>
      </c>
      <c r="R384" s="178">
        <f>Q384*H384</f>
        <v>0</v>
      </c>
      <c r="S384" s="178">
        <v>0</v>
      </c>
      <c r="T384" s="179">
        <f>S384*H384</f>
        <v>0</v>
      </c>
      <c r="AR384" s="23" t="s">
        <v>137</v>
      </c>
      <c r="AT384" s="23" t="s">
        <v>132</v>
      </c>
      <c r="AU384" s="23" t="s">
        <v>81</v>
      </c>
      <c r="AY384" s="23" t="s">
        <v>129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23" t="s">
        <v>79</v>
      </c>
      <c r="BK384" s="180">
        <f>ROUND(I384*H384,2)</f>
        <v>0</v>
      </c>
      <c r="BL384" s="23" t="s">
        <v>137</v>
      </c>
      <c r="BM384" s="23" t="s">
        <v>849</v>
      </c>
    </row>
    <row r="385" spans="2:65" s="10" customFormat="1" ht="37.35" customHeight="1">
      <c r="B385" s="155"/>
      <c r="D385" s="156" t="s">
        <v>70</v>
      </c>
      <c r="E385" s="157" t="s">
        <v>850</v>
      </c>
      <c r="F385" s="157" t="s">
        <v>851</v>
      </c>
      <c r="I385" s="158"/>
      <c r="J385" s="159">
        <f>BK385</f>
        <v>0</v>
      </c>
      <c r="L385" s="155"/>
      <c r="M385" s="160"/>
      <c r="N385" s="161"/>
      <c r="O385" s="161"/>
      <c r="P385" s="162">
        <f>P386+P391+P396</f>
        <v>0</v>
      </c>
      <c r="Q385" s="161"/>
      <c r="R385" s="162">
        <f>R386+R391+R396</f>
        <v>2.8354658700000002</v>
      </c>
      <c r="S385" s="161"/>
      <c r="T385" s="163">
        <f>T386+T391+T396</f>
        <v>0</v>
      </c>
      <c r="AR385" s="156" t="s">
        <v>81</v>
      </c>
      <c r="AT385" s="164" t="s">
        <v>70</v>
      </c>
      <c r="AU385" s="164" t="s">
        <v>71</v>
      </c>
      <c r="AY385" s="156" t="s">
        <v>129</v>
      </c>
      <c r="BK385" s="165">
        <f>BK386+BK391+BK396</f>
        <v>0</v>
      </c>
    </row>
    <row r="386" spans="2:65" s="10" customFormat="1" ht="19.95" customHeight="1">
      <c r="B386" s="155"/>
      <c r="D386" s="156" t="s">
        <v>70</v>
      </c>
      <c r="E386" s="166" t="s">
        <v>852</v>
      </c>
      <c r="F386" s="166" t="s">
        <v>853</v>
      </c>
      <c r="I386" s="158"/>
      <c r="J386" s="167">
        <f>BK386</f>
        <v>0</v>
      </c>
      <c r="L386" s="155"/>
      <c r="M386" s="160"/>
      <c r="N386" s="161"/>
      <c r="O386" s="161"/>
      <c r="P386" s="162">
        <f>SUM(P387:P390)</f>
        <v>0</v>
      </c>
      <c r="Q386" s="161"/>
      <c r="R386" s="162">
        <f>SUM(R387:R390)</f>
        <v>0.13541345999999999</v>
      </c>
      <c r="S386" s="161"/>
      <c r="T386" s="163">
        <f>SUM(T387:T390)</f>
        <v>0</v>
      </c>
      <c r="AR386" s="156" t="s">
        <v>81</v>
      </c>
      <c r="AT386" s="164" t="s">
        <v>70</v>
      </c>
      <c r="AU386" s="164" t="s">
        <v>79</v>
      </c>
      <c r="AY386" s="156" t="s">
        <v>129</v>
      </c>
      <c r="BK386" s="165">
        <f>SUM(BK387:BK390)</f>
        <v>0</v>
      </c>
    </row>
    <row r="387" spans="2:65" s="1" customFormat="1" ht="38.25" customHeight="1">
      <c r="B387" s="168"/>
      <c r="C387" s="169" t="s">
        <v>854</v>
      </c>
      <c r="D387" s="169" t="s">
        <v>132</v>
      </c>
      <c r="E387" s="170" t="s">
        <v>855</v>
      </c>
      <c r="F387" s="171" t="s">
        <v>856</v>
      </c>
      <c r="G387" s="172" t="s">
        <v>144</v>
      </c>
      <c r="H387" s="173">
        <v>173.607</v>
      </c>
      <c r="I387" s="174"/>
      <c r="J387" s="175">
        <f>ROUND(I387*H387,2)</f>
        <v>0</v>
      </c>
      <c r="K387" s="171" t="s">
        <v>136</v>
      </c>
      <c r="L387" s="40"/>
      <c r="M387" s="176" t="s">
        <v>5</v>
      </c>
      <c r="N387" s="177" t="s">
        <v>42</v>
      </c>
      <c r="O387" s="41"/>
      <c r="P387" s="178">
        <f>O387*H387</f>
        <v>0</v>
      </c>
      <c r="Q387" s="178">
        <v>7.7999999999999999E-4</v>
      </c>
      <c r="R387" s="178">
        <f>Q387*H387</f>
        <v>0.13541345999999999</v>
      </c>
      <c r="S387" s="178">
        <v>0</v>
      </c>
      <c r="T387" s="179">
        <f>S387*H387</f>
        <v>0</v>
      </c>
      <c r="AR387" s="23" t="s">
        <v>214</v>
      </c>
      <c r="AT387" s="23" t="s">
        <v>132</v>
      </c>
      <c r="AU387" s="23" t="s">
        <v>81</v>
      </c>
      <c r="AY387" s="23" t="s">
        <v>129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23" t="s">
        <v>79</v>
      </c>
      <c r="BK387" s="180">
        <f>ROUND(I387*H387,2)</f>
        <v>0</v>
      </c>
      <c r="BL387" s="23" t="s">
        <v>214</v>
      </c>
      <c r="BM387" s="23" t="s">
        <v>857</v>
      </c>
    </row>
    <row r="388" spans="2:65" s="11" customFormat="1" ht="12">
      <c r="B388" s="181"/>
      <c r="D388" s="182" t="s">
        <v>139</v>
      </c>
      <c r="E388" s="183" t="s">
        <v>5</v>
      </c>
      <c r="F388" s="184" t="s">
        <v>858</v>
      </c>
      <c r="H388" s="185">
        <v>87.927000000000007</v>
      </c>
      <c r="I388" s="186"/>
      <c r="L388" s="181"/>
      <c r="M388" s="187"/>
      <c r="N388" s="188"/>
      <c r="O388" s="188"/>
      <c r="P388" s="188"/>
      <c r="Q388" s="188"/>
      <c r="R388" s="188"/>
      <c r="S388" s="188"/>
      <c r="T388" s="189"/>
      <c r="AT388" s="183" t="s">
        <v>139</v>
      </c>
      <c r="AU388" s="183" t="s">
        <v>81</v>
      </c>
      <c r="AV388" s="11" t="s">
        <v>81</v>
      </c>
      <c r="AW388" s="11" t="s">
        <v>35</v>
      </c>
      <c r="AX388" s="11" t="s">
        <v>71</v>
      </c>
      <c r="AY388" s="183" t="s">
        <v>129</v>
      </c>
    </row>
    <row r="389" spans="2:65" s="11" customFormat="1" ht="12">
      <c r="B389" s="181"/>
      <c r="D389" s="182" t="s">
        <v>139</v>
      </c>
      <c r="E389" s="183" t="s">
        <v>5</v>
      </c>
      <c r="F389" s="184" t="s">
        <v>859</v>
      </c>
      <c r="H389" s="185">
        <v>85.68</v>
      </c>
      <c r="I389" s="186"/>
      <c r="L389" s="181"/>
      <c r="M389" s="187"/>
      <c r="N389" s="188"/>
      <c r="O389" s="188"/>
      <c r="P389" s="188"/>
      <c r="Q389" s="188"/>
      <c r="R389" s="188"/>
      <c r="S389" s="188"/>
      <c r="T389" s="189"/>
      <c r="AT389" s="183" t="s">
        <v>139</v>
      </c>
      <c r="AU389" s="183" t="s">
        <v>81</v>
      </c>
      <c r="AV389" s="11" t="s">
        <v>81</v>
      </c>
      <c r="AW389" s="11" t="s">
        <v>35</v>
      </c>
      <c r="AX389" s="11" t="s">
        <v>71</v>
      </c>
      <c r="AY389" s="183" t="s">
        <v>129</v>
      </c>
    </row>
    <row r="390" spans="2:65" s="13" customFormat="1" ht="12">
      <c r="B390" s="211"/>
      <c r="D390" s="182" t="s">
        <v>139</v>
      </c>
      <c r="E390" s="212" t="s">
        <v>5</v>
      </c>
      <c r="F390" s="213" t="s">
        <v>452</v>
      </c>
      <c r="H390" s="214">
        <v>173.607</v>
      </c>
      <c r="I390" s="215"/>
      <c r="L390" s="211"/>
      <c r="M390" s="216"/>
      <c r="N390" s="217"/>
      <c r="O390" s="217"/>
      <c r="P390" s="217"/>
      <c r="Q390" s="217"/>
      <c r="R390" s="217"/>
      <c r="S390" s="217"/>
      <c r="T390" s="218"/>
      <c r="AT390" s="212" t="s">
        <v>139</v>
      </c>
      <c r="AU390" s="212" t="s">
        <v>81</v>
      </c>
      <c r="AV390" s="13" t="s">
        <v>444</v>
      </c>
      <c r="AW390" s="13" t="s">
        <v>35</v>
      </c>
      <c r="AX390" s="13" t="s">
        <v>79</v>
      </c>
      <c r="AY390" s="212" t="s">
        <v>129</v>
      </c>
    </row>
    <row r="391" spans="2:65" s="10" customFormat="1" ht="29.85" customHeight="1">
      <c r="B391" s="155"/>
      <c r="D391" s="156" t="s">
        <v>70</v>
      </c>
      <c r="E391" s="166" t="s">
        <v>860</v>
      </c>
      <c r="F391" s="166" t="s">
        <v>861</v>
      </c>
      <c r="I391" s="158"/>
      <c r="J391" s="167">
        <f>BK391</f>
        <v>0</v>
      </c>
      <c r="L391" s="155"/>
      <c r="M391" s="160"/>
      <c r="N391" s="161"/>
      <c r="O391" s="161"/>
      <c r="P391" s="162">
        <f>SUM(P392:P395)</f>
        <v>0</v>
      </c>
      <c r="Q391" s="161"/>
      <c r="R391" s="162">
        <f>SUM(R392:R395)</f>
        <v>2.6672522999999999</v>
      </c>
      <c r="S391" s="161"/>
      <c r="T391" s="163">
        <f>SUM(T392:T395)</f>
        <v>0</v>
      </c>
      <c r="AR391" s="156" t="s">
        <v>81</v>
      </c>
      <c r="AT391" s="164" t="s">
        <v>70</v>
      </c>
      <c r="AU391" s="164" t="s">
        <v>79</v>
      </c>
      <c r="AY391" s="156" t="s">
        <v>129</v>
      </c>
      <c r="BK391" s="165">
        <f>SUM(BK392:BK395)</f>
        <v>0</v>
      </c>
    </row>
    <row r="392" spans="2:65" s="1" customFormat="1" ht="25.5" customHeight="1">
      <c r="B392" s="168"/>
      <c r="C392" s="169" t="s">
        <v>862</v>
      </c>
      <c r="D392" s="169" t="s">
        <v>132</v>
      </c>
      <c r="E392" s="170" t="s">
        <v>863</v>
      </c>
      <c r="F392" s="171" t="s">
        <v>864</v>
      </c>
      <c r="G392" s="172" t="s">
        <v>174</v>
      </c>
      <c r="H392" s="173">
        <v>95</v>
      </c>
      <c r="I392" s="174"/>
      <c r="J392" s="175">
        <f>ROUND(I392*H392,2)</f>
        <v>0</v>
      </c>
      <c r="K392" s="171" t="s">
        <v>136</v>
      </c>
      <c r="L392" s="40"/>
      <c r="M392" s="176" t="s">
        <v>5</v>
      </c>
      <c r="N392" s="177" t="s">
        <v>42</v>
      </c>
      <c r="O392" s="41"/>
      <c r="P392" s="178">
        <f>O392*H392</f>
        <v>0</v>
      </c>
      <c r="Q392" s="178">
        <v>6.0000000000000002E-5</v>
      </c>
      <c r="R392" s="178">
        <f>Q392*H392</f>
        <v>5.7000000000000002E-3</v>
      </c>
      <c r="S392" s="178">
        <v>0</v>
      </c>
      <c r="T392" s="179">
        <f>S392*H392</f>
        <v>0</v>
      </c>
      <c r="AR392" s="23" t="s">
        <v>214</v>
      </c>
      <c r="AT392" s="23" t="s">
        <v>132</v>
      </c>
      <c r="AU392" s="23" t="s">
        <v>81</v>
      </c>
      <c r="AY392" s="23" t="s">
        <v>129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23" t="s">
        <v>79</v>
      </c>
      <c r="BK392" s="180">
        <f>ROUND(I392*H392,2)</f>
        <v>0</v>
      </c>
      <c r="BL392" s="23" t="s">
        <v>214</v>
      </c>
      <c r="BM392" s="23" t="s">
        <v>865</v>
      </c>
    </row>
    <row r="393" spans="2:65" s="1" customFormat="1" ht="16.5" customHeight="1">
      <c r="B393" s="168"/>
      <c r="C393" s="190" t="s">
        <v>866</v>
      </c>
      <c r="D393" s="190" t="s">
        <v>193</v>
      </c>
      <c r="E393" s="191" t="s">
        <v>867</v>
      </c>
      <c r="F393" s="192" t="s">
        <v>868</v>
      </c>
      <c r="G393" s="193" t="s">
        <v>363</v>
      </c>
      <c r="H393" s="194">
        <v>1172.49</v>
      </c>
      <c r="I393" s="195"/>
      <c r="J393" s="196">
        <f>ROUND(I393*H393,2)</f>
        <v>0</v>
      </c>
      <c r="K393" s="192" t="s">
        <v>136</v>
      </c>
      <c r="L393" s="197"/>
      <c r="M393" s="198" t="s">
        <v>5</v>
      </c>
      <c r="N393" s="199" t="s">
        <v>42</v>
      </c>
      <c r="O393" s="41"/>
      <c r="P393" s="178">
        <f>O393*H393</f>
        <v>0</v>
      </c>
      <c r="Q393" s="178">
        <v>2.2699999999999999E-3</v>
      </c>
      <c r="R393" s="178">
        <f>Q393*H393</f>
        <v>2.6615522999999999</v>
      </c>
      <c r="S393" s="178">
        <v>0</v>
      </c>
      <c r="T393" s="179">
        <f>S393*H393</f>
        <v>0</v>
      </c>
      <c r="AR393" s="23" t="s">
        <v>287</v>
      </c>
      <c r="AT393" s="23" t="s">
        <v>193</v>
      </c>
      <c r="AU393" s="23" t="s">
        <v>81</v>
      </c>
      <c r="AY393" s="23" t="s">
        <v>129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23" t="s">
        <v>79</v>
      </c>
      <c r="BK393" s="180">
        <f>ROUND(I393*H393,2)</f>
        <v>0</v>
      </c>
      <c r="BL393" s="23" t="s">
        <v>214</v>
      </c>
      <c r="BM393" s="23" t="s">
        <v>869</v>
      </c>
    </row>
    <row r="394" spans="2:65" s="11" customFormat="1" ht="12">
      <c r="B394" s="181"/>
      <c r="D394" s="182" t="s">
        <v>139</v>
      </c>
      <c r="E394" s="183" t="s">
        <v>5</v>
      </c>
      <c r="F394" s="184" t="s">
        <v>870</v>
      </c>
      <c r="H394" s="185">
        <v>1172.49</v>
      </c>
      <c r="I394" s="186"/>
      <c r="L394" s="181"/>
      <c r="M394" s="187"/>
      <c r="N394" s="188"/>
      <c r="O394" s="188"/>
      <c r="P394" s="188"/>
      <c r="Q394" s="188"/>
      <c r="R394" s="188"/>
      <c r="S394" s="188"/>
      <c r="T394" s="189"/>
      <c r="AT394" s="183" t="s">
        <v>139</v>
      </c>
      <c r="AU394" s="183" t="s">
        <v>81</v>
      </c>
      <c r="AV394" s="11" t="s">
        <v>81</v>
      </c>
      <c r="AW394" s="11" t="s">
        <v>35</v>
      </c>
      <c r="AX394" s="11" t="s">
        <v>79</v>
      </c>
      <c r="AY394" s="183" t="s">
        <v>129</v>
      </c>
    </row>
    <row r="395" spans="2:65" s="1" customFormat="1" ht="16.5" customHeight="1">
      <c r="B395" s="168"/>
      <c r="C395" s="169" t="s">
        <v>871</v>
      </c>
      <c r="D395" s="169" t="s">
        <v>132</v>
      </c>
      <c r="E395" s="170" t="s">
        <v>872</v>
      </c>
      <c r="F395" s="171" t="s">
        <v>873</v>
      </c>
      <c r="G395" s="172" t="s">
        <v>523</v>
      </c>
      <c r="H395" s="173">
        <v>1</v>
      </c>
      <c r="I395" s="174"/>
      <c r="J395" s="175">
        <f>ROUND(I395*H395,2)</f>
        <v>0</v>
      </c>
      <c r="K395" s="171" t="s">
        <v>5</v>
      </c>
      <c r="L395" s="40"/>
      <c r="M395" s="176" t="s">
        <v>5</v>
      </c>
      <c r="N395" s="177" t="s">
        <v>42</v>
      </c>
      <c r="O395" s="41"/>
      <c r="P395" s="178">
        <f>O395*H395</f>
        <v>0</v>
      </c>
      <c r="Q395" s="178">
        <v>0</v>
      </c>
      <c r="R395" s="178">
        <f>Q395*H395</f>
        <v>0</v>
      </c>
      <c r="S395" s="178">
        <v>0</v>
      </c>
      <c r="T395" s="179">
        <f>S395*H395</f>
        <v>0</v>
      </c>
      <c r="AR395" s="23" t="s">
        <v>214</v>
      </c>
      <c r="AT395" s="23" t="s">
        <v>132</v>
      </c>
      <c r="AU395" s="23" t="s">
        <v>81</v>
      </c>
      <c r="AY395" s="23" t="s">
        <v>129</v>
      </c>
      <c r="BE395" s="180">
        <f>IF(N395="základní",J395,0)</f>
        <v>0</v>
      </c>
      <c r="BF395" s="180">
        <f>IF(N395="snížená",J395,0)</f>
        <v>0</v>
      </c>
      <c r="BG395" s="180">
        <f>IF(N395="zákl. přenesená",J395,0)</f>
        <v>0</v>
      </c>
      <c r="BH395" s="180">
        <f>IF(N395="sníž. přenesená",J395,0)</f>
        <v>0</v>
      </c>
      <c r="BI395" s="180">
        <f>IF(N395="nulová",J395,0)</f>
        <v>0</v>
      </c>
      <c r="BJ395" s="23" t="s">
        <v>79</v>
      </c>
      <c r="BK395" s="180">
        <f>ROUND(I395*H395,2)</f>
        <v>0</v>
      </c>
      <c r="BL395" s="23" t="s">
        <v>214</v>
      </c>
      <c r="BM395" s="23" t="s">
        <v>874</v>
      </c>
    </row>
    <row r="396" spans="2:65" s="10" customFormat="1" ht="29.85" customHeight="1">
      <c r="B396" s="155"/>
      <c r="D396" s="156" t="s">
        <v>70</v>
      </c>
      <c r="E396" s="166" t="s">
        <v>875</v>
      </c>
      <c r="F396" s="166" t="s">
        <v>876</v>
      </c>
      <c r="I396" s="158"/>
      <c r="J396" s="167">
        <f>BK396</f>
        <v>0</v>
      </c>
      <c r="L396" s="155"/>
      <c r="M396" s="160"/>
      <c r="N396" s="161"/>
      <c r="O396" s="161"/>
      <c r="P396" s="162">
        <f>SUM(P397:P404)</f>
        <v>0</v>
      </c>
      <c r="Q396" s="161"/>
      <c r="R396" s="162">
        <f>SUM(R397:R404)</f>
        <v>3.280011E-2</v>
      </c>
      <c r="S396" s="161"/>
      <c r="T396" s="163">
        <f>SUM(T397:T404)</f>
        <v>0</v>
      </c>
      <c r="AR396" s="156" t="s">
        <v>81</v>
      </c>
      <c r="AT396" s="164" t="s">
        <v>70</v>
      </c>
      <c r="AU396" s="164" t="s">
        <v>79</v>
      </c>
      <c r="AY396" s="156" t="s">
        <v>129</v>
      </c>
      <c r="BK396" s="165">
        <f>SUM(BK397:BK404)</f>
        <v>0</v>
      </c>
    </row>
    <row r="397" spans="2:65" s="1" customFormat="1" ht="25.5" customHeight="1">
      <c r="B397" s="168"/>
      <c r="C397" s="169" t="s">
        <v>877</v>
      </c>
      <c r="D397" s="169" t="s">
        <v>132</v>
      </c>
      <c r="E397" s="170" t="s">
        <v>878</v>
      </c>
      <c r="F397" s="171" t="s">
        <v>879</v>
      </c>
      <c r="G397" s="172" t="s">
        <v>144</v>
      </c>
      <c r="H397" s="173">
        <v>66.938999999999993</v>
      </c>
      <c r="I397" s="174"/>
      <c r="J397" s="175">
        <f>ROUND(I397*H397,2)</f>
        <v>0</v>
      </c>
      <c r="K397" s="171" t="s">
        <v>136</v>
      </c>
      <c r="L397" s="40"/>
      <c r="M397" s="176" t="s">
        <v>5</v>
      </c>
      <c r="N397" s="177" t="s">
        <v>42</v>
      </c>
      <c r="O397" s="41"/>
      <c r="P397" s="178">
        <f>O397*H397</f>
        <v>0</v>
      </c>
      <c r="Q397" s="178">
        <v>8.0000000000000007E-5</v>
      </c>
      <c r="R397" s="178">
        <f>Q397*H397</f>
        <v>5.3551199999999997E-3</v>
      </c>
      <c r="S397" s="178">
        <v>0</v>
      </c>
      <c r="T397" s="179">
        <f>S397*H397</f>
        <v>0</v>
      </c>
      <c r="AR397" s="23" t="s">
        <v>214</v>
      </c>
      <c r="AT397" s="23" t="s">
        <v>132</v>
      </c>
      <c r="AU397" s="23" t="s">
        <v>81</v>
      </c>
      <c r="AY397" s="23" t="s">
        <v>129</v>
      </c>
      <c r="BE397" s="180">
        <f>IF(N397="základní",J397,0)</f>
        <v>0</v>
      </c>
      <c r="BF397" s="180">
        <f>IF(N397="snížená",J397,0)</f>
        <v>0</v>
      </c>
      <c r="BG397" s="180">
        <f>IF(N397="zákl. přenesená",J397,0)</f>
        <v>0</v>
      </c>
      <c r="BH397" s="180">
        <f>IF(N397="sníž. přenesená",J397,0)</f>
        <v>0</v>
      </c>
      <c r="BI397" s="180">
        <f>IF(N397="nulová",J397,0)</f>
        <v>0</v>
      </c>
      <c r="BJ397" s="23" t="s">
        <v>79</v>
      </c>
      <c r="BK397" s="180">
        <f>ROUND(I397*H397,2)</f>
        <v>0</v>
      </c>
      <c r="BL397" s="23" t="s">
        <v>214</v>
      </c>
      <c r="BM397" s="23" t="s">
        <v>880</v>
      </c>
    </row>
    <row r="398" spans="2:65" s="11" customFormat="1" ht="12">
      <c r="B398" s="181"/>
      <c r="D398" s="182" t="s">
        <v>139</v>
      </c>
      <c r="E398" s="183" t="s">
        <v>5</v>
      </c>
      <c r="F398" s="184" t="s">
        <v>881</v>
      </c>
      <c r="H398" s="185">
        <v>66.938999999999993</v>
      </c>
      <c r="I398" s="186"/>
      <c r="L398" s="181"/>
      <c r="M398" s="187"/>
      <c r="N398" s="188"/>
      <c r="O398" s="188"/>
      <c r="P398" s="188"/>
      <c r="Q398" s="188"/>
      <c r="R398" s="188"/>
      <c r="S398" s="188"/>
      <c r="T398" s="189"/>
      <c r="AT398" s="183" t="s">
        <v>139</v>
      </c>
      <c r="AU398" s="183" t="s">
        <v>81</v>
      </c>
      <c r="AV398" s="11" t="s">
        <v>81</v>
      </c>
      <c r="AW398" s="11" t="s">
        <v>35</v>
      </c>
      <c r="AX398" s="11" t="s">
        <v>79</v>
      </c>
      <c r="AY398" s="183" t="s">
        <v>129</v>
      </c>
    </row>
    <row r="399" spans="2:65" s="1" customFormat="1" ht="16.5" customHeight="1">
      <c r="B399" s="168"/>
      <c r="C399" s="169" t="s">
        <v>882</v>
      </c>
      <c r="D399" s="169" t="s">
        <v>132</v>
      </c>
      <c r="E399" s="170" t="s">
        <v>883</v>
      </c>
      <c r="F399" s="171" t="s">
        <v>884</v>
      </c>
      <c r="G399" s="172" t="s">
        <v>144</v>
      </c>
      <c r="H399" s="173">
        <v>66.938999999999993</v>
      </c>
      <c r="I399" s="174"/>
      <c r="J399" s="175">
        <f>ROUND(I399*H399,2)</f>
        <v>0</v>
      </c>
      <c r="K399" s="171" t="s">
        <v>136</v>
      </c>
      <c r="L399" s="40"/>
      <c r="M399" s="176" t="s">
        <v>5</v>
      </c>
      <c r="N399" s="177" t="s">
        <v>42</v>
      </c>
      <c r="O399" s="41"/>
      <c r="P399" s="178">
        <f>O399*H399</f>
        <v>0</v>
      </c>
      <c r="Q399" s="178">
        <v>1.7000000000000001E-4</v>
      </c>
      <c r="R399" s="178">
        <f>Q399*H399</f>
        <v>1.137963E-2</v>
      </c>
      <c r="S399" s="178">
        <v>0</v>
      </c>
      <c r="T399" s="179">
        <f>S399*H399</f>
        <v>0</v>
      </c>
      <c r="AR399" s="23" t="s">
        <v>214</v>
      </c>
      <c r="AT399" s="23" t="s">
        <v>132</v>
      </c>
      <c r="AU399" s="23" t="s">
        <v>81</v>
      </c>
      <c r="AY399" s="23" t="s">
        <v>129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23" t="s">
        <v>79</v>
      </c>
      <c r="BK399" s="180">
        <f>ROUND(I399*H399,2)</f>
        <v>0</v>
      </c>
      <c r="BL399" s="23" t="s">
        <v>214</v>
      </c>
      <c r="BM399" s="23" t="s">
        <v>885</v>
      </c>
    </row>
    <row r="400" spans="2:65" s="11" customFormat="1" ht="12">
      <c r="B400" s="181"/>
      <c r="D400" s="182" t="s">
        <v>139</v>
      </c>
      <c r="E400" s="183" t="s">
        <v>5</v>
      </c>
      <c r="F400" s="184" t="s">
        <v>881</v>
      </c>
      <c r="H400" s="185">
        <v>66.938999999999993</v>
      </c>
      <c r="I400" s="186"/>
      <c r="L400" s="181"/>
      <c r="M400" s="187"/>
      <c r="N400" s="188"/>
      <c r="O400" s="188"/>
      <c r="P400" s="188"/>
      <c r="Q400" s="188"/>
      <c r="R400" s="188"/>
      <c r="S400" s="188"/>
      <c r="T400" s="189"/>
      <c r="AT400" s="183" t="s">
        <v>139</v>
      </c>
      <c r="AU400" s="183" t="s">
        <v>81</v>
      </c>
      <c r="AV400" s="11" t="s">
        <v>81</v>
      </c>
      <c r="AW400" s="11" t="s">
        <v>35</v>
      </c>
      <c r="AX400" s="11" t="s">
        <v>79</v>
      </c>
      <c r="AY400" s="183" t="s">
        <v>129</v>
      </c>
    </row>
    <row r="401" spans="2:65" s="1" customFormat="1" ht="16.5" customHeight="1">
      <c r="B401" s="168"/>
      <c r="C401" s="169" t="s">
        <v>886</v>
      </c>
      <c r="D401" s="169" t="s">
        <v>132</v>
      </c>
      <c r="E401" s="170" t="s">
        <v>887</v>
      </c>
      <c r="F401" s="171" t="s">
        <v>888</v>
      </c>
      <c r="G401" s="172" t="s">
        <v>144</v>
      </c>
      <c r="H401" s="173">
        <v>66.938999999999993</v>
      </c>
      <c r="I401" s="174"/>
      <c r="J401" s="175">
        <f>ROUND(I401*H401,2)</f>
        <v>0</v>
      </c>
      <c r="K401" s="171" t="s">
        <v>136</v>
      </c>
      <c r="L401" s="40"/>
      <c r="M401" s="176" t="s">
        <v>5</v>
      </c>
      <c r="N401" s="177" t="s">
        <v>42</v>
      </c>
      <c r="O401" s="41"/>
      <c r="P401" s="178">
        <f>O401*H401</f>
        <v>0</v>
      </c>
      <c r="Q401" s="178">
        <v>1.2E-4</v>
      </c>
      <c r="R401" s="178">
        <f>Q401*H401</f>
        <v>8.0326799999999986E-3</v>
      </c>
      <c r="S401" s="178">
        <v>0</v>
      </c>
      <c r="T401" s="179">
        <f>S401*H401</f>
        <v>0</v>
      </c>
      <c r="AR401" s="23" t="s">
        <v>214</v>
      </c>
      <c r="AT401" s="23" t="s">
        <v>132</v>
      </c>
      <c r="AU401" s="23" t="s">
        <v>81</v>
      </c>
      <c r="AY401" s="23" t="s">
        <v>129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23" t="s">
        <v>79</v>
      </c>
      <c r="BK401" s="180">
        <f>ROUND(I401*H401,2)</f>
        <v>0</v>
      </c>
      <c r="BL401" s="23" t="s">
        <v>214</v>
      </c>
      <c r="BM401" s="23" t="s">
        <v>889</v>
      </c>
    </row>
    <row r="402" spans="2:65" s="11" customFormat="1" ht="12">
      <c r="B402" s="181"/>
      <c r="D402" s="182" t="s">
        <v>139</v>
      </c>
      <c r="E402" s="183" t="s">
        <v>5</v>
      </c>
      <c r="F402" s="184" t="s">
        <v>881</v>
      </c>
      <c r="H402" s="185">
        <v>66.938999999999993</v>
      </c>
      <c r="I402" s="186"/>
      <c r="L402" s="181"/>
      <c r="M402" s="187"/>
      <c r="N402" s="188"/>
      <c r="O402" s="188"/>
      <c r="P402" s="188"/>
      <c r="Q402" s="188"/>
      <c r="R402" s="188"/>
      <c r="S402" s="188"/>
      <c r="T402" s="189"/>
      <c r="AT402" s="183" t="s">
        <v>139</v>
      </c>
      <c r="AU402" s="183" t="s">
        <v>81</v>
      </c>
      <c r="AV402" s="11" t="s">
        <v>81</v>
      </c>
      <c r="AW402" s="11" t="s">
        <v>35</v>
      </c>
      <c r="AX402" s="11" t="s">
        <v>79</v>
      </c>
      <c r="AY402" s="183" t="s">
        <v>129</v>
      </c>
    </row>
    <row r="403" spans="2:65" s="1" customFormat="1" ht="25.5" customHeight="1">
      <c r="B403" s="168"/>
      <c r="C403" s="169" t="s">
        <v>890</v>
      </c>
      <c r="D403" s="169" t="s">
        <v>132</v>
      </c>
      <c r="E403" s="170" t="s">
        <v>891</v>
      </c>
      <c r="F403" s="171" t="s">
        <v>892</v>
      </c>
      <c r="G403" s="172" t="s">
        <v>144</v>
      </c>
      <c r="H403" s="173">
        <v>66.938999999999993</v>
      </c>
      <c r="I403" s="174"/>
      <c r="J403" s="175">
        <f>ROUND(I403*H403,2)</f>
        <v>0</v>
      </c>
      <c r="K403" s="171" t="s">
        <v>136</v>
      </c>
      <c r="L403" s="40"/>
      <c r="M403" s="176" t="s">
        <v>5</v>
      </c>
      <c r="N403" s="177" t="s">
        <v>42</v>
      </c>
      <c r="O403" s="41"/>
      <c r="P403" s="178">
        <f>O403*H403</f>
        <v>0</v>
      </c>
      <c r="Q403" s="178">
        <v>1.2E-4</v>
      </c>
      <c r="R403" s="178">
        <f>Q403*H403</f>
        <v>8.0326799999999986E-3</v>
      </c>
      <c r="S403" s="178">
        <v>0</v>
      </c>
      <c r="T403" s="179">
        <f>S403*H403</f>
        <v>0</v>
      </c>
      <c r="AR403" s="23" t="s">
        <v>214</v>
      </c>
      <c r="AT403" s="23" t="s">
        <v>132</v>
      </c>
      <c r="AU403" s="23" t="s">
        <v>81</v>
      </c>
      <c r="AY403" s="23" t="s">
        <v>129</v>
      </c>
      <c r="BE403" s="180">
        <f>IF(N403="základní",J403,0)</f>
        <v>0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23" t="s">
        <v>79</v>
      </c>
      <c r="BK403" s="180">
        <f>ROUND(I403*H403,2)</f>
        <v>0</v>
      </c>
      <c r="BL403" s="23" t="s">
        <v>214</v>
      </c>
      <c r="BM403" s="23" t="s">
        <v>893</v>
      </c>
    </row>
    <row r="404" spans="2:65" s="11" customFormat="1" ht="12">
      <c r="B404" s="181"/>
      <c r="D404" s="182" t="s">
        <v>139</v>
      </c>
      <c r="E404" s="183" t="s">
        <v>5</v>
      </c>
      <c r="F404" s="184" t="s">
        <v>881</v>
      </c>
      <c r="H404" s="185">
        <v>66.938999999999993</v>
      </c>
      <c r="I404" s="186"/>
      <c r="L404" s="181"/>
      <c r="M404" s="187"/>
      <c r="N404" s="188"/>
      <c r="O404" s="188"/>
      <c r="P404" s="188"/>
      <c r="Q404" s="188"/>
      <c r="R404" s="188"/>
      <c r="S404" s="188"/>
      <c r="T404" s="189"/>
      <c r="AT404" s="183" t="s">
        <v>139</v>
      </c>
      <c r="AU404" s="183" t="s">
        <v>81</v>
      </c>
      <c r="AV404" s="11" t="s">
        <v>81</v>
      </c>
      <c r="AW404" s="11" t="s">
        <v>35</v>
      </c>
      <c r="AX404" s="11" t="s">
        <v>79</v>
      </c>
      <c r="AY404" s="183" t="s">
        <v>129</v>
      </c>
    </row>
    <row r="405" spans="2:65" s="10" customFormat="1" ht="37.35" customHeight="1">
      <c r="B405" s="155"/>
      <c r="D405" s="156" t="s">
        <v>70</v>
      </c>
      <c r="E405" s="157" t="s">
        <v>894</v>
      </c>
      <c r="F405" s="157" t="s">
        <v>895</v>
      </c>
      <c r="I405" s="158"/>
      <c r="J405" s="159">
        <f>BK405</f>
        <v>0</v>
      </c>
      <c r="L405" s="155"/>
      <c r="M405" s="160"/>
      <c r="N405" s="161"/>
      <c r="O405" s="161"/>
      <c r="P405" s="162">
        <f>P406+P409+P411</f>
        <v>0</v>
      </c>
      <c r="Q405" s="161"/>
      <c r="R405" s="162">
        <f>R406+R409+R411</f>
        <v>0</v>
      </c>
      <c r="S405" s="161"/>
      <c r="T405" s="163">
        <f>T406+T409+T411</f>
        <v>0</v>
      </c>
      <c r="AR405" s="156" t="s">
        <v>131</v>
      </c>
      <c r="AT405" s="164" t="s">
        <v>70</v>
      </c>
      <c r="AU405" s="164" t="s">
        <v>71</v>
      </c>
      <c r="AY405" s="156" t="s">
        <v>129</v>
      </c>
      <c r="BK405" s="165">
        <f>BK406+BK409+BK411</f>
        <v>0</v>
      </c>
    </row>
    <row r="406" spans="2:65" s="10" customFormat="1" ht="19.95" customHeight="1">
      <c r="B406" s="155"/>
      <c r="D406" s="156" t="s">
        <v>70</v>
      </c>
      <c r="E406" s="166" t="s">
        <v>896</v>
      </c>
      <c r="F406" s="166" t="s">
        <v>897</v>
      </c>
      <c r="I406" s="158"/>
      <c r="J406" s="167">
        <f>BK406</f>
        <v>0</v>
      </c>
      <c r="L406" s="155"/>
      <c r="M406" s="160"/>
      <c r="N406" s="161"/>
      <c r="O406" s="161"/>
      <c r="P406" s="162">
        <f>SUM(P407:P408)</f>
        <v>0</v>
      </c>
      <c r="Q406" s="161"/>
      <c r="R406" s="162">
        <f>SUM(R407:R408)</f>
        <v>0</v>
      </c>
      <c r="S406" s="161"/>
      <c r="T406" s="163">
        <f>SUM(T407:T408)</f>
        <v>0</v>
      </c>
      <c r="AR406" s="156" t="s">
        <v>131</v>
      </c>
      <c r="AT406" s="164" t="s">
        <v>70</v>
      </c>
      <c r="AU406" s="164" t="s">
        <v>79</v>
      </c>
      <c r="AY406" s="156" t="s">
        <v>129</v>
      </c>
      <c r="BK406" s="165">
        <f>SUM(BK407:BK408)</f>
        <v>0</v>
      </c>
    </row>
    <row r="407" spans="2:65" s="1" customFormat="1" ht="39" customHeight="1">
      <c r="B407" s="168"/>
      <c r="C407" s="169" t="s">
        <v>79</v>
      </c>
      <c r="D407" s="169" t="s">
        <v>132</v>
      </c>
      <c r="E407" s="170" t="s">
        <v>898</v>
      </c>
      <c r="F407" s="171" t="s">
        <v>1098</v>
      </c>
      <c r="G407" s="172" t="s">
        <v>899</v>
      </c>
      <c r="H407" s="173">
        <v>1</v>
      </c>
      <c r="I407" s="174"/>
      <c r="J407" s="175">
        <f>ROUND(I407*H407,2)</f>
        <v>0</v>
      </c>
      <c r="K407" s="171" t="s">
        <v>136</v>
      </c>
      <c r="L407" s="40"/>
      <c r="M407" s="176" t="s">
        <v>5</v>
      </c>
      <c r="N407" s="177" t="s">
        <v>42</v>
      </c>
      <c r="O407" s="41"/>
      <c r="P407" s="178">
        <f>O407*H407</f>
        <v>0</v>
      </c>
      <c r="Q407" s="178">
        <v>0</v>
      </c>
      <c r="R407" s="178">
        <f>Q407*H407</f>
        <v>0</v>
      </c>
      <c r="S407" s="178">
        <v>0</v>
      </c>
      <c r="T407" s="179">
        <f>S407*H407</f>
        <v>0</v>
      </c>
      <c r="AR407" s="23" t="s">
        <v>900</v>
      </c>
      <c r="AT407" s="23" t="s">
        <v>132</v>
      </c>
      <c r="AU407" s="23" t="s">
        <v>81</v>
      </c>
      <c r="AY407" s="23" t="s">
        <v>129</v>
      </c>
      <c r="BE407" s="180">
        <f>IF(N407="základní",J407,0)</f>
        <v>0</v>
      </c>
      <c r="BF407" s="180">
        <f>IF(N407="snížená",J407,0)</f>
        <v>0</v>
      </c>
      <c r="BG407" s="180">
        <f>IF(N407="zákl. přenesená",J407,0)</f>
        <v>0</v>
      </c>
      <c r="BH407" s="180">
        <f>IF(N407="sníž. přenesená",J407,0)</f>
        <v>0</v>
      </c>
      <c r="BI407" s="180">
        <f>IF(N407="nulová",J407,0)</f>
        <v>0</v>
      </c>
      <c r="BJ407" s="23" t="s">
        <v>79</v>
      </c>
      <c r="BK407" s="180">
        <f>ROUND(I407*H407,2)</f>
        <v>0</v>
      </c>
      <c r="BL407" s="23" t="s">
        <v>900</v>
      </c>
      <c r="BM407" s="23" t="s">
        <v>901</v>
      </c>
    </row>
    <row r="408" spans="2:65" s="1" customFormat="1" ht="25.5" customHeight="1">
      <c r="B408" s="168"/>
      <c r="C408" s="169" t="s">
        <v>137</v>
      </c>
      <c r="D408" s="169" t="s">
        <v>132</v>
      </c>
      <c r="E408" s="170" t="s">
        <v>902</v>
      </c>
      <c r="F408" s="171" t="s">
        <v>903</v>
      </c>
      <c r="G408" s="172" t="s">
        <v>899</v>
      </c>
      <c r="H408" s="173">
        <v>1</v>
      </c>
      <c r="I408" s="174"/>
      <c r="J408" s="175">
        <f>ROUND(I408*H408,2)</f>
        <v>0</v>
      </c>
      <c r="K408" s="171" t="s">
        <v>136</v>
      </c>
      <c r="L408" s="40"/>
      <c r="M408" s="176" t="s">
        <v>5</v>
      </c>
      <c r="N408" s="177" t="s">
        <v>42</v>
      </c>
      <c r="O408" s="41"/>
      <c r="P408" s="178">
        <f>O408*H408</f>
        <v>0</v>
      </c>
      <c r="Q408" s="178">
        <v>0</v>
      </c>
      <c r="R408" s="178">
        <f>Q408*H408</f>
        <v>0</v>
      </c>
      <c r="S408" s="178">
        <v>0</v>
      </c>
      <c r="T408" s="179">
        <f>S408*H408</f>
        <v>0</v>
      </c>
      <c r="AR408" s="23" t="s">
        <v>900</v>
      </c>
      <c r="AT408" s="23" t="s">
        <v>132</v>
      </c>
      <c r="AU408" s="23" t="s">
        <v>81</v>
      </c>
      <c r="AY408" s="23" t="s">
        <v>129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23" t="s">
        <v>79</v>
      </c>
      <c r="BK408" s="180">
        <f>ROUND(I408*H408,2)</f>
        <v>0</v>
      </c>
      <c r="BL408" s="23" t="s">
        <v>900</v>
      </c>
      <c r="BM408" s="23" t="s">
        <v>904</v>
      </c>
    </row>
    <row r="409" spans="2:65" s="10" customFormat="1" ht="29.85" customHeight="1">
      <c r="B409" s="155"/>
      <c r="D409" s="156" t="s">
        <v>70</v>
      </c>
      <c r="E409" s="166" t="s">
        <v>905</v>
      </c>
      <c r="F409" s="166" t="s">
        <v>906</v>
      </c>
      <c r="I409" s="158"/>
      <c r="J409" s="167">
        <f>BK409</f>
        <v>0</v>
      </c>
      <c r="L409" s="155"/>
      <c r="M409" s="160"/>
      <c r="N409" s="161"/>
      <c r="O409" s="161"/>
      <c r="P409" s="162">
        <f>P410</f>
        <v>0</v>
      </c>
      <c r="Q409" s="161"/>
      <c r="R409" s="162">
        <f>R410</f>
        <v>0</v>
      </c>
      <c r="S409" s="161"/>
      <c r="T409" s="163">
        <f>T410</f>
        <v>0</v>
      </c>
      <c r="AR409" s="156" t="s">
        <v>131</v>
      </c>
      <c r="AT409" s="164" t="s">
        <v>70</v>
      </c>
      <c r="AU409" s="164" t="s">
        <v>79</v>
      </c>
      <c r="AY409" s="156" t="s">
        <v>129</v>
      </c>
      <c r="BK409" s="165">
        <f>BK410</f>
        <v>0</v>
      </c>
    </row>
    <row r="410" spans="2:65" s="1" customFormat="1" ht="16.5" customHeight="1">
      <c r="B410" s="168"/>
      <c r="C410" s="169" t="s">
        <v>81</v>
      </c>
      <c r="D410" s="169" t="s">
        <v>132</v>
      </c>
      <c r="E410" s="170" t="s">
        <v>907</v>
      </c>
      <c r="F410" s="171" t="s">
        <v>908</v>
      </c>
      <c r="G410" s="172" t="s">
        <v>899</v>
      </c>
      <c r="H410" s="173">
        <v>1</v>
      </c>
      <c r="I410" s="174"/>
      <c r="J410" s="175">
        <f>ROUND(I410*H410,2)</f>
        <v>0</v>
      </c>
      <c r="K410" s="171" t="s">
        <v>136</v>
      </c>
      <c r="L410" s="40"/>
      <c r="M410" s="176" t="s">
        <v>5</v>
      </c>
      <c r="N410" s="177" t="s">
        <v>42</v>
      </c>
      <c r="O410" s="41"/>
      <c r="P410" s="178">
        <f>O410*H410</f>
        <v>0</v>
      </c>
      <c r="Q410" s="178">
        <v>0</v>
      </c>
      <c r="R410" s="178">
        <f>Q410*H410</f>
        <v>0</v>
      </c>
      <c r="S410" s="178">
        <v>0</v>
      </c>
      <c r="T410" s="179">
        <f>S410*H410</f>
        <v>0</v>
      </c>
      <c r="AR410" s="23" t="s">
        <v>900</v>
      </c>
      <c r="AT410" s="23" t="s">
        <v>132</v>
      </c>
      <c r="AU410" s="23" t="s">
        <v>81</v>
      </c>
      <c r="AY410" s="23" t="s">
        <v>129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23" t="s">
        <v>79</v>
      </c>
      <c r="BK410" s="180">
        <f>ROUND(I410*H410,2)</f>
        <v>0</v>
      </c>
      <c r="BL410" s="23" t="s">
        <v>900</v>
      </c>
      <c r="BM410" s="23" t="s">
        <v>909</v>
      </c>
    </row>
    <row r="411" spans="2:65" s="10" customFormat="1" ht="29.85" customHeight="1">
      <c r="B411" s="155"/>
      <c r="D411" s="156" t="s">
        <v>70</v>
      </c>
      <c r="E411" s="166" t="s">
        <v>910</v>
      </c>
      <c r="F411" s="166" t="s">
        <v>911</v>
      </c>
      <c r="I411" s="158"/>
      <c r="J411" s="167">
        <f>BK411</f>
        <v>0</v>
      </c>
      <c r="L411" s="155"/>
      <c r="M411" s="160"/>
      <c r="N411" s="161"/>
      <c r="O411" s="161"/>
      <c r="P411" s="162">
        <f>P412</f>
        <v>0</v>
      </c>
      <c r="Q411" s="161"/>
      <c r="R411" s="162">
        <f>R412</f>
        <v>0</v>
      </c>
      <c r="S411" s="161"/>
      <c r="T411" s="163">
        <f>T412</f>
        <v>0</v>
      </c>
      <c r="AR411" s="156" t="s">
        <v>131</v>
      </c>
      <c r="AT411" s="164" t="s">
        <v>70</v>
      </c>
      <c r="AU411" s="164" t="s">
        <v>79</v>
      </c>
      <c r="AY411" s="156" t="s">
        <v>129</v>
      </c>
      <c r="BK411" s="165">
        <f>BK412</f>
        <v>0</v>
      </c>
    </row>
    <row r="412" spans="2:65" s="1" customFormat="1" ht="16.5" customHeight="1">
      <c r="B412" s="168"/>
      <c r="C412" s="169" t="s">
        <v>444</v>
      </c>
      <c r="D412" s="169" t="s">
        <v>132</v>
      </c>
      <c r="E412" s="170" t="s">
        <v>912</v>
      </c>
      <c r="F412" s="171" t="s">
        <v>913</v>
      </c>
      <c r="G412" s="172" t="s">
        <v>899</v>
      </c>
      <c r="H412" s="173">
        <v>1</v>
      </c>
      <c r="I412" s="174"/>
      <c r="J412" s="175">
        <f>ROUND(I412*H412,2)</f>
        <v>0</v>
      </c>
      <c r="K412" s="171" t="s">
        <v>136</v>
      </c>
      <c r="L412" s="40"/>
      <c r="M412" s="176" t="s">
        <v>5</v>
      </c>
      <c r="N412" s="219" t="s">
        <v>42</v>
      </c>
      <c r="O412" s="220"/>
      <c r="P412" s="221">
        <f>O412*H412</f>
        <v>0</v>
      </c>
      <c r="Q412" s="221">
        <v>0</v>
      </c>
      <c r="R412" s="221">
        <f>Q412*H412</f>
        <v>0</v>
      </c>
      <c r="S412" s="221">
        <v>0</v>
      </c>
      <c r="T412" s="222">
        <f>S412*H412</f>
        <v>0</v>
      </c>
      <c r="AR412" s="23" t="s">
        <v>900</v>
      </c>
      <c r="AT412" s="23" t="s">
        <v>132</v>
      </c>
      <c r="AU412" s="23" t="s">
        <v>81</v>
      </c>
      <c r="AY412" s="23" t="s">
        <v>129</v>
      </c>
      <c r="BE412" s="180">
        <f>IF(N412="základní",J412,0)</f>
        <v>0</v>
      </c>
      <c r="BF412" s="180">
        <f>IF(N412="snížená",J412,0)</f>
        <v>0</v>
      </c>
      <c r="BG412" s="180">
        <f>IF(N412="zákl. přenesená",J412,0)</f>
        <v>0</v>
      </c>
      <c r="BH412" s="180">
        <f>IF(N412="sníž. přenesená",J412,0)</f>
        <v>0</v>
      </c>
      <c r="BI412" s="180">
        <f>IF(N412="nulová",J412,0)</f>
        <v>0</v>
      </c>
      <c r="BJ412" s="23" t="s">
        <v>79</v>
      </c>
      <c r="BK412" s="180">
        <f>ROUND(I412*H412,2)</f>
        <v>0</v>
      </c>
      <c r="BL412" s="23" t="s">
        <v>900</v>
      </c>
      <c r="BM412" s="23" t="s">
        <v>914</v>
      </c>
    </row>
    <row r="413" spans="2:65" s="1" customFormat="1" ht="6.9" customHeight="1">
      <c r="B413" s="55"/>
      <c r="C413" s="56"/>
      <c r="D413" s="56"/>
      <c r="E413" s="56"/>
      <c r="F413" s="56"/>
      <c r="G413" s="56"/>
      <c r="H413" s="56"/>
      <c r="I413" s="122"/>
      <c r="J413" s="56"/>
      <c r="K413" s="56"/>
      <c r="L413" s="40"/>
    </row>
  </sheetData>
  <autoFilter ref="C93:K412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3" customWidth="1"/>
    <col min="2" max="2" width="1.7109375" style="223" customWidth="1"/>
    <col min="3" max="4" width="5" style="223" customWidth="1"/>
    <col min="5" max="5" width="11.7109375" style="223" customWidth="1"/>
    <col min="6" max="6" width="9.140625" style="223" customWidth="1"/>
    <col min="7" max="7" width="5" style="223" customWidth="1"/>
    <col min="8" max="8" width="77.85546875" style="223" customWidth="1"/>
    <col min="9" max="10" width="20" style="223" customWidth="1"/>
    <col min="11" max="11" width="1.7109375" style="223" customWidth="1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0" t="s">
        <v>915</v>
      </c>
      <c r="D3" s="350"/>
      <c r="E3" s="350"/>
      <c r="F3" s="350"/>
      <c r="G3" s="350"/>
      <c r="H3" s="350"/>
      <c r="I3" s="350"/>
      <c r="J3" s="350"/>
      <c r="K3" s="228"/>
    </row>
    <row r="4" spans="2:11" ht="25.5" customHeight="1">
      <c r="B4" s="229"/>
      <c r="C4" s="354" t="s">
        <v>916</v>
      </c>
      <c r="D4" s="354"/>
      <c r="E4" s="354"/>
      <c r="F4" s="354"/>
      <c r="G4" s="354"/>
      <c r="H4" s="354"/>
      <c r="I4" s="354"/>
      <c r="J4" s="354"/>
      <c r="K4" s="230"/>
    </row>
    <row r="5" spans="2:1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ht="15" customHeight="1">
      <c r="B6" s="229"/>
      <c r="C6" s="353" t="s">
        <v>917</v>
      </c>
      <c r="D6" s="353"/>
      <c r="E6" s="353"/>
      <c r="F6" s="353"/>
      <c r="G6" s="353"/>
      <c r="H6" s="353"/>
      <c r="I6" s="353"/>
      <c r="J6" s="353"/>
      <c r="K6" s="230"/>
    </row>
    <row r="7" spans="2:11" ht="15" customHeight="1">
      <c r="B7" s="233"/>
      <c r="C7" s="353" t="s">
        <v>918</v>
      </c>
      <c r="D7" s="353"/>
      <c r="E7" s="353"/>
      <c r="F7" s="353"/>
      <c r="G7" s="353"/>
      <c r="H7" s="353"/>
      <c r="I7" s="353"/>
      <c r="J7" s="353"/>
      <c r="K7" s="230"/>
    </row>
    <row r="8" spans="2:1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ht="15" customHeight="1">
      <c r="B9" s="233"/>
      <c r="C9" s="353" t="s">
        <v>919</v>
      </c>
      <c r="D9" s="353"/>
      <c r="E9" s="353"/>
      <c r="F9" s="353"/>
      <c r="G9" s="353"/>
      <c r="H9" s="353"/>
      <c r="I9" s="353"/>
      <c r="J9" s="353"/>
      <c r="K9" s="230"/>
    </row>
    <row r="10" spans="2:11" ht="15" customHeight="1">
      <c r="B10" s="233"/>
      <c r="C10" s="232"/>
      <c r="D10" s="353" t="s">
        <v>920</v>
      </c>
      <c r="E10" s="353"/>
      <c r="F10" s="353"/>
      <c r="G10" s="353"/>
      <c r="H10" s="353"/>
      <c r="I10" s="353"/>
      <c r="J10" s="353"/>
      <c r="K10" s="230"/>
    </row>
    <row r="11" spans="2:11" ht="15" customHeight="1">
      <c r="B11" s="233"/>
      <c r="C11" s="234"/>
      <c r="D11" s="353" t="s">
        <v>921</v>
      </c>
      <c r="E11" s="353"/>
      <c r="F11" s="353"/>
      <c r="G11" s="353"/>
      <c r="H11" s="353"/>
      <c r="I11" s="353"/>
      <c r="J11" s="353"/>
      <c r="K11" s="230"/>
    </row>
    <row r="12" spans="2:11" ht="12.75" customHeight="1">
      <c r="B12" s="233"/>
      <c r="C12" s="234"/>
      <c r="D12" s="234"/>
      <c r="E12" s="234"/>
      <c r="F12" s="234"/>
      <c r="G12" s="234"/>
      <c r="H12" s="234"/>
      <c r="I12" s="234"/>
      <c r="J12" s="234"/>
      <c r="K12" s="230"/>
    </row>
    <row r="13" spans="2:11" ht="15" customHeight="1">
      <c r="B13" s="233"/>
      <c r="C13" s="234"/>
      <c r="D13" s="353" t="s">
        <v>922</v>
      </c>
      <c r="E13" s="353"/>
      <c r="F13" s="353"/>
      <c r="G13" s="353"/>
      <c r="H13" s="353"/>
      <c r="I13" s="353"/>
      <c r="J13" s="353"/>
      <c r="K13" s="230"/>
    </row>
    <row r="14" spans="2:11" ht="15" customHeight="1">
      <c r="B14" s="233"/>
      <c r="C14" s="234"/>
      <c r="D14" s="353" t="s">
        <v>923</v>
      </c>
      <c r="E14" s="353"/>
      <c r="F14" s="353"/>
      <c r="G14" s="353"/>
      <c r="H14" s="353"/>
      <c r="I14" s="353"/>
      <c r="J14" s="353"/>
      <c r="K14" s="230"/>
    </row>
    <row r="15" spans="2:11" ht="15" customHeight="1">
      <c r="B15" s="233"/>
      <c r="C15" s="234"/>
      <c r="D15" s="353" t="s">
        <v>924</v>
      </c>
      <c r="E15" s="353"/>
      <c r="F15" s="353"/>
      <c r="G15" s="353"/>
      <c r="H15" s="353"/>
      <c r="I15" s="353"/>
      <c r="J15" s="353"/>
      <c r="K15" s="230"/>
    </row>
    <row r="16" spans="2:11" ht="15" customHeight="1">
      <c r="B16" s="233"/>
      <c r="C16" s="234"/>
      <c r="D16" s="234"/>
      <c r="E16" s="235" t="s">
        <v>78</v>
      </c>
      <c r="F16" s="353" t="s">
        <v>925</v>
      </c>
      <c r="G16" s="353"/>
      <c r="H16" s="353"/>
      <c r="I16" s="353"/>
      <c r="J16" s="353"/>
      <c r="K16" s="230"/>
    </row>
    <row r="17" spans="2:11" ht="15" customHeight="1">
      <c r="B17" s="233"/>
      <c r="C17" s="234"/>
      <c r="D17" s="234"/>
      <c r="E17" s="235" t="s">
        <v>926</v>
      </c>
      <c r="F17" s="353" t="s">
        <v>927</v>
      </c>
      <c r="G17" s="353"/>
      <c r="H17" s="353"/>
      <c r="I17" s="353"/>
      <c r="J17" s="353"/>
      <c r="K17" s="230"/>
    </row>
    <row r="18" spans="2:11" ht="15" customHeight="1">
      <c r="B18" s="233"/>
      <c r="C18" s="234"/>
      <c r="D18" s="234"/>
      <c r="E18" s="235" t="s">
        <v>928</v>
      </c>
      <c r="F18" s="353" t="s">
        <v>929</v>
      </c>
      <c r="G18" s="353"/>
      <c r="H18" s="353"/>
      <c r="I18" s="353"/>
      <c r="J18" s="353"/>
      <c r="K18" s="230"/>
    </row>
    <row r="19" spans="2:11" ht="15" customHeight="1">
      <c r="B19" s="233"/>
      <c r="C19" s="234"/>
      <c r="D19" s="234"/>
      <c r="E19" s="235" t="s">
        <v>930</v>
      </c>
      <c r="F19" s="353" t="s">
        <v>931</v>
      </c>
      <c r="G19" s="353"/>
      <c r="H19" s="353"/>
      <c r="I19" s="353"/>
      <c r="J19" s="353"/>
      <c r="K19" s="230"/>
    </row>
    <row r="20" spans="2:11" ht="15" customHeight="1">
      <c r="B20" s="233"/>
      <c r="C20" s="234"/>
      <c r="D20" s="234"/>
      <c r="E20" s="235" t="s">
        <v>932</v>
      </c>
      <c r="F20" s="353" t="s">
        <v>933</v>
      </c>
      <c r="G20" s="353"/>
      <c r="H20" s="353"/>
      <c r="I20" s="353"/>
      <c r="J20" s="353"/>
      <c r="K20" s="230"/>
    </row>
    <row r="21" spans="2:11" ht="15" customHeight="1">
      <c r="B21" s="233"/>
      <c r="C21" s="234"/>
      <c r="D21" s="234"/>
      <c r="E21" s="235" t="s">
        <v>934</v>
      </c>
      <c r="F21" s="353" t="s">
        <v>935</v>
      </c>
      <c r="G21" s="353"/>
      <c r="H21" s="353"/>
      <c r="I21" s="353"/>
      <c r="J21" s="353"/>
      <c r="K21" s="230"/>
    </row>
    <row r="22" spans="2:11" ht="12.75" customHeight="1">
      <c r="B22" s="233"/>
      <c r="C22" s="234"/>
      <c r="D22" s="234"/>
      <c r="E22" s="234"/>
      <c r="F22" s="234"/>
      <c r="G22" s="234"/>
      <c r="H22" s="234"/>
      <c r="I22" s="234"/>
      <c r="J22" s="234"/>
      <c r="K22" s="230"/>
    </row>
    <row r="23" spans="2:11" ht="15" customHeight="1">
      <c r="B23" s="233"/>
      <c r="C23" s="353" t="s">
        <v>936</v>
      </c>
      <c r="D23" s="353"/>
      <c r="E23" s="353"/>
      <c r="F23" s="353"/>
      <c r="G23" s="353"/>
      <c r="H23" s="353"/>
      <c r="I23" s="353"/>
      <c r="J23" s="353"/>
      <c r="K23" s="230"/>
    </row>
    <row r="24" spans="2:11" ht="15" customHeight="1">
      <c r="B24" s="233"/>
      <c r="C24" s="353" t="s">
        <v>937</v>
      </c>
      <c r="D24" s="353"/>
      <c r="E24" s="353"/>
      <c r="F24" s="353"/>
      <c r="G24" s="353"/>
      <c r="H24" s="353"/>
      <c r="I24" s="353"/>
      <c r="J24" s="353"/>
      <c r="K24" s="230"/>
    </row>
    <row r="25" spans="2:11" ht="15" customHeight="1">
      <c r="B25" s="233"/>
      <c r="C25" s="232"/>
      <c r="D25" s="353" t="s">
        <v>938</v>
      </c>
      <c r="E25" s="353"/>
      <c r="F25" s="353"/>
      <c r="G25" s="353"/>
      <c r="H25" s="353"/>
      <c r="I25" s="353"/>
      <c r="J25" s="353"/>
      <c r="K25" s="230"/>
    </row>
    <row r="26" spans="2:11" ht="15" customHeight="1">
      <c r="B26" s="233"/>
      <c r="C26" s="234"/>
      <c r="D26" s="353" t="s">
        <v>939</v>
      </c>
      <c r="E26" s="353"/>
      <c r="F26" s="353"/>
      <c r="G26" s="353"/>
      <c r="H26" s="353"/>
      <c r="I26" s="353"/>
      <c r="J26" s="353"/>
      <c r="K26" s="230"/>
    </row>
    <row r="27" spans="2:11" ht="12.75" customHeight="1">
      <c r="B27" s="233"/>
      <c r="C27" s="234"/>
      <c r="D27" s="234"/>
      <c r="E27" s="234"/>
      <c r="F27" s="234"/>
      <c r="G27" s="234"/>
      <c r="H27" s="234"/>
      <c r="I27" s="234"/>
      <c r="J27" s="234"/>
      <c r="K27" s="230"/>
    </row>
    <row r="28" spans="2:11" ht="15" customHeight="1">
      <c r="B28" s="233"/>
      <c r="C28" s="234"/>
      <c r="D28" s="353" t="s">
        <v>940</v>
      </c>
      <c r="E28" s="353"/>
      <c r="F28" s="353"/>
      <c r="G28" s="353"/>
      <c r="H28" s="353"/>
      <c r="I28" s="353"/>
      <c r="J28" s="353"/>
      <c r="K28" s="230"/>
    </row>
    <row r="29" spans="2:11" ht="15" customHeight="1">
      <c r="B29" s="233"/>
      <c r="C29" s="234"/>
      <c r="D29" s="353" t="s">
        <v>941</v>
      </c>
      <c r="E29" s="353"/>
      <c r="F29" s="353"/>
      <c r="G29" s="353"/>
      <c r="H29" s="353"/>
      <c r="I29" s="353"/>
      <c r="J29" s="353"/>
      <c r="K29" s="230"/>
    </row>
    <row r="30" spans="2:11" ht="12.75" customHeight="1">
      <c r="B30" s="233"/>
      <c r="C30" s="234"/>
      <c r="D30" s="234"/>
      <c r="E30" s="234"/>
      <c r="F30" s="234"/>
      <c r="G30" s="234"/>
      <c r="H30" s="234"/>
      <c r="I30" s="234"/>
      <c r="J30" s="234"/>
      <c r="K30" s="230"/>
    </row>
    <row r="31" spans="2:11" ht="15" customHeight="1">
      <c r="B31" s="233"/>
      <c r="C31" s="234"/>
      <c r="D31" s="353" t="s">
        <v>942</v>
      </c>
      <c r="E31" s="353"/>
      <c r="F31" s="353"/>
      <c r="G31" s="353"/>
      <c r="H31" s="353"/>
      <c r="I31" s="353"/>
      <c r="J31" s="353"/>
      <c r="K31" s="230"/>
    </row>
    <row r="32" spans="2:11" ht="15" customHeight="1">
      <c r="B32" s="233"/>
      <c r="C32" s="234"/>
      <c r="D32" s="353" t="s">
        <v>943</v>
      </c>
      <c r="E32" s="353"/>
      <c r="F32" s="353"/>
      <c r="G32" s="353"/>
      <c r="H32" s="353"/>
      <c r="I32" s="353"/>
      <c r="J32" s="353"/>
      <c r="K32" s="230"/>
    </row>
    <row r="33" spans="2:11" ht="15" customHeight="1">
      <c r="B33" s="233"/>
      <c r="C33" s="234"/>
      <c r="D33" s="353" t="s">
        <v>944</v>
      </c>
      <c r="E33" s="353"/>
      <c r="F33" s="353"/>
      <c r="G33" s="353"/>
      <c r="H33" s="353"/>
      <c r="I33" s="353"/>
      <c r="J33" s="353"/>
      <c r="K33" s="230"/>
    </row>
    <row r="34" spans="2:11" ht="15" customHeight="1">
      <c r="B34" s="233"/>
      <c r="C34" s="234"/>
      <c r="D34" s="232"/>
      <c r="E34" s="236" t="s">
        <v>114</v>
      </c>
      <c r="F34" s="232"/>
      <c r="G34" s="353" t="s">
        <v>945</v>
      </c>
      <c r="H34" s="353"/>
      <c r="I34" s="353"/>
      <c r="J34" s="353"/>
      <c r="K34" s="230"/>
    </row>
    <row r="35" spans="2:11" ht="30.75" customHeight="1">
      <c r="B35" s="233"/>
      <c r="C35" s="234"/>
      <c r="D35" s="232"/>
      <c r="E35" s="236" t="s">
        <v>946</v>
      </c>
      <c r="F35" s="232"/>
      <c r="G35" s="353" t="s">
        <v>947</v>
      </c>
      <c r="H35" s="353"/>
      <c r="I35" s="353"/>
      <c r="J35" s="353"/>
      <c r="K35" s="230"/>
    </row>
    <row r="36" spans="2:11" ht="15" customHeight="1">
      <c r="B36" s="233"/>
      <c r="C36" s="234"/>
      <c r="D36" s="232"/>
      <c r="E36" s="236" t="s">
        <v>52</v>
      </c>
      <c r="F36" s="232"/>
      <c r="G36" s="353" t="s">
        <v>948</v>
      </c>
      <c r="H36" s="353"/>
      <c r="I36" s="353"/>
      <c r="J36" s="353"/>
      <c r="K36" s="230"/>
    </row>
    <row r="37" spans="2:11" ht="15" customHeight="1">
      <c r="B37" s="233"/>
      <c r="C37" s="234"/>
      <c r="D37" s="232"/>
      <c r="E37" s="236" t="s">
        <v>115</v>
      </c>
      <c r="F37" s="232"/>
      <c r="G37" s="353" t="s">
        <v>949</v>
      </c>
      <c r="H37" s="353"/>
      <c r="I37" s="353"/>
      <c r="J37" s="353"/>
      <c r="K37" s="230"/>
    </row>
    <row r="38" spans="2:11" ht="15" customHeight="1">
      <c r="B38" s="233"/>
      <c r="C38" s="234"/>
      <c r="D38" s="232"/>
      <c r="E38" s="236" t="s">
        <v>116</v>
      </c>
      <c r="F38" s="232"/>
      <c r="G38" s="353" t="s">
        <v>950</v>
      </c>
      <c r="H38" s="353"/>
      <c r="I38" s="353"/>
      <c r="J38" s="353"/>
      <c r="K38" s="230"/>
    </row>
    <row r="39" spans="2:11" ht="15" customHeight="1">
      <c r="B39" s="233"/>
      <c r="C39" s="234"/>
      <c r="D39" s="232"/>
      <c r="E39" s="236" t="s">
        <v>117</v>
      </c>
      <c r="F39" s="232"/>
      <c r="G39" s="353" t="s">
        <v>951</v>
      </c>
      <c r="H39" s="353"/>
      <c r="I39" s="353"/>
      <c r="J39" s="353"/>
      <c r="K39" s="230"/>
    </row>
    <row r="40" spans="2:11" ht="15" customHeight="1">
      <c r="B40" s="233"/>
      <c r="C40" s="234"/>
      <c r="D40" s="232"/>
      <c r="E40" s="236" t="s">
        <v>952</v>
      </c>
      <c r="F40" s="232"/>
      <c r="G40" s="353" t="s">
        <v>953</v>
      </c>
      <c r="H40" s="353"/>
      <c r="I40" s="353"/>
      <c r="J40" s="353"/>
      <c r="K40" s="230"/>
    </row>
    <row r="41" spans="2:11" ht="15" customHeight="1">
      <c r="B41" s="233"/>
      <c r="C41" s="234"/>
      <c r="D41" s="232"/>
      <c r="E41" s="236"/>
      <c r="F41" s="232"/>
      <c r="G41" s="353" t="s">
        <v>954</v>
      </c>
      <c r="H41" s="353"/>
      <c r="I41" s="353"/>
      <c r="J41" s="353"/>
      <c r="K41" s="230"/>
    </row>
    <row r="42" spans="2:11" ht="15" customHeight="1">
      <c r="B42" s="233"/>
      <c r="C42" s="234"/>
      <c r="D42" s="232"/>
      <c r="E42" s="236" t="s">
        <v>955</v>
      </c>
      <c r="F42" s="232"/>
      <c r="G42" s="353" t="s">
        <v>956</v>
      </c>
      <c r="H42" s="353"/>
      <c r="I42" s="353"/>
      <c r="J42" s="353"/>
      <c r="K42" s="230"/>
    </row>
    <row r="43" spans="2:11" ht="15" customHeight="1">
      <c r="B43" s="233"/>
      <c r="C43" s="234"/>
      <c r="D43" s="232"/>
      <c r="E43" s="236" t="s">
        <v>119</v>
      </c>
      <c r="F43" s="232"/>
      <c r="G43" s="353" t="s">
        <v>957</v>
      </c>
      <c r="H43" s="353"/>
      <c r="I43" s="353"/>
      <c r="J43" s="353"/>
      <c r="K43" s="230"/>
    </row>
    <row r="44" spans="2:11" ht="12.75" customHeight="1">
      <c r="B44" s="233"/>
      <c r="C44" s="234"/>
      <c r="D44" s="232"/>
      <c r="E44" s="232"/>
      <c r="F44" s="232"/>
      <c r="G44" s="232"/>
      <c r="H44" s="232"/>
      <c r="I44" s="232"/>
      <c r="J44" s="232"/>
      <c r="K44" s="230"/>
    </row>
    <row r="45" spans="2:11" ht="15" customHeight="1">
      <c r="B45" s="233"/>
      <c r="C45" s="234"/>
      <c r="D45" s="353" t="s">
        <v>958</v>
      </c>
      <c r="E45" s="353"/>
      <c r="F45" s="353"/>
      <c r="G45" s="353"/>
      <c r="H45" s="353"/>
      <c r="I45" s="353"/>
      <c r="J45" s="353"/>
      <c r="K45" s="230"/>
    </row>
    <row r="46" spans="2:11" ht="15" customHeight="1">
      <c r="B46" s="233"/>
      <c r="C46" s="234"/>
      <c r="D46" s="234"/>
      <c r="E46" s="353" t="s">
        <v>959</v>
      </c>
      <c r="F46" s="353"/>
      <c r="G46" s="353"/>
      <c r="H46" s="353"/>
      <c r="I46" s="353"/>
      <c r="J46" s="353"/>
      <c r="K46" s="230"/>
    </row>
    <row r="47" spans="2:11" ht="15" customHeight="1">
      <c r="B47" s="233"/>
      <c r="C47" s="234"/>
      <c r="D47" s="234"/>
      <c r="E47" s="353" t="s">
        <v>960</v>
      </c>
      <c r="F47" s="353"/>
      <c r="G47" s="353"/>
      <c r="H47" s="353"/>
      <c r="I47" s="353"/>
      <c r="J47" s="353"/>
      <c r="K47" s="230"/>
    </row>
    <row r="48" spans="2:11" ht="15" customHeight="1">
      <c r="B48" s="233"/>
      <c r="C48" s="234"/>
      <c r="D48" s="234"/>
      <c r="E48" s="353" t="s">
        <v>961</v>
      </c>
      <c r="F48" s="353"/>
      <c r="G48" s="353"/>
      <c r="H48" s="353"/>
      <c r="I48" s="353"/>
      <c r="J48" s="353"/>
      <c r="K48" s="230"/>
    </row>
    <row r="49" spans="2:11" ht="15" customHeight="1">
      <c r="B49" s="233"/>
      <c r="C49" s="234"/>
      <c r="D49" s="353" t="s">
        <v>962</v>
      </c>
      <c r="E49" s="353"/>
      <c r="F49" s="353"/>
      <c r="G49" s="353"/>
      <c r="H49" s="353"/>
      <c r="I49" s="353"/>
      <c r="J49" s="353"/>
      <c r="K49" s="230"/>
    </row>
    <row r="50" spans="2:11" ht="25.5" customHeight="1">
      <c r="B50" s="229"/>
      <c r="C50" s="354" t="s">
        <v>963</v>
      </c>
      <c r="D50" s="354"/>
      <c r="E50" s="354"/>
      <c r="F50" s="354"/>
      <c r="G50" s="354"/>
      <c r="H50" s="354"/>
      <c r="I50" s="354"/>
      <c r="J50" s="354"/>
      <c r="K50" s="230"/>
    </row>
    <row r="51" spans="2:11" ht="5.25" customHeight="1">
      <c r="B51" s="229"/>
      <c r="C51" s="231"/>
      <c r="D51" s="231"/>
      <c r="E51" s="231"/>
      <c r="F51" s="231"/>
      <c r="G51" s="231"/>
      <c r="H51" s="231"/>
      <c r="I51" s="231"/>
      <c r="J51" s="231"/>
      <c r="K51" s="230"/>
    </row>
    <row r="52" spans="2:11" ht="15" customHeight="1">
      <c r="B52" s="229"/>
      <c r="C52" s="353" t="s">
        <v>964</v>
      </c>
      <c r="D52" s="353"/>
      <c r="E52" s="353"/>
      <c r="F52" s="353"/>
      <c r="G52" s="353"/>
      <c r="H52" s="353"/>
      <c r="I52" s="353"/>
      <c r="J52" s="353"/>
      <c r="K52" s="230"/>
    </row>
    <row r="53" spans="2:11" ht="15" customHeight="1">
      <c r="B53" s="229"/>
      <c r="C53" s="353" t="s">
        <v>965</v>
      </c>
      <c r="D53" s="353"/>
      <c r="E53" s="353"/>
      <c r="F53" s="353"/>
      <c r="G53" s="353"/>
      <c r="H53" s="353"/>
      <c r="I53" s="353"/>
      <c r="J53" s="353"/>
      <c r="K53" s="230"/>
    </row>
    <row r="54" spans="2:11" ht="12.75" customHeight="1">
      <c r="B54" s="229"/>
      <c r="C54" s="232"/>
      <c r="D54" s="232"/>
      <c r="E54" s="232"/>
      <c r="F54" s="232"/>
      <c r="G54" s="232"/>
      <c r="H54" s="232"/>
      <c r="I54" s="232"/>
      <c r="J54" s="232"/>
      <c r="K54" s="230"/>
    </row>
    <row r="55" spans="2:11" ht="15" customHeight="1">
      <c r="B55" s="229"/>
      <c r="C55" s="353" t="s">
        <v>966</v>
      </c>
      <c r="D55" s="353"/>
      <c r="E55" s="353"/>
      <c r="F55" s="353"/>
      <c r="G55" s="353"/>
      <c r="H55" s="353"/>
      <c r="I55" s="353"/>
      <c r="J55" s="353"/>
      <c r="K55" s="230"/>
    </row>
    <row r="56" spans="2:11" ht="15" customHeight="1">
      <c r="B56" s="229"/>
      <c r="C56" s="234"/>
      <c r="D56" s="353" t="s">
        <v>967</v>
      </c>
      <c r="E56" s="353"/>
      <c r="F56" s="353"/>
      <c r="G56" s="353"/>
      <c r="H56" s="353"/>
      <c r="I56" s="353"/>
      <c r="J56" s="353"/>
      <c r="K56" s="230"/>
    </row>
    <row r="57" spans="2:11" ht="15" customHeight="1">
      <c r="B57" s="229"/>
      <c r="C57" s="234"/>
      <c r="D57" s="353" t="s">
        <v>968</v>
      </c>
      <c r="E57" s="353"/>
      <c r="F57" s="353"/>
      <c r="G57" s="353"/>
      <c r="H57" s="353"/>
      <c r="I57" s="353"/>
      <c r="J57" s="353"/>
      <c r="K57" s="230"/>
    </row>
    <row r="58" spans="2:11" ht="15" customHeight="1">
      <c r="B58" s="229"/>
      <c r="C58" s="234"/>
      <c r="D58" s="353" t="s">
        <v>969</v>
      </c>
      <c r="E58" s="353"/>
      <c r="F58" s="353"/>
      <c r="G58" s="353"/>
      <c r="H58" s="353"/>
      <c r="I58" s="353"/>
      <c r="J58" s="353"/>
      <c r="K58" s="230"/>
    </row>
    <row r="59" spans="2:11" ht="15" customHeight="1">
      <c r="B59" s="229"/>
      <c r="C59" s="234"/>
      <c r="D59" s="353" t="s">
        <v>970</v>
      </c>
      <c r="E59" s="353"/>
      <c r="F59" s="353"/>
      <c r="G59" s="353"/>
      <c r="H59" s="353"/>
      <c r="I59" s="353"/>
      <c r="J59" s="353"/>
      <c r="K59" s="230"/>
    </row>
    <row r="60" spans="2:11" ht="15" customHeight="1">
      <c r="B60" s="229"/>
      <c r="C60" s="234"/>
      <c r="D60" s="352" t="s">
        <v>971</v>
      </c>
      <c r="E60" s="352"/>
      <c r="F60" s="352"/>
      <c r="G60" s="352"/>
      <c r="H60" s="352"/>
      <c r="I60" s="352"/>
      <c r="J60" s="352"/>
      <c r="K60" s="230"/>
    </row>
    <row r="61" spans="2:11" ht="15" customHeight="1">
      <c r="B61" s="229"/>
      <c r="C61" s="234"/>
      <c r="D61" s="353" t="s">
        <v>972</v>
      </c>
      <c r="E61" s="353"/>
      <c r="F61" s="353"/>
      <c r="G61" s="353"/>
      <c r="H61" s="353"/>
      <c r="I61" s="353"/>
      <c r="J61" s="353"/>
      <c r="K61" s="230"/>
    </row>
    <row r="62" spans="2:11" ht="12.75" customHeight="1">
      <c r="B62" s="229"/>
      <c r="C62" s="234"/>
      <c r="D62" s="234"/>
      <c r="E62" s="237"/>
      <c r="F62" s="234"/>
      <c r="G62" s="234"/>
      <c r="H62" s="234"/>
      <c r="I62" s="234"/>
      <c r="J62" s="234"/>
      <c r="K62" s="230"/>
    </row>
    <row r="63" spans="2:11" ht="15" customHeight="1">
      <c r="B63" s="229"/>
      <c r="C63" s="234"/>
      <c r="D63" s="353" t="s">
        <v>973</v>
      </c>
      <c r="E63" s="353"/>
      <c r="F63" s="353"/>
      <c r="G63" s="353"/>
      <c r="H63" s="353"/>
      <c r="I63" s="353"/>
      <c r="J63" s="353"/>
      <c r="K63" s="230"/>
    </row>
    <row r="64" spans="2:11" ht="15" customHeight="1">
      <c r="B64" s="229"/>
      <c r="C64" s="234"/>
      <c r="D64" s="352" t="s">
        <v>974</v>
      </c>
      <c r="E64" s="352"/>
      <c r="F64" s="352"/>
      <c r="G64" s="352"/>
      <c r="H64" s="352"/>
      <c r="I64" s="352"/>
      <c r="J64" s="352"/>
      <c r="K64" s="230"/>
    </row>
    <row r="65" spans="2:11" ht="15" customHeight="1">
      <c r="B65" s="229"/>
      <c r="C65" s="234"/>
      <c r="D65" s="353" t="s">
        <v>975</v>
      </c>
      <c r="E65" s="353"/>
      <c r="F65" s="353"/>
      <c r="G65" s="353"/>
      <c r="H65" s="353"/>
      <c r="I65" s="353"/>
      <c r="J65" s="353"/>
      <c r="K65" s="230"/>
    </row>
    <row r="66" spans="2:11" ht="15" customHeight="1">
      <c r="B66" s="229"/>
      <c r="C66" s="234"/>
      <c r="D66" s="353" t="s">
        <v>976</v>
      </c>
      <c r="E66" s="353"/>
      <c r="F66" s="353"/>
      <c r="G66" s="353"/>
      <c r="H66" s="353"/>
      <c r="I66" s="353"/>
      <c r="J66" s="353"/>
      <c r="K66" s="230"/>
    </row>
    <row r="67" spans="2:11" ht="15" customHeight="1">
      <c r="B67" s="229"/>
      <c r="C67" s="234"/>
      <c r="D67" s="353" t="s">
        <v>977</v>
      </c>
      <c r="E67" s="353"/>
      <c r="F67" s="353"/>
      <c r="G67" s="353"/>
      <c r="H67" s="353"/>
      <c r="I67" s="353"/>
      <c r="J67" s="353"/>
      <c r="K67" s="230"/>
    </row>
    <row r="68" spans="2:11" ht="15" customHeight="1">
      <c r="B68" s="229"/>
      <c r="C68" s="234"/>
      <c r="D68" s="353" t="s">
        <v>978</v>
      </c>
      <c r="E68" s="353"/>
      <c r="F68" s="353"/>
      <c r="G68" s="353"/>
      <c r="H68" s="353"/>
      <c r="I68" s="353"/>
      <c r="J68" s="353"/>
      <c r="K68" s="230"/>
    </row>
    <row r="69" spans="2:11" ht="12.75" customHeight="1">
      <c r="B69" s="238"/>
      <c r="C69" s="239"/>
      <c r="D69" s="239"/>
      <c r="E69" s="239"/>
      <c r="F69" s="239"/>
      <c r="G69" s="239"/>
      <c r="H69" s="239"/>
      <c r="I69" s="239"/>
      <c r="J69" s="239"/>
      <c r="K69" s="240"/>
    </row>
    <row r="70" spans="2:11" ht="18.75" customHeight="1">
      <c r="B70" s="241"/>
      <c r="C70" s="241"/>
      <c r="D70" s="241"/>
      <c r="E70" s="241"/>
      <c r="F70" s="241"/>
      <c r="G70" s="241"/>
      <c r="H70" s="241"/>
      <c r="I70" s="241"/>
      <c r="J70" s="241"/>
      <c r="K70" s="242"/>
    </row>
    <row r="71" spans="2:11" ht="18.75" customHeight="1">
      <c r="B71" s="242"/>
      <c r="C71" s="242"/>
      <c r="D71" s="242"/>
      <c r="E71" s="242"/>
      <c r="F71" s="242"/>
      <c r="G71" s="242"/>
      <c r="H71" s="242"/>
      <c r="I71" s="242"/>
      <c r="J71" s="242"/>
      <c r="K71" s="242"/>
    </row>
    <row r="72" spans="2:11" ht="7.5" customHeight="1">
      <c r="B72" s="243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ht="45" customHeight="1">
      <c r="B73" s="246"/>
      <c r="C73" s="351" t="s">
        <v>86</v>
      </c>
      <c r="D73" s="351"/>
      <c r="E73" s="351"/>
      <c r="F73" s="351"/>
      <c r="G73" s="351"/>
      <c r="H73" s="351"/>
      <c r="I73" s="351"/>
      <c r="J73" s="351"/>
      <c r="K73" s="247"/>
    </row>
    <row r="74" spans="2:11" ht="17.25" customHeight="1">
      <c r="B74" s="246"/>
      <c r="C74" s="248" t="s">
        <v>979</v>
      </c>
      <c r="D74" s="248"/>
      <c r="E74" s="248"/>
      <c r="F74" s="248" t="s">
        <v>980</v>
      </c>
      <c r="G74" s="249"/>
      <c r="H74" s="248" t="s">
        <v>115</v>
      </c>
      <c r="I74" s="248" t="s">
        <v>56</v>
      </c>
      <c r="J74" s="248" t="s">
        <v>981</v>
      </c>
      <c r="K74" s="247"/>
    </row>
    <row r="75" spans="2:11" ht="17.25" customHeight="1">
      <c r="B75" s="246"/>
      <c r="C75" s="250" t="s">
        <v>982</v>
      </c>
      <c r="D75" s="250"/>
      <c r="E75" s="250"/>
      <c r="F75" s="251" t="s">
        <v>983</v>
      </c>
      <c r="G75" s="252"/>
      <c r="H75" s="250"/>
      <c r="I75" s="250"/>
      <c r="J75" s="250" t="s">
        <v>984</v>
      </c>
      <c r="K75" s="247"/>
    </row>
    <row r="76" spans="2:11" ht="5.25" customHeight="1">
      <c r="B76" s="246"/>
      <c r="C76" s="253"/>
      <c r="D76" s="253"/>
      <c r="E76" s="253"/>
      <c r="F76" s="253"/>
      <c r="G76" s="254"/>
      <c r="H76" s="253"/>
      <c r="I76" s="253"/>
      <c r="J76" s="253"/>
      <c r="K76" s="247"/>
    </row>
    <row r="77" spans="2:11" ht="15" customHeight="1">
      <c r="B77" s="246"/>
      <c r="C77" s="236" t="s">
        <v>52</v>
      </c>
      <c r="D77" s="253"/>
      <c r="E77" s="253"/>
      <c r="F77" s="255" t="s">
        <v>985</v>
      </c>
      <c r="G77" s="254"/>
      <c r="H77" s="236" t="s">
        <v>986</v>
      </c>
      <c r="I77" s="236" t="s">
        <v>987</v>
      </c>
      <c r="J77" s="236">
        <v>20</v>
      </c>
      <c r="K77" s="247"/>
    </row>
    <row r="78" spans="2:11" ht="15" customHeight="1">
      <c r="B78" s="246"/>
      <c r="C78" s="236" t="s">
        <v>988</v>
      </c>
      <c r="D78" s="236"/>
      <c r="E78" s="236"/>
      <c r="F78" s="255" t="s">
        <v>985</v>
      </c>
      <c r="G78" s="254"/>
      <c r="H78" s="236" t="s">
        <v>989</v>
      </c>
      <c r="I78" s="236" t="s">
        <v>987</v>
      </c>
      <c r="J78" s="236">
        <v>120</v>
      </c>
      <c r="K78" s="247"/>
    </row>
    <row r="79" spans="2:11" ht="15" customHeight="1">
      <c r="B79" s="256"/>
      <c r="C79" s="236" t="s">
        <v>990</v>
      </c>
      <c r="D79" s="236"/>
      <c r="E79" s="236"/>
      <c r="F79" s="255" t="s">
        <v>991</v>
      </c>
      <c r="G79" s="254"/>
      <c r="H79" s="236" t="s">
        <v>992</v>
      </c>
      <c r="I79" s="236" t="s">
        <v>987</v>
      </c>
      <c r="J79" s="236">
        <v>50</v>
      </c>
      <c r="K79" s="247"/>
    </row>
    <row r="80" spans="2:11" ht="15" customHeight="1">
      <c r="B80" s="256"/>
      <c r="C80" s="236" t="s">
        <v>993</v>
      </c>
      <c r="D80" s="236"/>
      <c r="E80" s="236"/>
      <c r="F80" s="255" t="s">
        <v>985</v>
      </c>
      <c r="G80" s="254"/>
      <c r="H80" s="236" t="s">
        <v>994</v>
      </c>
      <c r="I80" s="236" t="s">
        <v>995</v>
      </c>
      <c r="J80" s="236"/>
      <c r="K80" s="247"/>
    </row>
    <row r="81" spans="2:11" ht="15" customHeight="1">
      <c r="B81" s="256"/>
      <c r="C81" s="257" t="s">
        <v>996</v>
      </c>
      <c r="D81" s="257"/>
      <c r="E81" s="257"/>
      <c r="F81" s="258" t="s">
        <v>991</v>
      </c>
      <c r="G81" s="257"/>
      <c r="H81" s="257" t="s">
        <v>997</v>
      </c>
      <c r="I81" s="257" t="s">
        <v>987</v>
      </c>
      <c r="J81" s="257">
        <v>15</v>
      </c>
      <c r="K81" s="247"/>
    </row>
    <row r="82" spans="2:11" ht="15" customHeight="1">
      <c r="B82" s="256"/>
      <c r="C82" s="257" t="s">
        <v>998</v>
      </c>
      <c r="D82" s="257"/>
      <c r="E82" s="257"/>
      <c r="F82" s="258" t="s">
        <v>991</v>
      </c>
      <c r="G82" s="257"/>
      <c r="H82" s="257" t="s">
        <v>999</v>
      </c>
      <c r="I82" s="257" t="s">
        <v>987</v>
      </c>
      <c r="J82" s="257">
        <v>15</v>
      </c>
      <c r="K82" s="247"/>
    </row>
    <row r="83" spans="2:11" ht="15" customHeight="1">
      <c r="B83" s="256"/>
      <c r="C83" s="257" t="s">
        <v>1000</v>
      </c>
      <c r="D83" s="257"/>
      <c r="E83" s="257"/>
      <c r="F83" s="258" t="s">
        <v>991</v>
      </c>
      <c r="G83" s="257"/>
      <c r="H83" s="257" t="s">
        <v>1001</v>
      </c>
      <c r="I83" s="257" t="s">
        <v>987</v>
      </c>
      <c r="J83" s="257">
        <v>20</v>
      </c>
      <c r="K83" s="247"/>
    </row>
    <row r="84" spans="2:11" ht="15" customHeight="1">
      <c r="B84" s="256"/>
      <c r="C84" s="257" t="s">
        <v>1002</v>
      </c>
      <c r="D84" s="257"/>
      <c r="E84" s="257"/>
      <c r="F84" s="258" t="s">
        <v>991</v>
      </c>
      <c r="G84" s="257"/>
      <c r="H84" s="257" t="s">
        <v>1003</v>
      </c>
      <c r="I84" s="257" t="s">
        <v>987</v>
      </c>
      <c r="J84" s="257">
        <v>20</v>
      </c>
      <c r="K84" s="247"/>
    </row>
    <row r="85" spans="2:11" ht="15" customHeight="1">
      <c r="B85" s="256"/>
      <c r="C85" s="236" t="s">
        <v>1004</v>
      </c>
      <c r="D85" s="236"/>
      <c r="E85" s="236"/>
      <c r="F85" s="255" t="s">
        <v>991</v>
      </c>
      <c r="G85" s="254"/>
      <c r="H85" s="236" t="s">
        <v>1005</v>
      </c>
      <c r="I85" s="236" t="s">
        <v>987</v>
      </c>
      <c r="J85" s="236">
        <v>50</v>
      </c>
      <c r="K85" s="247"/>
    </row>
    <row r="86" spans="2:11" ht="15" customHeight="1">
      <c r="B86" s="256"/>
      <c r="C86" s="236" t="s">
        <v>1006</v>
      </c>
      <c r="D86" s="236"/>
      <c r="E86" s="236"/>
      <c r="F86" s="255" t="s">
        <v>991</v>
      </c>
      <c r="G86" s="254"/>
      <c r="H86" s="236" t="s">
        <v>1007</v>
      </c>
      <c r="I86" s="236" t="s">
        <v>987</v>
      </c>
      <c r="J86" s="236">
        <v>20</v>
      </c>
      <c r="K86" s="247"/>
    </row>
    <row r="87" spans="2:11" ht="15" customHeight="1">
      <c r="B87" s="256"/>
      <c r="C87" s="236" t="s">
        <v>1008</v>
      </c>
      <c r="D87" s="236"/>
      <c r="E87" s="236"/>
      <c r="F87" s="255" t="s">
        <v>991</v>
      </c>
      <c r="G87" s="254"/>
      <c r="H87" s="236" t="s">
        <v>1009</v>
      </c>
      <c r="I87" s="236" t="s">
        <v>987</v>
      </c>
      <c r="J87" s="236">
        <v>20</v>
      </c>
      <c r="K87" s="247"/>
    </row>
    <row r="88" spans="2:11" ht="15" customHeight="1">
      <c r="B88" s="256"/>
      <c r="C88" s="236" t="s">
        <v>1010</v>
      </c>
      <c r="D88" s="236"/>
      <c r="E88" s="236"/>
      <c r="F88" s="255" t="s">
        <v>991</v>
      </c>
      <c r="G88" s="254"/>
      <c r="H88" s="236" t="s">
        <v>1011</v>
      </c>
      <c r="I88" s="236" t="s">
        <v>987</v>
      </c>
      <c r="J88" s="236">
        <v>50</v>
      </c>
      <c r="K88" s="247"/>
    </row>
    <row r="89" spans="2:11" ht="15" customHeight="1">
      <c r="B89" s="256"/>
      <c r="C89" s="236" t="s">
        <v>1012</v>
      </c>
      <c r="D89" s="236"/>
      <c r="E89" s="236"/>
      <c r="F89" s="255" t="s">
        <v>991</v>
      </c>
      <c r="G89" s="254"/>
      <c r="H89" s="236" t="s">
        <v>1012</v>
      </c>
      <c r="I89" s="236" t="s">
        <v>987</v>
      </c>
      <c r="J89" s="236">
        <v>50</v>
      </c>
      <c r="K89" s="247"/>
    </row>
    <row r="90" spans="2:11" ht="15" customHeight="1">
      <c r="B90" s="256"/>
      <c r="C90" s="236" t="s">
        <v>120</v>
      </c>
      <c r="D90" s="236"/>
      <c r="E90" s="236"/>
      <c r="F90" s="255" t="s">
        <v>991</v>
      </c>
      <c r="G90" s="254"/>
      <c r="H90" s="236" t="s">
        <v>1013</v>
      </c>
      <c r="I90" s="236" t="s">
        <v>987</v>
      </c>
      <c r="J90" s="236">
        <v>255</v>
      </c>
      <c r="K90" s="247"/>
    </row>
    <row r="91" spans="2:11" ht="15" customHeight="1">
      <c r="B91" s="256"/>
      <c r="C91" s="236" t="s">
        <v>1014</v>
      </c>
      <c r="D91" s="236"/>
      <c r="E91" s="236"/>
      <c r="F91" s="255" t="s">
        <v>985</v>
      </c>
      <c r="G91" s="254"/>
      <c r="H91" s="236" t="s">
        <v>1015</v>
      </c>
      <c r="I91" s="236" t="s">
        <v>1016</v>
      </c>
      <c r="J91" s="236"/>
      <c r="K91" s="247"/>
    </row>
    <row r="92" spans="2:11" ht="15" customHeight="1">
      <c r="B92" s="256"/>
      <c r="C92" s="236" t="s">
        <v>1017</v>
      </c>
      <c r="D92" s="236"/>
      <c r="E92" s="236"/>
      <c r="F92" s="255" t="s">
        <v>985</v>
      </c>
      <c r="G92" s="254"/>
      <c r="H92" s="236" t="s">
        <v>1018</v>
      </c>
      <c r="I92" s="236" t="s">
        <v>1019</v>
      </c>
      <c r="J92" s="236"/>
      <c r="K92" s="247"/>
    </row>
    <row r="93" spans="2:11" ht="15" customHeight="1">
      <c r="B93" s="256"/>
      <c r="C93" s="236" t="s">
        <v>1020</v>
      </c>
      <c r="D93" s="236"/>
      <c r="E93" s="236"/>
      <c r="F93" s="255" t="s">
        <v>985</v>
      </c>
      <c r="G93" s="254"/>
      <c r="H93" s="236" t="s">
        <v>1020</v>
      </c>
      <c r="I93" s="236" t="s">
        <v>1019</v>
      </c>
      <c r="J93" s="236"/>
      <c r="K93" s="247"/>
    </row>
    <row r="94" spans="2:11" ht="15" customHeight="1">
      <c r="B94" s="256"/>
      <c r="C94" s="236" t="s">
        <v>37</v>
      </c>
      <c r="D94" s="236"/>
      <c r="E94" s="236"/>
      <c r="F94" s="255" t="s">
        <v>985</v>
      </c>
      <c r="G94" s="254"/>
      <c r="H94" s="236" t="s">
        <v>1021</v>
      </c>
      <c r="I94" s="236" t="s">
        <v>1019</v>
      </c>
      <c r="J94" s="236"/>
      <c r="K94" s="247"/>
    </row>
    <row r="95" spans="2:11" ht="15" customHeight="1">
      <c r="B95" s="256"/>
      <c r="C95" s="236" t="s">
        <v>47</v>
      </c>
      <c r="D95" s="236"/>
      <c r="E95" s="236"/>
      <c r="F95" s="255" t="s">
        <v>985</v>
      </c>
      <c r="G95" s="254"/>
      <c r="H95" s="236" t="s">
        <v>1022</v>
      </c>
      <c r="I95" s="236" t="s">
        <v>1019</v>
      </c>
      <c r="J95" s="236"/>
      <c r="K95" s="247"/>
    </row>
    <row r="96" spans="2:11" ht="15" customHeight="1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spans="2:11" ht="18.75" customHeight="1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spans="2:11" ht="18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</row>
    <row r="99" spans="2:11" ht="7.5" customHeight="1">
      <c r="B99" s="243"/>
      <c r="C99" s="244"/>
      <c r="D99" s="244"/>
      <c r="E99" s="244"/>
      <c r="F99" s="244"/>
      <c r="G99" s="244"/>
      <c r="H99" s="244"/>
      <c r="I99" s="244"/>
      <c r="J99" s="244"/>
      <c r="K99" s="245"/>
    </row>
    <row r="100" spans="2:11" ht="45" customHeight="1">
      <c r="B100" s="246"/>
      <c r="C100" s="351" t="s">
        <v>1023</v>
      </c>
      <c r="D100" s="351"/>
      <c r="E100" s="351"/>
      <c r="F100" s="351"/>
      <c r="G100" s="351"/>
      <c r="H100" s="351"/>
      <c r="I100" s="351"/>
      <c r="J100" s="351"/>
      <c r="K100" s="247"/>
    </row>
    <row r="101" spans="2:11" ht="17.25" customHeight="1">
      <c r="B101" s="246"/>
      <c r="C101" s="248" t="s">
        <v>979</v>
      </c>
      <c r="D101" s="248"/>
      <c r="E101" s="248"/>
      <c r="F101" s="248" t="s">
        <v>980</v>
      </c>
      <c r="G101" s="249"/>
      <c r="H101" s="248" t="s">
        <v>115</v>
      </c>
      <c r="I101" s="248" t="s">
        <v>56</v>
      </c>
      <c r="J101" s="248" t="s">
        <v>981</v>
      </c>
      <c r="K101" s="247"/>
    </row>
    <row r="102" spans="2:11" ht="17.25" customHeight="1">
      <c r="B102" s="246"/>
      <c r="C102" s="250" t="s">
        <v>982</v>
      </c>
      <c r="D102" s="250"/>
      <c r="E102" s="250"/>
      <c r="F102" s="251" t="s">
        <v>983</v>
      </c>
      <c r="G102" s="252"/>
      <c r="H102" s="250"/>
      <c r="I102" s="250"/>
      <c r="J102" s="250" t="s">
        <v>984</v>
      </c>
      <c r="K102" s="247"/>
    </row>
    <row r="103" spans="2:11" ht="5.25" customHeight="1">
      <c r="B103" s="246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spans="2:11" ht="15" customHeight="1">
      <c r="B104" s="246"/>
      <c r="C104" s="236" t="s">
        <v>52</v>
      </c>
      <c r="D104" s="253"/>
      <c r="E104" s="253"/>
      <c r="F104" s="255" t="s">
        <v>985</v>
      </c>
      <c r="G104" s="264"/>
      <c r="H104" s="236" t="s">
        <v>1024</v>
      </c>
      <c r="I104" s="236" t="s">
        <v>987</v>
      </c>
      <c r="J104" s="236">
        <v>20</v>
      </c>
      <c r="K104" s="247"/>
    </row>
    <row r="105" spans="2:11" ht="15" customHeight="1">
      <c r="B105" s="246"/>
      <c r="C105" s="236" t="s">
        <v>988</v>
      </c>
      <c r="D105" s="236"/>
      <c r="E105" s="236"/>
      <c r="F105" s="255" t="s">
        <v>985</v>
      </c>
      <c r="G105" s="236"/>
      <c r="H105" s="236" t="s">
        <v>1024</v>
      </c>
      <c r="I105" s="236" t="s">
        <v>987</v>
      </c>
      <c r="J105" s="236">
        <v>120</v>
      </c>
      <c r="K105" s="247"/>
    </row>
    <row r="106" spans="2:11" ht="15" customHeight="1">
      <c r="B106" s="256"/>
      <c r="C106" s="236" t="s">
        <v>990</v>
      </c>
      <c r="D106" s="236"/>
      <c r="E106" s="236"/>
      <c r="F106" s="255" t="s">
        <v>991</v>
      </c>
      <c r="G106" s="236"/>
      <c r="H106" s="236" t="s">
        <v>1024</v>
      </c>
      <c r="I106" s="236" t="s">
        <v>987</v>
      </c>
      <c r="J106" s="236">
        <v>50</v>
      </c>
      <c r="K106" s="247"/>
    </row>
    <row r="107" spans="2:11" ht="15" customHeight="1">
      <c r="B107" s="256"/>
      <c r="C107" s="236" t="s">
        <v>993</v>
      </c>
      <c r="D107" s="236"/>
      <c r="E107" s="236"/>
      <c r="F107" s="255" t="s">
        <v>985</v>
      </c>
      <c r="G107" s="236"/>
      <c r="H107" s="236" t="s">
        <v>1024</v>
      </c>
      <c r="I107" s="236" t="s">
        <v>995</v>
      </c>
      <c r="J107" s="236"/>
      <c r="K107" s="247"/>
    </row>
    <row r="108" spans="2:11" ht="15" customHeight="1">
      <c r="B108" s="256"/>
      <c r="C108" s="236" t="s">
        <v>1004</v>
      </c>
      <c r="D108" s="236"/>
      <c r="E108" s="236"/>
      <c r="F108" s="255" t="s">
        <v>991</v>
      </c>
      <c r="G108" s="236"/>
      <c r="H108" s="236" t="s">
        <v>1024</v>
      </c>
      <c r="I108" s="236" t="s">
        <v>987</v>
      </c>
      <c r="J108" s="236">
        <v>50</v>
      </c>
      <c r="K108" s="247"/>
    </row>
    <row r="109" spans="2:11" ht="15" customHeight="1">
      <c r="B109" s="256"/>
      <c r="C109" s="236" t="s">
        <v>1012</v>
      </c>
      <c r="D109" s="236"/>
      <c r="E109" s="236"/>
      <c r="F109" s="255" t="s">
        <v>991</v>
      </c>
      <c r="G109" s="236"/>
      <c r="H109" s="236" t="s">
        <v>1024</v>
      </c>
      <c r="I109" s="236" t="s">
        <v>987</v>
      </c>
      <c r="J109" s="236">
        <v>50</v>
      </c>
      <c r="K109" s="247"/>
    </row>
    <row r="110" spans="2:11" ht="15" customHeight="1">
      <c r="B110" s="256"/>
      <c r="C110" s="236" t="s">
        <v>1010</v>
      </c>
      <c r="D110" s="236"/>
      <c r="E110" s="236"/>
      <c r="F110" s="255" t="s">
        <v>991</v>
      </c>
      <c r="G110" s="236"/>
      <c r="H110" s="236" t="s">
        <v>1024</v>
      </c>
      <c r="I110" s="236" t="s">
        <v>987</v>
      </c>
      <c r="J110" s="236">
        <v>50</v>
      </c>
      <c r="K110" s="247"/>
    </row>
    <row r="111" spans="2:11" ht="15" customHeight="1">
      <c r="B111" s="256"/>
      <c r="C111" s="236" t="s">
        <v>52</v>
      </c>
      <c r="D111" s="236"/>
      <c r="E111" s="236"/>
      <c r="F111" s="255" t="s">
        <v>985</v>
      </c>
      <c r="G111" s="236"/>
      <c r="H111" s="236" t="s">
        <v>1025</v>
      </c>
      <c r="I111" s="236" t="s">
        <v>987</v>
      </c>
      <c r="J111" s="236">
        <v>20</v>
      </c>
      <c r="K111" s="247"/>
    </row>
    <row r="112" spans="2:11" ht="15" customHeight="1">
      <c r="B112" s="256"/>
      <c r="C112" s="236" t="s">
        <v>1026</v>
      </c>
      <c r="D112" s="236"/>
      <c r="E112" s="236"/>
      <c r="F112" s="255" t="s">
        <v>985</v>
      </c>
      <c r="G112" s="236"/>
      <c r="H112" s="236" t="s">
        <v>1027</v>
      </c>
      <c r="I112" s="236" t="s">
        <v>987</v>
      </c>
      <c r="J112" s="236">
        <v>120</v>
      </c>
      <c r="K112" s="247"/>
    </row>
    <row r="113" spans="2:11" ht="15" customHeight="1">
      <c r="B113" s="256"/>
      <c r="C113" s="236" t="s">
        <v>37</v>
      </c>
      <c r="D113" s="236"/>
      <c r="E113" s="236"/>
      <c r="F113" s="255" t="s">
        <v>985</v>
      </c>
      <c r="G113" s="236"/>
      <c r="H113" s="236" t="s">
        <v>1028</v>
      </c>
      <c r="I113" s="236" t="s">
        <v>1019</v>
      </c>
      <c r="J113" s="236"/>
      <c r="K113" s="247"/>
    </row>
    <row r="114" spans="2:11" ht="15" customHeight="1">
      <c r="B114" s="256"/>
      <c r="C114" s="236" t="s">
        <v>47</v>
      </c>
      <c r="D114" s="236"/>
      <c r="E114" s="236"/>
      <c r="F114" s="255" t="s">
        <v>985</v>
      </c>
      <c r="G114" s="236"/>
      <c r="H114" s="236" t="s">
        <v>1029</v>
      </c>
      <c r="I114" s="236" t="s">
        <v>1019</v>
      </c>
      <c r="J114" s="236"/>
      <c r="K114" s="247"/>
    </row>
    <row r="115" spans="2:11" ht="15" customHeight="1">
      <c r="B115" s="256"/>
      <c r="C115" s="236" t="s">
        <v>56</v>
      </c>
      <c r="D115" s="236"/>
      <c r="E115" s="236"/>
      <c r="F115" s="255" t="s">
        <v>985</v>
      </c>
      <c r="G115" s="236"/>
      <c r="H115" s="236" t="s">
        <v>1030</v>
      </c>
      <c r="I115" s="236" t="s">
        <v>1031</v>
      </c>
      <c r="J115" s="236"/>
      <c r="K115" s="247"/>
    </row>
    <row r="116" spans="2:11" ht="15" customHeight="1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spans="2:11" ht="18.75" customHeight="1">
      <c r="B117" s="266"/>
      <c r="C117" s="232"/>
      <c r="D117" s="232"/>
      <c r="E117" s="232"/>
      <c r="F117" s="267"/>
      <c r="G117" s="232"/>
      <c r="H117" s="232"/>
      <c r="I117" s="232"/>
      <c r="J117" s="232"/>
      <c r="K117" s="266"/>
    </row>
    <row r="118" spans="2:11" ht="18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</row>
    <row r="119" spans="2:11" ht="7.5" customHeight="1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spans="2:11" ht="45" customHeight="1">
      <c r="B120" s="271"/>
      <c r="C120" s="350" t="s">
        <v>1032</v>
      </c>
      <c r="D120" s="350"/>
      <c r="E120" s="350"/>
      <c r="F120" s="350"/>
      <c r="G120" s="350"/>
      <c r="H120" s="350"/>
      <c r="I120" s="350"/>
      <c r="J120" s="350"/>
      <c r="K120" s="272"/>
    </row>
    <row r="121" spans="2:11" ht="17.25" customHeight="1">
      <c r="B121" s="273"/>
      <c r="C121" s="248" t="s">
        <v>979</v>
      </c>
      <c r="D121" s="248"/>
      <c r="E121" s="248"/>
      <c r="F121" s="248" t="s">
        <v>980</v>
      </c>
      <c r="G121" s="249"/>
      <c r="H121" s="248" t="s">
        <v>115</v>
      </c>
      <c r="I121" s="248" t="s">
        <v>56</v>
      </c>
      <c r="J121" s="248" t="s">
        <v>981</v>
      </c>
      <c r="K121" s="274"/>
    </row>
    <row r="122" spans="2:11" ht="17.25" customHeight="1">
      <c r="B122" s="273"/>
      <c r="C122" s="250" t="s">
        <v>982</v>
      </c>
      <c r="D122" s="250"/>
      <c r="E122" s="250"/>
      <c r="F122" s="251" t="s">
        <v>983</v>
      </c>
      <c r="G122" s="252"/>
      <c r="H122" s="250"/>
      <c r="I122" s="250"/>
      <c r="J122" s="250" t="s">
        <v>984</v>
      </c>
      <c r="K122" s="274"/>
    </row>
    <row r="123" spans="2:11" ht="5.25" customHeight="1">
      <c r="B123" s="275"/>
      <c r="C123" s="253"/>
      <c r="D123" s="253"/>
      <c r="E123" s="253"/>
      <c r="F123" s="253"/>
      <c r="G123" s="236"/>
      <c r="H123" s="253"/>
      <c r="I123" s="253"/>
      <c r="J123" s="253"/>
      <c r="K123" s="276"/>
    </row>
    <row r="124" spans="2:11" ht="15" customHeight="1">
      <c r="B124" s="275"/>
      <c r="C124" s="236" t="s">
        <v>988</v>
      </c>
      <c r="D124" s="253"/>
      <c r="E124" s="253"/>
      <c r="F124" s="255" t="s">
        <v>985</v>
      </c>
      <c r="G124" s="236"/>
      <c r="H124" s="236" t="s">
        <v>1024</v>
      </c>
      <c r="I124" s="236" t="s">
        <v>987</v>
      </c>
      <c r="J124" s="236">
        <v>120</v>
      </c>
      <c r="K124" s="277"/>
    </row>
    <row r="125" spans="2:11" ht="15" customHeight="1">
      <c r="B125" s="275"/>
      <c r="C125" s="236" t="s">
        <v>1033</v>
      </c>
      <c r="D125" s="236"/>
      <c r="E125" s="236"/>
      <c r="F125" s="255" t="s">
        <v>985</v>
      </c>
      <c r="G125" s="236"/>
      <c r="H125" s="236" t="s">
        <v>1034</v>
      </c>
      <c r="I125" s="236" t="s">
        <v>987</v>
      </c>
      <c r="J125" s="236" t="s">
        <v>1035</v>
      </c>
      <c r="K125" s="277"/>
    </row>
    <row r="126" spans="2:11" ht="15" customHeight="1">
      <c r="B126" s="275"/>
      <c r="C126" s="236" t="s">
        <v>934</v>
      </c>
      <c r="D126" s="236"/>
      <c r="E126" s="236"/>
      <c r="F126" s="255" t="s">
        <v>985</v>
      </c>
      <c r="G126" s="236"/>
      <c r="H126" s="236" t="s">
        <v>1036</v>
      </c>
      <c r="I126" s="236" t="s">
        <v>987</v>
      </c>
      <c r="J126" s="236" t="s">
        <v>1035</v>
      </c>
      <c r="K126" s="277"/>
    </row>
    <row r="127" spans="2:11" ht="15" customHeight="1">
      <c r="B127" s="275"/>
      <c r="C127" s="236" t="s">
        <v>996</v>
      </c>
      <c r="D127" s="236"/>
      <c r="E127" s="236"/>
      <c r="F127" s="255" t="s">
        <v>991</v>
      </c>
      <c r="G127" s="236"/>
      <c r="H127" s="236" t="s">
        <v>997</v>
      </c>
      <c r="I127" s="236" t="s">
        <v>987</v>
      </c>
      <c r="J127" s="236">
        <v>15</v>
      </c>
      <c r="K127" s="277"/>
    </row>
    <row r="128" spans="2:11" ht="15" customHeight="1">
      <c r="B128" s="275"/>
      <c r="C128" s="257" t="s">
        <v>998</v>
      </c>
      <c r="D128" s="257"/>
      <c r="E128" s="257"/>
      <c r="F128" s="258" t="s">
        <v>991</v>
      </c>
      <c r="G128" s="257"/>
      <c r="H128" s="257" t="s">
        <v>999</v>
      </c>
      <c r="I128" s="257" t="s">
        <v>987</v>
      </c>
      <c r="J128" s="257">
        <v>15</v>
      </c>
      <c r="K128" s="277"/>
    </row>
    <row r="129" spans="2:11" ht="15" customHeight="1">
      <c r="B129" s="275"/>
      <c r="C129" s="257" t="s">
        <v>1000</v>
      </c>
      <c r="D129" s="257"/>
      <c r="E129" s="257"/>
      <c r="F129" s="258" t="s">
        <v>991</v>
      </c>
      <c r="G129" s="257"/>
      <c r="H129" s="257" t="s">
        <v>1001</v>
      </c>
      <c r="I129" s="257" t="s">
        <v>987</v>
      </c>
      <c r="J129" s="257">
        <v>20</v>
      </c>
      <c r="K129" s="277"/>
    </row>
    <row r="130" spans="2:11" ht="15" customHeight="1">
      <c r="B130" s="275"/>
      <c r="C130" s="257" t="s">
        <v>1002</v>
      </c>
      <c r="D130" s="257"/>
      <c r="E130" s="257"/>
      <c r="F130" s="258" t="s">
        <v>991</v>
      </c>
      <c r="G130" s="257"/>
      <c r="H130" s="257" t="s">
        <v>1003</v>
      </c>
      <c r="I130" s="257" t="s">
        <v>987</v>
      </c>
      <c r="J130" s="257">
        <v>20</v>
      </c>
      <c r="K130" s="277"/>
    </row>
    <row r="131" spans="2:11" ht="15" customHeight="1">
      <c r="B131" s="275"/>
      <c r="C131" s="236" t="s">
        <v>990</v>
      </c>
      <c r="D131" s="236"/>
      <c r="E131" s="236"/>
      <c r="F131" s="255" t="s">
        <v>991</v>
      </c>
      <c r="G131" s="236"/>
      <c r="H131" s="236" t="s">
        <v>1024</v>
      </c>
      <c r="I131" s="236" t="s">
        <v>987</v>
      </c>
      <c r="J131" s="236">
        <v>50</v>
      </c>
      <c r="K131" s="277"/>
    </row>
    <row r="132" spans="2:11" ht="15" customHeight="1">
      <c r="B132" s="275"/>
      <c r="C132" s="236" t="s">
        <v>1004</v>
      </c>
      <c r="D132" s="236"/>
      <c r="E132" s="236"/>
      <c r="F132" s="255" t="s">
        <v>991</v>
      </c>
      <c r="G132" s="236"/>
      <c r="H132" s="236" t="s">
        <v>1024</v>
      </c>
      <c r="I132" s="236" t="s">
        <v>987</v>
      </c>
      <c r="J132" s="236">
        <v>50</v>
      </c>
      <c r="K132" s="277"/>
    </row>
    <row r="133" spans="2:11" ht="15" customHeight="1">
      <c r="B133" s="275"/>
      <c r="C133" s="236" t="s">
        <v>1010</v>
      </c>
      <c r="D133" s="236"/>
      <c r="E133" s="236"/>
      <c r="F133" s="255" t="s">
        <v>991</v>
      </c>
      <c r="G133" s="236"/>
      <c r="H133" s="236" t="s">
        <v>1024</v>
      </c>
      <c r="I133" s="236" t="s">
        <v>987</v>
      </c>
      <c r="J133" s="236">
        <v>50</v>
      </c>
      <c r="K133" s="277"/>
    </row>
    <row r="134" spans="2:11" ht="15" customHeight="1">
      <c r="B134" s="275"/>
      <c r="C134" s="236" t="s">
        <v>1012</v>
      </c>
      <c r="D134" s="236"/>
      <c r="E134" s="236"/>
      <c r="F134" s="255" t="s">
        <v>991</v>
      </c>
      <c r="G134" s="236"/>
      <c r="H134" s="236" t="s">
        <v>1024</v>
      </c>
      <c r="I134" s="236" t="s">
        <v>987</v>
      </c>
      <c r="J134" s="236">
        <v>50</v>
      </c>
      <c r="K134" s="277"/>
    </row>
    <row r="135" spans="2:11" ht="15" customHeight="1">
      <c r="B135" s="275"/>
      <c r="C135" s="236" t="s">
        <v>120</v>
      </c>
      <c r="D135" s="236"/>
      <c r="E135" s="236"/>
      <c r="F135" s="255" t="s">
        <v>991</v>
      </c>
      <c r="G135" s="236"/>
      <c r="H135" s="236" t="s">
        <v>1037</v>
      </c>
      <c r="I135" s="236" t="s">
        <v>987</v>
      </c>
      <c r="J135" s="236">
        <v>255</v>
      </c>
      <c r="K135" s="277"/>
    </row>
    <row r="136" spans="2:11" ht="15" customHeight="1">
      <c r="B136" s="275"/>
      <c r="C136" s="236" t="s">
        <v>1014</v>
      </c>
      <c r="D136" s="236"/>
      <c r="E136" s="236"/>
      <c r="F136" s="255" t="s">
        <v>985</v>
      </c>
      <c r="G136" s="236"/>
      <c r="H136" s="236" t="s">
        <v>1038</v>
      </c>
      <c r="I136" s="236" t="s">
        <v>1016</v>
      </c>
      <c r="J136" s="236"/>
      <c r="K136" s="277"/>
    </row>
    <row r="137" spans="2:11" ht="15" customHeight="1">
      <c r="B137" s="275"/>
      <c r="C137" s="236" t="s">
        <v>1017</v>
      </c>
      <c r="D137" s="236"/>
      <c r="E137" s="236"/>
      <c r="F137" s="255" t="s">
        <v>985</v>
      </c>
      <c r="G137" s="236"/>
      <c r="H137" s="236" t="s">
        <v>1039</v>
      </c>
      <c r="I137" s="236" t="s">
        <v>1019</v>
      </c>
      <c r="J137" s="236"/>
      <c r="K137" s="277"/>
    </row>
    <row r="138" spans="2:11" ht="15" customHeight="1">
      <c r="B138" s="275"/>
      <c r="C138" s="236" t="s">
        <v>1020</v>
      </c>
      <c r="D138" s="236"/>
      <c r="E138" s="236"/>
      <c r="F138" s="255" t="s">
        <v>985</v>
      </c>
      <c r="G138" s="236"/>
      <c r="H138" s="236" t="s">
        <v>1020</v>
      </c>
      <c r="I138" s="236" t="s">
        <v>1019</v>
      </c>
      <c r="J138" s="236"/>
      <c r="K138" s="277"/>
    </row>
    <row r="139" spans="2:11" ht="15" customHeight="1">
      <c r="B139" s="275"/>
      <c r="C139" s="236" t="s">
        <v>37</v>
      </c>
      <c r="D139" s="236"/>
      <c r="E139" s="236"/>
      <c r="F139" s="255" t="s">
        <v>985</v>
      </c>
      <c r="G139" s="236"/>
      <c r="H139" s="236" t="s">
        <v>1040</v>
      </c>
      <c r="I139" s="236" t="s">
        <v>1019</v>
      </c>
      <c r="J139" s="236"/>
      <c r="K139" s="277"/>
    </row>
    <row r="140" spans="2:11" ht="15" customHeight="1">
      <c r="B140" s="275"/>
      <c r="C140" s="236" t="s">
        <v>1041</v>
      </c>
      <c r="D140" s="236"/>
      <c r="E140" s="236"/>
      <c r="F140" s="255" t="s">
        <v>985</v>
      </c>
      <c r="G140" s="236"/>
      <c r="H140" s="236" t="s">
        <v>1042</v>
      </c>
      <c r="I140" s="236" t="s">
        <v>1019</v>
      </c>
      <c r="J140" s="236"/>
      <c r="K140" s="277"/>
    </row>
    <row r="141" spans="2:11" ht="15" customHeight="1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spans="2:11" ht="18.75" customHeight="1">
      <c r="B142" s="232"/>
      <c r="C142" s="232"/>
      <c r="D142" s="232"/>
      <c r="E142" s="232"/>
      <c r="F142" s="267"/>
      <c r="G142" s="232"/>
      <c r="H142" s="232"/>
      <c r="I142" s="232"/>
      <c r="J142" s="232"/>
      <c r="K142" s="232"/>
    </row>
    <row r="143" spans="2:11" ht="18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</row>
    <row r="144" spans="2:11" ht="7.5" customHeight="1">
      <c r="B144" s="243"/>
      <c r="C144" s="244"/>
      <c r="D144" s="244"/>
      <c r="E144" s="244"/>
      <c r="F144" s="244"/>
      <c r="G144" s="244"/>
      <c r="H144" s="244"/>
      <c r="I144" s="244"/>
      <c r="J144" s="244"/>
      <c r="K144" s="245"/>
    </row>
    <row r="145" spans="2:11" ht="45" customHeight="1">
      <c r="B145" s="246"/>
      <c r="C145" s="351" t="s">
        <v>1043</v>
      </c>
      <c r="D145" s="351"/>
      <c r="E145" s="351"/>
      <c r="F145" s="351"/>
      <c r="G145" s="351"/>
      <c r="H145" s="351"/>
      <c r="I145" s="351"/>
      <c r="J145" s="351"/>
      <c r="K145" s="247"/>
    </row>
    <row r="146" spans="2:11" ht="17.25" customHeight="1">
      <c r="B146" s="246"/>
      <c r="C146" s="248" t="s">
        <v>979</v>
      </c>
      <c r="D146" s="248"/>
      <c r="E146" s="248"/>
      <c r="F146" s="248" t="s">
        <v>980</v>
      </c>
      <c r="G146" s="249"/>
      <c r="H146" s="248" t="s">
        <v>115</v>
      </c>
      <c r="I146" s="248" t="s">
        <v>56</v>
      </c>
      <c r="J146" s="248" t="s">
        <v>981</v>
      </c>
      <c r="K146" s="247"/>
    </row>
    <row r="147" spans="2:11" ht="17.25" customHeight="1">
      <c r="B147" s="246"/>
      <c r="C147" s="250" t="s">
        <v>982</v>
      </c>
      <c r="D147" s="250"/>
      <c r="E147" s="250"/>
      <c r="F147" s="251" t="s">
        <v>983</v>
      </c>
      <c r="G147" s="252"/>
      <c r="H147" s="250"/>
      <c r="I147" s="250"/>
      <c r="J147" s="250" t="s">
        <v>984</v>
      </c>
      <c r="K147" s="247"/>
    </row>
    <row r="148" spans="2:11" ht="5.25" customHeight="1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spans="2:11" ht="15" customHeight="1">
      <c r="B149" s="256"/>
      <c r="C149" s="281" t="s">
        <v>988</v>
      </c>
      <c r="D149" s="236"/>
      <c r="E149" s="236"/>
      <c r="F149" s="282" t="s">
        <v>985</v>
      </c>
      <c r="G149" s="236"/>
      <c r="H149" s="281" t="s">
        <v>1024</v>
      </c>
      <c r="I149" s="281" t="s">
        <v>987</v>
      </c>
      <c r="J149" s="281">
        <v>120</v>
      </c>
      <c r="K149" s="277"/>
    </row>
    <row r="150" spans="2:11" ht="15" customHeight="1">
      <c r="B150" s="256"/>
      <c r="C150" s="281" t="s">
        <v>1033</v>
      </c>
      <c r="D150" s="236"/>
      <c r="E150" s="236"/>
      <c r="F150" s="282" t="s">
        <v>985</v>
      </c>
      <c r="G150" s="236"/>
      <c r="H150" s="281" t="s">
        <v>1044</v>
      </c>
      <c r="I150" s="281" t="s">
        <v>987</v>
      </c>
      <c r="J150" s="281" t="s">
        <v>1035</v>
      </c>
      <c r="K150" s="277"/>
    </row>
    <row r="151" spans="2:11" ht="15" customHeight="1">
      <c r="B151" s="256"/>
      <c r="C151" s="281" t="s">
        <v>934</v>
      </c>
      <c r="D151" s="236"/>
      <c r="E151" s="236"/>
      <c r="F151" s="282" t="s">
        <v>985</v>
      </c>
      <c r="G151" s="236"/>
      <c r="H151" s="281" t="s">
        <v>1045</v>
      </c>
      <c r="I151" s="281" t="s">
        <v>987</v>
      </c>
      <c r="J151" s="281" t="s">
        <v>1035</v>
      </c>
      <c r="K151" s="277"/>
    </row>
    <row r="152" spans="2:11" ht="15" customHeight="1">
      <c r="B152" s="256"/>
      <c r="C152" s="281" t="s">
        <v>990</v>
      </c>
      <c r="D152" s="236"/>
      <c r="E152" s="236"/>
      <c r="F152" s="282" t="s">
        <v>991</v>
      </c>
      <c r="G152" s="236"/>
      <c r="H152" s="281" t="s">
        <v>1024</v>
      </c>
      <c r="I152" s="281" t="s">
        <v>987</v>
      </c>
      <c r="J152" s="281">
        <v>50</v>
      </c>
      <c r="K152" s="277"/>
    </row>
    <row r="153" spans="2:11" ht="15" customHeight="1">
      <c r="B153" s="256"/>
      <c r="C153" s="281" t="s">
        <v>993</v>
      </c>
      <c r="D153" s="236"/>
      <c r="E153" s="236"/>
      <c r="F153" s="282" t="s">
        <v>985</v>
      </c>
      <c r="G153" s="236"/>
      <c r="H153" s="281" t="s">
        <v>1024</v>
      </c>
      <c r="I153" s="281" t="s">
        <v>995</v>
      </c>
      <c r="J153" s="281"/>
      <c r="K153" s="277"/>
    </row>
    <row r="154" spans="2:11" ht="15" customHeight="1">
      <c r="B154" s="256"/>
      <c r="C154" s="281" t="s">
        <v>1004</v>
      </c>
      <c r="D154" s="236"/>
      <c r="E154" s="236"/>
      <c r="F154" s="282" t="s">
        <v>991</v>
      </c>
      <c r="G154" s="236"/>
      <c r="H154" s="281" t="s">
        <v>1024</v>
      </c>
      <c r="I154" s="281" t="s">
        <v>987</v>
      </c>
      <c r="J154" s="281">
        <v>50</v>
      </c>
      <c r="K154" s="277"/>
    </row>
    <row r="155" spans="2:11" ht="15" customHeight="1">
      <c r="B155" s="256"/>
      <c r="C155" s="281" t="s">
        <v>1012</v>
      </c>
      <c r="D155" s="236"/>
      <c r="E155" s="236"/>
      <c r="F155" s="282" t="s">
        <v>991</v>
      </c>
      <c r="G155" s="236"/>
      <c r="H155" s="281" t="s">
        <v>1024</v>
      </c>
      <c r="I155" s="281" t="s">
        <v>987</v>
      </c>
      <c r="J155" s="281">
        <v>50</v>
      </c>
      <c r="K155" s="277"/>
    </row>
    <row r="156" spans="2:11" ht="15" customHeight="1">
      <c r="B156" s="256"/>
      <c r="C156" s="281" t="s">
        <v>1010</v>
      </c>
      <c r="D156" s="236"/>
      <c r="E156" s="236"/>
      <c r="F156" s="282" t="s">
        <v>991</v>
      </c>
      <c r="G156" s="236"/>
      <c r="H156" s="281" t="s">
        <v>1024</v>
      </c>
      <c r="I156" s="281" t="s">
        <v>987</v>
      </c>
      <c r="J156" s="281">
        <v>50</v>
      </c>
      <c r="K156" s="277"/>
    </row>
    <row r="157" spans="2:11" ht="15" customHeight="1">
      <c r="B157" s="256"/>
      <c r="C157" s="281" t="s">
        <v>91</v>
      </c>
      <c r="D157" s="236"/>
      <c r="E157" s="236"/>
      <c r="F157" s="282" t="s">
        <v>985</v>
      </c>
      <c r="G157" s="236"/>
      <c r="H157" s="281" t="s">
        <v>1046</v>
      </c>
      <c r="I157" s="281" t="s">
        <v>987</v>
      </c>
      <c r="J157" s="281" t="s">
        <v>1047</v>
      </c>
      <c r="K157" s="277"/>
    </row>
    <row r="158" spans="2:11" ht="15" customHeight="1">
      <c r="B158" s="256"/>
      <c r="C158" s="281" t="s">
        <v>1048</v>
      </c>
      <c r="D158" s="236"/>
      <c r="E158" s="236"/>
      <c r="F158" s="282" t="s">
        <v>985</v>
      </c>
      <c r="G158" s="236"/>
      <c r="H158" s="281" t="s">
        <v>1049</v>
      </c>
      <c r="I158" s="281" t="s">
        <v>1019</v>
      </c>
      <c r="J158" s="281"/>
      <c r="K158" s="277"/>
    </row>
    <row r="159" spans="2:11" ht="15" customHeight="1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spans="2:11" ht="18.75" customHeight="1">
      <c r="B160" s="232"/>
      <c r="C160" s="236"/>
      <c r="D160" s="236"/>
      <c r="E160" s="236"/>
      <c r="F160" s="255"/>
      <c r="G160" s="236"/>
      <c r="H160" s="236"/>
      <c r="I160" s="236"/>
      <c r="J160" s="236"/>
      <c r="K160" s="232"/>
    </row>
    <row r="161" spans="2:11" ht="18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350" t="s">
        <v>1050</v>
      </c>
      <c r="D163" s="350"/>
      <c r="E163" s="350"/>
      <c r="F163" s="350"/>
      <c r="G163" s="350"/>
      <c r="H163" s="350"/>
      <c r="I163" s="350"/>
      <c r="J163" s="350"/>
      <c r="K163" s="228"/>
    </row>
    <row r="164" spans="2:11" ht="17.25" customHeight="1">
      <c r="B164" s="227"/>
      <c r="C164" s="248" t="s">
        <v>979</v>
      </c>
      <c r="D164" s="248"/>
      <c r="E164" s="248"/>
      <c r="F164" s="248" t="s">
        <v>980</v>
      </c>
      <c r="G164" s="285"/>
      <c r="H164" s="286" t="s">
        <v>115</v>
      </c>
      <c r="I164" s="286" t="s">
        <v>56</v>
      </c>
      <c r="J164" s="248" t="s">
        <v>981</v>
      </c>
      <c r="K164" s="228"/>
    </row>
    <row r="165" spans="2:11" ht="17.25" customHeight="1">
      <c r="B165" s="229"/>
      <c r="C165" s="250" t="s">
        <v>982</v>
      </c>
      <c r="D165" s="250"/>
      <c r="E165" s="250"/>
      <c r="F165" s="251" t="s">
        <v>983</v>
      </c>
      <c r="G165" s="287"/>
      <c r="H165" s="288"/>
      <c r="I165" s="288"/>
      <c r="J165" s="250" t="s">
        <v>984</v>
      </c>
      <c r="K165" s="230"/>
    </row>
    <row r="166" spans="2:11" ht="5.25" customHeight="1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spans="2:11" ht="15" customHeight="1">
      <c r="B167" s="256"/>
      <c r="C167" s="236" t="s">
        <v>988</v>
      </c>
      <c r="D167" s="236"/>
      <c r="E167" s="236"/>
      <c r="F167" s="255" t="s">
        <v>985</v>
      </c>
      <c r="G167" s="236"/>
      <c r="H167" s="236" t="s">
        <v>1024</v>
      </c>
      <c r="I167" s="236" t="s">
        <v>987</v>
      </c>
      <c r="J167" s="236">
        <v>120</v>
      </c>
      <c r="K167" s="277"/>
    </row>
    <row r="168" spans="2:11" ht="15" customHeight="1">
      <c r="B168" s="256"/>
      <c r="C168" s="236" t="s">
        <v>1033</v>
      </c>
      <c r="D168" s="236"/>
      <c r="E168" s="236"/>
      <c r="F168" s="255" t="s">
        <v>985</v>
      </c>
      <c r="G168" s="236"/>
      <c r="H168" s="236" t="s">
        <v>1034</v>
      </c>
      <c r="I168" s="236" t="s">
        <v>987</v>
      </c>
      <c r="J168" s="236" t="s">
        <v>1035</v>
      </c>
      <c r="K168" s="277"/>
    </row>
    <row r="169" spans="2:11" ht="15" customHeight="1">
      <c r="B169" s="256"/>
      <c r="C169" s="236" t="s">
        <v>934</v>
      </c>
      <c r="D169" s="236"/>
      <c r="E169" s="236"/>
      <c r="F169" s="255" t="s">
        <v>985</v>
      </c>
      <c r="G169" s="236"/>
      <c r="H169" s="236" t="s">
        <v>1051</v>
      </c>
      <c r="I169" s="236" t="s">
        <v>987</v>
      </c>
      <c r="J169" s="236" t="s">
        <v>1035</v>
      </c>
      <c r="K169" s="277"/>
    </row>
    <row r="170" spans="2:11" ht="15" customHeight="1">
      <c r="B170" s="256"/>
      <c r="C170" s="236" t="s">
        <v>990</v>
      </c>
      <c r="D170" s="236"/>
      <c r="E170" s="236"/>
      <c r="F170" s="255" t="s">
        <v>991</v>
      </c>
      <c r="G170" s="236"/>
      <c r="H170" s="236" t="s">
        <v>1051</v>
      </c>
      <c r="I170" s="236" t="s">
        <v>987</v>
      </c>
      <c r="J170" s="236">
        <v>50</v>
      </c>
      <c r="K170" s="277"/>
    </row>
    <row r="171" spans="2:11" ht="15" customHeight="1">
      <c r="B171" s="256"/>
      <c r="C171" s="236" t="s">
        <v>993</v>
      </c>
      <c r="D171" s="236"/>
      <c r="E171" s="236"/>
      <c r="F171" s="255" t="s">
        <v>985</v>
      </c>
      <c r="G171" s="236"/>
      <c r="H171" s="236" t="s">
        <v>1051</v>
      </c>
      <c r="I171" s="236" t="s">
        <v>995</v>
      </c>
      <c r="J171" s="236"/>
      <c r="K171" s="277"/>
    </row>
    <row r="172" spans="2:11" ht="15" customHeight="1">
      <c r="B172" s="256"/>
      <c r="C172" s="236" t="s">
        <v>1004</v>
      </c>
      <c r="D172" s="236"/>
      <c r="E172" s="236"/>
      <c r="F172" s="255" t="s">
        <v>991</v>
      </c>
      <c r="G172" s="236"/>
      <c r="H172" s="236" t="s">
        <v>1051</v>
      </c>
      <c r="I172" s="236" t="s">
        <v>987</v>
      </c>
      <c r="J172" s="236">
        <v>50</v>
      </c>
      <c r="K172" s="277"/>
    </row>
    <row r="173" spans="2:11" ht="15" customHeight="1">
      <c r="B173" s="256"/>
      <c r="C173" s="236" t="s">
        <v>1012</v>
      </c>
      <c r="D173" s="236"/>
      <c r="E173" s="236"/>
      <c r="F173" s="255" t="s">
        <v>991</v>
      </c>
      <c r="G173" s="236"/>
      <c r="H173" s="236" t="s">
        <v>1051</v>
      </c>
      <c r="I173" s="236" t="s">
        <v>987</v>
      </c>
      <c r="J173" s="236">
        <v>50</v>
      </c>
      <c r="K173" s="277"/>
    </row>
    <row r="174" spans="2:11" ht="15" customHeight="1">
      <c r="B174" s="256"/>
      <c r="C174" s="236" t="s">
        <v>1010</v>
      </c>
      <c r="D174" s="236"/>
      <c r="E174" s="236"/>
      <c r="F174" s="255" t="s">
        <v>991</v>
      </c>
      <c r="G174" s="236"/>
      <c r="H174" s="236" t="s">
        <v>1051</v>
      </c>
      <c r="I174" s="236" t="s">
        <v>987</v>
      </c>
      <c r="J174" s="236">
        <v>50</v>
      </c>
      <c r="K174" s="277"/>
    </row>
    <row r="175" spans="2:11" ht="15" customHeight="1">
      <c r="B175" s="256"/>
      <c r="C175" s="236" t="s">
        <v>114</v>
      </c>
      <c r="D175" s="236"/>
      <c r="E175" s="236"/>
      <c r="F175" s="255" t="s">
        <v>985</v>
      </c>
      <c r="G175" s="236"/>
      <c r="H175" s="236" t="s">
        <v>1052</v>
      </c>
      <c r="I175" s="236" t="s">
        <v>1053</v>
      </c>
      <c r="J175" s="236"/>
      <c r="K175" s="277"/>
    </row>
    <row r="176" spans="2:11" ht="15" customHeight="1">
      <c r="B176" s="256"/>
      <c r="C176" s="236" t="s">
        <v>56</v>
      </c>
      <c r="D176" s="236"/>
      <c r="E176" s="236"/>
      <c r="F176" s="255" t="s">
        <v>985</v>
      </c>
      <c r="G176" s="236"/>
      <c r="H176" s="236" t="s">
        <v>1054</v>
      </c>
      <c r="I176" s="236" t="s">
        <v>1055</v>
      </c>
      <c r="J176" s="236">
        <v>1</v>
      </c>
      <c r="K176" s="277"/>
    </row>
    <row r="177" spans="2:11" ht="15" customHeight="1">
      <c r="B177" s="256"/>
      <c r="C177" s="236" t="s">
        <v>52</v>
      </c>
      <c r="D177" s="236"/>
      <c r="E177" s="236"/>
      <c r="F177" s="255" t="s">
        <v>985</v>
      </c>
      <c r="G177" s="236"/>
      <c r="H177" s="236" t="s">
        <v>1056</v>
      </c>
      <c r="I177" s="236" t="s">
        <v>987</v>
      </c>
      <c r="J177" s="236">
        <v>20</v>
      </c>
      <c r="K177" s="277"/>
    </row>
    <row r="178" spans="2:11" ht="15" customHeight="1">
      <c r="B178" s="256"/>
      <c r="C178" s="236" t="s">
        <v>115</v>
      </c>
      <c r="D178" s="236"/>
      <c r="E178" s="236"/>
      <c r="F178" s="255" t="s">
        <v>985</v>
      </c>
      <c r="G178" s="236"/>
      <c r="H178" s="236" t="s">
        <v>1057</v>
      </c>
      <c r="I178" s="236" t="s">
        <v>987</v>
      </c>
      <c r="J178" s="236">
        <v>255</v>
      </c>
      <c r="K178" s="277"/>
    </row>
    <row r="179" spans="2:11" ht="15" customHeight="1">
      <c r="B179" s="256"/>
      <c r="C179" s="236" t="s">
        <v>116</v>
      </c>
      <c r="D179" s="236"/>
      <c r="E179" s="236"/>
      <c r="F179" s="255" t="s">
        <v>985</v>
      </c>
      <c r="G179" s="236"/>
      <c r="H179" s="236" t="s">
        <v>950</v>
      </c>
      <c r="I179" s="236" t="s">
        <v>987</v>
      </c>
      <c r="J179" s="236">
        <v>10</v>
      </c>
      <c r="K179" s="277"/>
    </row>
    <row r="180" spans="2:11" ht="15" customHeight="1">
      <c r="B180" s="256"/>
      <c r="C180" s="236" t="s">
        <v>117</v>
      </c>
      <c r="D180" s="236"/>
      <c r="E180" s="236"/>
      <c r="F180" s="255" t="s">
        <v>985</v>
      </c>
      <c r="G180" s="236"/>
      <c r="H180" s="236" t="s">
        <v>1058</v>
      </c>
      <c r="I180" s="236" t="s">
        <v>1019</v>
      </c>
      <c r="J180" s="236"/>
      <c r="K180" s="277"/>
    </row>
    <row r="181" spans="2:11" ht="15" customHeight="1">
      <c r="B181" s="256"/>
      <c r="C181" s="236" t="s">
        <v>1059</v>
      </c>
      <c r="D181" s="236"/>
      <c r="E181" s="236"/>
      <c r="F181" s="255" t="s">
        <v>985</v>
      </c>
      <c r="G181" s="236"/>
      <c r="H181" s="236" t="s">
        <v>1060</v>
      </c>
      <c r="I181" s="236" t="s">
        <v>1019</v>
      </c>
      <c r="J181" s="236"/>
      <c r="K181" s="277"/>
    </row>
    <row r="182" spans="2:11" ht="15" customHeight="1">
      <c r="B182" s="256"/>
      <c r="C182" s="236" t="s">
        <v>1048</v>
      </c>
      <c r="D182" s="236"/>
      <c r="E182" s="236"/>
      <c r="F182" s="255" t="s">
        <v>985</v>
      </c>
      <c r="G182" s="236"/>
      <c r="H182" s="236" t="s">
        <v>1061</v>
      </c>
      <c r="I182" s="236" t="s">
        <v>1019</v>
      </c>
      <c r="J182" s="236"/>
      <c r="K182" s="277"/>
    </row>
    <row r="183" spans="2:11" ht="15" customHeight="1">
      <c r="B183" s="256"/>
      <c r="C183" s="236" t="s">
        <v>119</v>
      </c>
      <c r="D183" s="236"/>
      <c r="E183" s="236"/>
      <c r="F183" s="255" t="s">
        <v>991</v>
      </c>
      <c r="G183" s="236"/>
      <c r="H183" s="236" t="s">
        <v>1062</v>
      </c>
      <c r="I183" s="236" t="s">
        <v>987</v>
      </c>
      <c r="J183" s="236">
        <v>50</v>
      </c>
      <c r="K183" s="277"/>
    </row>
    <row r="184" spans="2:11" ht="15" customHeight="1">
      <c r="B184" s="256"/>
      <c r="C184" s="236" t="s">
        <v>1063</v>
      </c>
      <c r="D184" s="236"/>
      <c r="E184" s="236"/>
      <c r="F184" s="255" t="s">
        <v>991</v>
      </c>
      <c r="G184" s="236"/>
      <c r="H184" s="236" t="s">
        <v>1064</v>
      </c>
      <c r="I184" s="236" t="s">
        <v>1065</v>
      </c>
      <c r="J184" s="236"/>
      <c r="K184" s="277"/>
    </row>
    <row r="185" spans="2:11" ht="15" customHeight="1">
      <c r="B185" s="256"/>
      <c r="C185" s="236" t="s">
        <v>1066</v>
      </c>
      <c r="D185" s="236"/>
      <c r="E185" s="236"/>
      <c r="F185" s="255" t="s">
        <v>991</v>
      </c>
      <c r="G185" s="236"/>
      <c r="H185" s="236" t="s">
        <v>1067</v>
      </c>
      <c r="I185" s="236" t="s">
        <v>1065</v>
      </c>
      <c r="J185" s="236"/>
      <c r="K185" s="277"/>
    </row>
    <row r="186" spans="2:11" ht="15" customHeight="1">
      <c r="B186" s="256"/>
      <c r="C186" s="236" t="s">
        <v>1068</v>
      </c>
      <c r="D186" s="236"/>
      <c r="E186" s="236"/>
      <c r="F186" s="255" t="s">
        <v>991</v>
      </c>
      <c r="G186" s="236"/>
      <c r="H186" s="236" t="s">
        <v>1069</v>
      </c>
      <c r="I186" s="236" t="s">
        <v>1065</v>
      </c>
      <c r="J186" s="236"/>
      <c r="K186" s="277"/>
    </row>
    <row r="187" spans="2:11" ht="15" customHeight="1">
      <c r="B187" s="256"/>
      <c r="C187" s="289" t="s">
        <v>1070</v>
      </c>
      <c r="D187" s="236"/>
      <c r="E187" s="236"/>
      <c r="F187" s="255" t="s">
        <v>991</v>
      </c>
      <c r="G187" s="236"/>
      <c r="H187" s="236" t="s">
        <v>1071</v>
      </c>
      <c r="I187" s="236" t="s">
        <v>1072</v>
      </c>
      <c r="J187" s="290" t="s">
        <v>1073</v>
      </c>
      <c r="K187" s="277"/>
    </row>
    <row r="188" spans="2:11" ht="15" customHeight="1">
      <c r="B188" s="256"/>
      <c r="C188" s="241" t="s">
        <v>41</v>
      </c>
      <c r="D188" s="236"/>
      <c r="E188" s="236"/>
      <c r="F188" s="255" t="s">
        <v>985</v>
      </c>
      <c r="G188" s="236"/>
      <c r="H188" s="232" t="s">
        <v>1074</v>
      </c>
      <c r="I188" s="236" t="s">
        <v>1075</v>
      </c>
      <c r="J188" s="236"/>
      <c r="K188" s="277"/>
    </row>
    <row r="189" spans="2:11" ht="15" customHeight="1">
      <c r="B189" s="256"/>
      <c r="C189" s="241" t="s">
        <v>1076</v>
      </c>
      <c r="D189" s="236"/>
      <c r="E189" s="236"/>
      <c r="F189" s="255" t="s">
        <v>985</v>
      </c>
      <c r="G189" s="236"/>
      <c r="H189" s="236" t="s">
        <v>1077</v>
      </c>
      <c r="I189" s="236" t="s">
        <v>1019</v>
      </c>
      <c r="J189" s="236"/>
      <c r="K189" s="277"/>
    </row>
    <row r="190" spans="2:11" ht="15" customHeight="1">
      <c r="B190" s="256"/>
      <c r="C190" s="241" t="s">
        <v>1078</v>
      </c>
      <c r="D190" s="236"/>
      <c r="E190" s="236"/>
      <c r="F190" s="255" t="s">
        <v>985</v>
      </c>
      <c r="G190" s="236"/>
      <c r="H190" s="236" t="s">
        <v>1079</v>
      </c>
      <c r="I190" s="236" t="s">
        <v>1019</v>
      </c>
      <c r="J190" s="236"/>
      <c r="K190" s="277"/>
    </row>
    <row r="191" spans="2:11" ht="15" customHeight="1">
      <c r="B191" s="256"/>
      <c r="C191" s="241" t="s">
        <v>1080</v>
      </c>
      <c r="D191" s="236"/>
      <c r="E191" s="236"/>
      <c r="F191" s="255" t="s">
        <v>991</v>
      </c>
      <c r="G191" s="236"/>
      <c r="H191" s="236" t="s">
        <v>1081</v>
      </c>
      <c r="I191" s="236" t="s">
        <v>1019</v>
      </c>
      <c r="J191" s="236"/>
      <c r="K191" s="277"/>
    </row>
    <row r="192" spans="2:11" ht="15" customHeight="1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spans="2:11" ht="18.75" customHeight="1">
      <c r="B193" s="232"/>
      <c r="C193" s="236"/>
      <c r="D193" s="236"/>
      <c r="E193" s="236"/>
      <c r="F193" s="255"/>
      <c r="G193" s="236"/>
      <c r="H193" s="236"/>
      <c r="I193" s="236"/>
      <c r="J193" s="236"/>
      <c r="K193" s="232"/>
    </row>
    <row r="194" spans="2:11" ht="18.75" customHeight="1">
      <c r="B194" s="232"/>
      <c r="C194" s="236"/>
      <c r="D194" s="236"/>
      <c r="E194" s="236"/>
      <c r="F194" s="255"/>
      <c r="G194" s="236"/>
      <c r="H194" s="236"/>
      <c r="I194" s="236"/>
      <c r="J194" s="236"/>
      <c r="K194" s="232"/>
    </row>
    <row r="195" spans="2:11" ht="18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2.2">
      <c r="B197" s="227"/>
      <c r="C197" s="350" t="s">
        <v>1082</v>
      </c>
      <c r="D197" s="350"/>
      <c r="E197" s="350"/>
      <c r="F197" s="350"/>
      <c r="G197" s="350"/>
      <c r="H197" s="350"/>
      <c r="I197" s="350"/>
      <c r="J197" s="350"/>
      <c r="K197" s="228"/>
    </row>
    <row r="198" spans="2:11" ht="25.5" customHeight="1">
      <c r="B198" s="227"/>
      <c r="C198" s="292" t="s">
        <v>1083</v>
      </c>
      <c r="D198" s="292"/>
      <c r="E198" s="292"/>
      <c r="F198" s="292" t="s">
        <v>1084</v>
      </c>
      <c r="G198" s="293"/>
      <c r="H198" s="349" t="s">
        <v>1085</v>
      </c>
      <c r="I198" s="349"/>
      <c r="J198" s="349"/>
      <c r="K198" s="228"/>
    </row>
    <row r="199" spans="2:11" ht="5.25" customHeight="1">
      <c r="B199" s="256"/>
      <c r="C199" s="253"/>
      <c r="D199" s="253"/>
      <c r="E199" s="253"/>
      <c r="F199" s="253"/>
      <c r="G199" s="236"/>
      <c r="H199" s="253"/>
      <c r="I199" s="253"/>
      <c r="J199" s="253"/>
      <c r="K199" s="277"/>
    </row>
    <row r="200" spans="2:11" ht="15" customHeight="1">
      <c r="B200" s="256"/>
      <c r="C200" s="236" t="s">
        <v>1075</v>
      </c>
      <c r="D200" s="236"/>
      <c r="E200" s="236"/>
      <c r="F200" s="255" t="s">
        <v>42</v>
      </c>
      <c r="G200" s="236"/>
      <c r="H200" s="347" t="s">
        <v>1086</v>
      </c>
      <c r="I200" s="347"/>
      <c r="J200" s="347"/>
      <c r="K200" s="277"/>
    </row>
    <row r="201" spans="2:11" ht="15" customHeight="1">
      <c r="B201" s="256"/>
      <c r="C201" s="262"/>
      <c r="D201" s="236"/>
      <c r="E201" s="236"/>
      <c r="F201" s="255" t="s">
        <v>43</v>
      </c>
      <c r="G201" s="236"/>
      <c r="H201" s="347" t="s">
        <v>1087</v>
      </c>
      <c r="I201" s="347"/>
      <c r="J201" s="347"/>
      <c r="K201" s="277"/>
    </row>
    <row r="202" spans="2:11" ht="15" customHeight="1">
      <c r="B202" s="256"/>
      <c r="C202" s="262"/>
      <c r="D202" s="236"/>
      <c r="E202" s="236"/>
      <c r="F202" s="255" t="s">
        <v>46</v>
      </c>
      <c r="G202" s="236"/>
      <c r="H202" s="347" t="s">
        <v>1088</v>
      </c>
      <c r="I202" s="347"/>
      <c r="J202" s="347"/>
      <c r="K202" s="277"/>
    </row>
    <row r="203" spans="2:11" ht="15" customHeight="1">
      <c r="B203" s="256"/>
      <c r="C203" s="236"/>
      <c r="D203" s="236"/>
      <c r="E203" s="236"/>
      <c r="F203" s="255" t="s">
        <v>44</v>
      </c>
      <c r="G203" s="236"/>
      <c r="H203" s="347" t="s">
        <v>1089</v>
      </c>
      <c r="I203" s="347"/>
      <c r="J203" s="347"/>
      <c r="K203" s="277"/>
    </row>
    <row r="204" spans="2:11" ht="15" customHeight="1">
      <c r="B204" s="256"/>
      <c r="C204" s="236"/>
      <c r="D204" s="236"/>
      <c r="E204" s="236"/>
      <c r="F204" s="255" t="s">
        <v>45</v>
      </c>
      <c r="G204" s="236"/>
      <c r="H204" s="347" t="s">
        <v>1090</v>
      </c>
      <c r="I204" s="347"/>
      <c r="J204" s="347"/>
      <c r="K204" s="277"/>
    </row>
    <row r="205" spans="2:11" ht="15" customHeight="1">
      <c r="B205" s="256"/>
      <c r="C205" s="236"/>
      <c r="D205" s="236"/>
      <c r="E205" s="236"/>
      <c r="F205" s="255"/>
      <c r="G205" s="236"/>
      <c r="H205" s="236"/>
      <c r="I205" s="236"/>
      <c r="J205" s="236"/>
      <c r="K205" s="277"/>
    </row>
    <row r="206" spans="2:11" ht="15" customHeight="1">
      <c r="B206" s="256"/>
      <c r="C206" s="236" t="s">
        <v>1031</v>
      </c>
      <c r="D206" s="236"/>
      <c r="E206" s="236"/>
      <c r="F206" s="255" t="s">
        <v>78</v>
      </c>
      <c r="G206" s="236"/>
      <c r="H206" s="347" t="s">
        <v>1091</v>
      </c>
      <c r="I206" s="347"/>
      <c r="J206" s="347"/>
      <c r="K206" s="277"/>
    </row>
    <row r="207" spans="2:11" ht="15" customHeight="1">
      <c r="B207" s="256"/>
      <c r="C207" s="262"/>
      <c r="D207" s="236"/>
      <c r="E207" s="236"/>
      <c r="F207" s="255" t="s">
        <v>928</v>
      </c>
      <c r="G207" s="236"/>
      <c r="H207" s="347" t="s">
        <v>929</v>
      </c>
      <c r="I207" s="347"/>
      <c r="J207" s="347"/>
      <c r="K207" s="277"/>
    </row>
    <row r="208" spans="2:11" ht="15" customHeight="1">
      <c r="B208" s="256"/>
      <c r="C208" s="236"/>
      <c r="D208" s="236"/>
      <c r="E208" s="236"/>
      <c r="F208" s="255" t="s">
        <v>926</v>
      </c>
      <c r="G208" s="236"/>
      <c r="H208" s="347" t="s">
        <v>1092</v>
      </c>
      <c r="I208" s="347"/>
      <c r="J208" s="347"/>
      <c r="K208" s="277"/>
    </row>
    <row r="209" spans="2:11" ht="15" customHeight="1">
      <c r="B209" s="294"/>
      <c r="C209" s="262"/>
      <c r="D209" s="262"/>
      <c r="E209" s="262"/>
      <c r="F209" s="255" t="s">
        <v>930</v>
      </c>
      <c r="G209" s="241"/>
      <c r="H209" s="348" t="s">
        <v>931</v>
      </c>
      <c r="I209" s="348"/>
      <c r="J209" s="348"/>
      <c r="K209" s="295"/>
    </row>
    <row r="210" spans="2:11" ht="15" customHeight="1">
      <c r="B210" s="294"/>
      <c r="C210" s="262"/>
      <c r="D210" s="262"/>
      <c r="E210" s="262"/>
      <c r="F210" s="255" t="s">
        <v>932</v>
      </c>
      <c r="G210" s="241"/>
      <c r="H210" s="348" t="s">
        <v>1093</v>
      </c>
      <c r="I210" s="348"/>
      <c r="J210" s="348"/>
      <c r="K210" s="295"/>
    </row>
    <row r="211" spans="2:11" ht="15" customHeight="1">
      <c r="B211" s="294"/>
      <c r="C211" s="262"/>
      <c r="D211" s="262"/>
      <c r="E211" s="262"/>
      <c r="F211" s="296"/>
      <c r="G211" s="241"/>
      <c r="H211" s="297"/>
      <c r="I211" s="297"/>
      <c r="J211" s="297"/>
      <c r="K211" s="295"/>
    </row>
    <row r="212" spans="2:11" ht="15" customHeight="1">
      <c r="B212" s="294"/>
      <c r="C212" s="236" t="s">
        <v>1055</v>
      </c>
      <c r="D212" s="262"/>
      <c r="E212" s="262"/>
      <c r="F212" s="255">
        <v>1</v>
      </c>
      <c r="G212" s="241"/>
      <c r="H212" s="348" t="s">
        <v>1094</v>
      </c>
      <c r="I212" s="348"/>
      <c r="J212" s="348"/>
      <c r="K212" s="295"/>
    </row>
    <row r="213" spans="2:11" ht="15" customHeight="1">
      <c r="B213" s="294"/>
      <c r="C213" s="262"/>
      <c r="D213" s="262"/>
      <c r="E213" s="262"/>
      <c r="F213" s="255">
        <v>2</v>
      </c>
      <c r="G213" s="241"/>
      <c r="H213" s="348" t="s">
        <v>1095</v>
      </c>
      <c r="I213" s="348"/>
      <c r="J213" s="348"/>
      <c r="K213" s="295"/>
    </row>
    <row r="214" spans="2:11" ht="15" customHeight="1">
      <c r="B214" s="294"/>
      <c r="C214" s="262"/>
      <c r="D214" s="262"/>
      <c r="E214" s="262"/>
      <c r="F214" s="255">
        <v>3</v>
      </c>
      <c r="G214" s="241"/>
      <c r="H214" s="348" t="s">
        <v>1096</v>
      </c>
      <c r="I214" s="348"/>
      <c r="J214" s="348"/>
      <c r="K214" s="295"/>
    </row>
    <row r="215" spans="2:11" ht="15" customHeight="1">
      <c r="B215" s="294"/>
      <c r="C215" s="262"/>
      <c r="D215" s="262"/>
      <c r="E215" s="262"/>
      <c r="F215" s="255">
        <v>4</v>
      </c>
      <c r="G215" s="241"/>
      <c r="H215" s="348" t="s">
        <v>1097</v>
      </c>
      <c r="I215" s="348"/>
      <c r="J215" s="348"/>
      <c r="K215" s="295"/>
    </row>
    <row r="216" spans="2:11" ht="12.75" customHeight="1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101 - Chodník</vt:lpstr>
      <vt:lpstr>Pokyny pro vyplnění</vt:lpstr>
      <vt:lpstr>'Rekapitulace stavby'!Názvy_tisku</vt:lpstr>
      <vt:lpstr>'SO 101 - Chodník'!Názvy_tisku</vt:lpstr>
      <vt:lpstr>'Pokyny pro vyplnění'!Oblast_tisku</vt:lpstr>
      <vt:lpstr>'Rekapitulace stavby'!Oblast_tisku</vt:lpstr>
      <vt:lpstr>'SO 101 - Chodník'!Oblast_tisku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LAPTOP-G0FMFB3Q\ivans</dc:creator>
  <cp:lastModifiedBy>Kolařík Zdeněk</cp:lastModifiedBy>
  <dcterms:created xsi:type="dcterms:W3CDTF">2020-02-06T14:36:29Z</dcterms:created>
  <dcterms:modified xsi:type="dcterms:W3CDTF">2020-03-10T10:33:53Z</dcterms:modified>
</cp:coreProperties>
</file>