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ohumin-228-238 - Hromosvod" sheetId="2" r:id="rId2"/>
  </sheets>
  <definedNames>
    <definedName name="_xlnm.Print_Area" localSheetId="0">'Rekapitulace stavby'!$D$4:$AO$76,'Rekapitulace stavby'!$C$82:$AQ$96</definedName>
    <definedName name="_xlnm._FilterDatabase" localSheetId="1" hidden="1">'Bohumin-228-238 - Hromosvod'!$C$113:$K$138</definedName>
    <definedName name="_xlnm.Print_Area" localSheetId="1">'Bohumin-228-238 - Hromosvod'!$C$4:$J$76,'Bohumin-228-238 - Hromosvod'!$C$82:$J$97,'Bohumin-228-238 - Hromosvod'!$C$103:$K$138</definedName>
    <definedName name="_xlnm.Print_Titles" localSheetId="0">'Rekapitulace stavby'!$92:$92</definedName>
    <definedName name="_xlnm.Print_Titles" localSheetId="1">'Bohumin-228-238 - Hromosvod'!$113:$113</definedName>
  </definedNames>
  <calcPr fullCalcOnLoad="1"/>
</workbook>
</file>

<file path=xl/sharedStrings.xml><?xml version="1.0" encoding="utf-8"?>
<sst xmlns="http://schemas.openxmlformats.org/spreadsheetml/2006/main" count="557" uniqueCount="197">
  <si>
    <t>Export Komplet</t>
  </si>
  <si>
    <t/>
  </si>
  <si>
    <t>2.0</t>
  </si>
  <si>
    <t>ZAMOK</t>
  </si>
  <si>
    <t>False</t>
  </si>
  <si>
    <t>{e70fec3c-15d4-478e-97f8-c8a5b47baefb}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</si>
  <si>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</si>
  <si>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</si>
  <si>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</si>
  <si>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</si>
  <si>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</si>
  <si>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</si>
  <si>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</si>
  <si>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</si>
  <si>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Bohumin-228-238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</si>
  <si>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</si>
  <si>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</si>
  <si>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Hromosvod</t>
  </si>
  <si>
    <t>KSO:</t>
  </si>
  <si>
    <t>CC-CZ:</t>
  </si>
  <si>
    <t>Místo:</t>
  </si>
  <si>
    <t xml:space="preserve"> </t>
  </si>
  <si>
    <t>Datum:</t>
  </si>
  <si>
    <t>13. 2. 2020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</si>
  <si>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</si>
  <si>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</si>
  <si>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</si>
  <si>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</si>
  <si>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</si>
  <si>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</si>
  <si>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</si>
  <si>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</si>
  <si>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</si>
  <si>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</si>
  <si>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</si>
  <si>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</si>
  <si>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</si>
  <si>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</si>
  <si>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</si>
  <si>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</si>
  <si>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</si>
  <si>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</si>
  <si>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</si>
  <si>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</si>
  <si>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</si>
  <si>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</si>
  <si>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</si>
  <si>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</si>
  <si>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</si>
  <si>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</si>
  <si>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</si>
  <si>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</si>
  <si>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</si>
  <si>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</si>
  <si>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</si>
  <si>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</si>
  <si>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</si>
  <si>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</si>
  <si>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</si>
  <si>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</si>
  <si>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</si>
  <si>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</si>
  <si>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</si>
  <si>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</si>
  <si>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</si>
  <si>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</si>
  <si>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</si>
  <si>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</si>
  <si>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</si>
  <si>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</si>
  <si>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</si>
  <si>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</si>
  <si>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</si>
  <si>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</si>
  <si>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</si>
  <si>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</si>
  <si>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</si>
  <si>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</si>
  <si>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</si>
  <si>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</si>
  <si>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</si>
  <si>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</si>
  <si>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</si>
  <si>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</si>
  <si>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</si>
  <si>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</si>
  <si>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</si>
  <si>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</si>
  <si>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</si>
  <si>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</si>
  <si>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</si>
  <si>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</si>
  <si>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</si>
  <si>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</si>
  <si>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</si>
  <si>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</si>
  <si>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</si>
  <si>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</si>
  <si>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</si>
  <si>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</si>
  <si>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</si>
  <si>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</si>
  <si>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</si>
  <si>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</si>
  <si>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</si>
  <si>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741</t>
  </si>
  <si>
    <t>Elektroinstalace - silnoproud</t>
  </si>
  <si>
    <t>K</t>
  </si>
  <si>
    <t>741420001</t>
  </si>
  <si>
    <t>Montáž drát nebo lano hromosvodné svodové D do 10 mm s podpěrou</t>
  </si>
  <si>
    <t>m</t>
  </si>
  <si>
    <t>16</t>
  </si>
  <si>
    <t>-1845256732</t>
  </si>
  <si>
    <t>M</t>
  </si>
  <si>
    <t>35441072</t>
  </si>
  <si>
    <t>drát D 8mm FeZn pro hromosvod</t>
  </si>
  <si>
    <t>kg</t>
  </si>
  <si>
    <t>32</t>
  </si>
  <si>
    <t>1676227465</t>
  </si>
  <si>
    <t>3</t>
  </si>
  <si>
    <t>35441875</t>
  </si>
  <si>
    <t>svorka křížová pro vodič D 6-10mm</t>
  </si>
  <si>
    <t>kus</t>
  </si>
  <si>
    <t>1783528153</t>
  </si>
  <si>
    <t>4</t>
  </si>
  <si>
    <t>35441415</t>
  </si>
  <si>
    <t>podpěra vedení FeZn do zdiva -zateplení</t>
  </si>
  <si>
    <t>1926188633</t>
  </si>
  <si>
    <t>5</t>
  </si>
  <si>
    <t>35441560</t>
  </si>
  <si>
    <t>podpěra vedení FeZn na plechové střechy 110mm</t>
  </si>
  <si>
    <t>-2001372771</t>
  </si>
  <si>
    <t>6</t>
  </si>
  <si>
    <t>741420022</t>
  </si>
  <si>
    <t>Montáž svorka hromosvodná se 3 šrouby</t>
  </si>
  <si>
    <t>-1750162059</t>
  </si>
  <si>
    <t>7</t>
  </si>
  <si>
    <t>35441905</t>
  </si>
  <si>
    <t>svorka připojovací k připojení okapových žlabů</t>
  </si>
  <si>
    <t>-1678895341</t>
  </si>
  <si>
    <t>8</t>
  </si>
  <si>
    <t>35441925</t>
  </si>
  <si>
    <t>svorka zkušební D 6-12mm, FeZn</t>
  </si>
  <si>
    <t>-2734033</t>
  </si>
  <si>
    <t>9</t>
  </si>
  <si>
    <t>741420051</t>
  </si>
  <si>
    <t>Montáž vedení hromosvodné-úhelník nebo trubka s držáky do zdiva</t>
  </si>
  <si>
    <t>1200643151</t>
  </si>
  <si>
    <t>10</t>
  </si>
  <si>
    <t>35441830</t>
  </si>
  <si>
    <t>úhelník ochranný na ochranu svodu - 1700mm, FeZn</t>
  </si>
  <si>
    <t>-1379127692</t>
  </si>
  <si>
    <t>11</t>
  </si>
  <si>
    <t>741420083</t>
  </si>
  <si>
    <t>Montáž vedení hromosvodné-štítek k označení svodu</t>
  </si>
  <si>
    <t>-2116272356</t>
  </si>
  <si>
    <t>12</t>
  </si>
  <si>
    <t>741421811</t>
  </si>
  <si>
    <t>Demontáž drátu nebo lana svodového vedení D do 8 mm kolmý svod</t>
  </si>
  <si>
    <t>1569229176</t>
  </si>
  <si>
    <t>13</t>
  </si>
  <si>
    <t>741421831</t>
  </si>
  <si>
    <t>Demontáž drátu nebo lana svodového vedení D do 8 mm šikmá střecha</t>
  </si>
  <si>
    <t>2081434109</t>
  </si>
  <si>
    <t>14</t>
  </si>
  <si>
    <t>741421845</t>
  </si>
  <si>
    <t>Demontáž svorky šroubové hromosvodné se 3 šrouby a více šrouby</t>
  </si>
  <si>
    <t>-707044690</t>
  </si>
  <si>
    <t>741421853</t>
  </si>
  <si>
    <t>Demontáž vedení hromosvodné-podpěra střešní pod tašky</t>
  </si>
  <si>
    <t>-1326531834</t>
  </si>
  <si>
    <t>741421863</t>
  </si>
  <si>
    <t>Demontáž vedení hromosvodné-podpěra svislého vedení zazděného</t>
  </si>
  <si>
    <t>546106198</t>
  </si>
  <si>
    <t>17</t>
  </si>
  <si>
    <t>741421873</t>
  </si>
  <si>
    <t>Demontáž vedení hromosvodné-ochranného úhelníku délky přes 1,4 m</t>
  </si>
  <si>
    <t>963298018</t>
  </si>
  <si>
    <t>18</t>
  </si>
  <si>
    <t>741430004</t>
  </si>
  <si>
    <t>Montáž tyč jímací délky do 3 m na střešní hřeben</t>
  </si>
  <si>
    <t>-668965323</t>
  </si>
  <si>
    <t>19</t>
  </si>
  <si>
    <t>35441050</t>
  </si>
  <si>
    <t>tyč jímací s kovaným hrotem 1000mm FeZn</t>
  </si>
  <si>
    <t>-49596351</t>
  </si>
  <si>
    <t>20</t>
  </si>
  <si>
    <t>3544184R</t>
  </si>
  <si>
    <t>držák jímače a ochranné trubky, FeZn - ke komín. tělesu</t>
  </si>
  <si>
    <t>-2005685209</t>
  </si>
  <si>
    <t>3544185R</t>
  </si>
  <si>
    <t>držák jímače a ochranné trubky FeZn, hřeben</t>
  </si>
  <si>
    <t>149652183</t>
  </si>
  <si>
    <t>22</t>
  </si>
  <si>
    <t>35441055</t>
  </si>
  <si>
    <t>tyč jímací s kovaným hrotem 1500mm FeZn</t>
  </si>
  <si>
    <t>-6565036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</si>
</sst>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4.4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Bohumin-228-238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Hromosvod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13. 2. 2020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6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6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pans="1:90" s="7" customFormat="1" ht="37.2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'Bohumin-228-238 - Hromosvod'!J28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'Bohumin-228-238 - Hromosvod'!P114</f>
        <v>0</v>
      </c>
      <c r="AV95" s="124">
        <f>'Bohumin-228-238 - Hromosvod'!J31</f>
        <v>0</v>
      </c>
      <c r="AW95" s="124">
        <f>'Bohumin-228-238 - Hromosvod'!J32</f>
        <v>0</v>
      </c>
      <c r="AX95" s="124">
        <f>'Bohumin-228-238 - Hromosvod'!J33</f>
        <v>0</v>
      </c>
      <c r="AY95" s="124">
        <f>'Bohumin-228-238 - Hromosvod'!J34</f>
        <v>0</v>
      </c>
      <c r="AZ95" s="124">
        <f>'Bohumin-228-238 - Hromosvod'!F31</f>
        <v>0</v>
      </c>
      <c r="BA95" s="124">
        <f>'Bohumin-228-238 - Hromosvod'!F32</f>
        <v>0</v>
      </c>
      <c r="BB95" s="124">
        <f>'Bohumin-228-238 - Hromosvod'!F33</f>
        <v>0</v>
      </c>
      <c r="BC95" s="124">
        <f>'Bohumin-228-238 - Hromosvod'!F34</f>
        <v>0</v>
      </c>
      <c r="BD95" s="126">
        <f>'Bohumin-228-238 - Hromosvod'!F35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ohumin-228-238 - Hrom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28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78</v>
      </c>
    </row>
    <row r="4" spans="2:46" s="1" customFormat="1" ht="24.95" customHeight="1">
      <c r="B4" s="17"/>
      <c r="D4" s="132" t="s">
        <v>80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4.4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13. 2. 2020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tr">
        <f>IF('Rekapitulace stavby'!E11="","",'Rekapitulace stavby'!E11)</f>
        <v xml:space="preserve"> </v>
      </c>
      <c r="F13" s="35"/>
      <c r="G13" s="35"/>
      <c r="H13" s="35"/>
      <c r="I13" s="138" t="s">
        <v>26</v>
      </c>
      <c r="J13" s="137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27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29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26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31</v>
      </c>
      <c r="E21" s="35"/>
      <c r="F21" s="35"/>
      <c r="G21" s="35"/>
      <c r="H21" s="35"/>
      <c r="I21" s="138" t="s">
        <v>25</v>
      </c>
      <c r="J21" s="137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tr">
        <f>IF('Rekapitulace stavby'!E20="","",'Rekapitulace stavby'!E20)</f>
        <v xml:space="preserve"> </v>
      </c>
      <c r="F22" s="35"/>
      <c r="G22" s="35"/>
      <c r="H22" s="35"/>
      <c r="I22" s="138" t="s">
        <v>26</v>
      </c>
      <c r="J22" s="137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32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4.4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135"/>
      <c r="J28" s="148">
        <f>ROUND(J114,2)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35</v>
      </c>
      <c r="G30" s="35"/>
      <c r="H30" s="35"/>
      <c r="I30" s="150" t="s">
        <v>34</v>
      </c>
      <c r="J30" s="149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37</v>
      </c>
      <c r="E31" s="134" t="s">
        <v>38</v>
      </c>
      <c r="F31" s="152">
        <f>ROUND((SUM(BE114:BE138)),2)</f>
        <v>0</v>
      </c>
      <c r="G31" s="35"/>
      <c r="H31" s="35"/>
      <c r="I31" s="153">
        <v>0.21</v>
      </c>
      <c r="J31" s="152">
        <f>ROUND(((SUM(BE114:BE138))*I31),2)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39</v>
      </c>
      <c r="F32" s="152">
        <f>ROUND((SUM(BF114:BF138)),2)</f>
        <v>0</v>
      </c>
      <c r="G32" s="35"/>
      <c r="H32" s="35"/>
      <c r="I32" s="153">
        <v>0.15</v>
      </c>
      <c r="J32" s="152">
        <f>ROUND(((SUM(BF114:BF138))*I32),2)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40</v>
      </c>
      <c r="F33" s="152">
        <f>ROUND((SUM(BG114:BG138)),2)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41</v>
      </c>
      <c r="F34" s="152">
        <f>ROUND((SUM(BH114:BH138)),2)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42</v>
      </c>
      <c r="F35" s="152">
        <f>ROUND((SUM(BI114:BI138)),2)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43</v>
      </c>
      <c r="E37" s="156"/>
      <c r="F37" s="156"/>
      <c r="G37" s="157" t="s">
        <v>44</v>
      </c>
      <c r="H37" s="158" t="s">
        <v>45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50</v>
      </c>
      <c r="E65" s="170"/>
      <c r="F65" s="170"/>
      <c r="G65" s="162" t="s">
        <v>51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81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" customHeight="1">
      <c r="A85" s="35"/>
      <c r="B85" s="36"/>
      <c r="C85" s="37"/>
      <c r="D85" s="37"/>
      <c r="E85" s="73" t="str">
        <f>E7</f>
        <v>Hromosvod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138" t="s">
        <v>22</v>
      </c>
      <c r="J87" s="76" t="str">
        <f>IF(J10="","",J10)</f>
        <v>13. 2. 2020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6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138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6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138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82</v>
      </c>
      <c r="D92" s="179"/>
      <c r="E92" s="179"/>
      <c r="F92" s="179"/>
      <c r="G92" s="179"/>
      <c r="H92" s="179"/>
      <c r="I92" s="180"/>
      <c r="J92" s="181" t="s">
        <v>83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84</v>
      </c>
      <c r="D94" s="37"/>
      <c r="E94" s="37"/>
      <c r="F94" s="37"/>
      <c r="G94" s="37"/>
      <c r="H94" s="37"/>
      <c r="I94" s="135"/>
      <c r="J94" s="107">
        <f>J114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85</v>
      </c>
    </row>
    <row r="95" spans="1:31" s="9" customFormat="1" ht="24.95" customHeight="1">
      <c r="A95" s="9"/>
      <c r="B95" s="183"/>
      <c r="C95" s="184"/>
      <c r="D95" s="185" t="s">
        <v>86</v>
      </c>
      <c r="E95" s="186"/>
      <c r="F95" s="186"/>
      <c r="G95" s="186"/>
      <c r="H95" s="186"/>
      <c r="I95" s="187"/>
      <c r="J95" s="188">
        <f>J115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87</v>
      </c>
      <c r="E96" s="193"/>
      <c r="F96" s="193"/>
      <c r="G96" s="193"/>
      <c r="H96" s="193"/>
      <c r="I96" s="194"/>
      <c r="J96" s="195">
        <f>J116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135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17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177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88</v>
      </c>
      <c r="D103" s="37"/>
      <c r="E103" s="37"/>
      <c r="F103" s="37"/>
      <c r="G103" s="37"/>
      <c r="H103" s="37"/>
      <c r="I103" s="135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135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4.4" customHeight="1">
      <c r="A106" s="35"/>
      <c r="B106" s="36"/>
      <c r="C106" s="37"/>
      <c r="D106" s="37"/>
      <c r="E106" s="73" t="str">
        <f>E7</f>
        <v>Hromosvod</v>
      </c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35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20</v>
      </c>
      <c r="D108" s="37"/>
      <c r="E108" s="37"/>
      <c r="F108" s="24" t="str">
        <f>F10</f>
        <v xml:space="preserve"> </v>
      </c>
      <c r="G108" s="37"/>
      <c r="H108" s="37"/>
      <c r="I108" s="138" t="s">
        <v>22</v>
      </c>
      <c r="J108" s="76" t="str">
        <f>IF(J10="","",J10)</f>
        <v>13. 2. 2020</v>
      </c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5.6" customHeight="1">
      <c r="A110" s="35"/>
      <c r="B110" s="36"/>
      <c r="C110" s="29" t="s">
        <v>24</v>
      </c>
      <c r="D110" s="37"/>
      <c r="E110" s="37"/>
      <c r="F110" s="24" t="str">
        <f>E13</f>
        <v xml:space="preserve"> </v>
      </c>
      <c r="G110" s="37"/>
      <c r="H110" s="37"/>
      <c r="I110" s="138" t="s">
        <v>29</v>
      </c>
      <c r="J110" s="33" t="str">
        <f>E19</f>
        <v xml:space="preserve"> 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6" customHeight="1">
      <c r="A111" s="35"/>
      <c r="B111" s="36"/>
      <c r="C111" s="29" t="s">
        <v>27</v>
      </c>
      <c r="D111" s="37"/>
      <c r="E111" s="37"/>
      <c r="F111" s="24" t="str">
        <f>IF(E16="","",E16)</f>
        <v>Vyplň údaj</v>
      </c>
      <c r="G111" s="37"/>
      <c r="H111" s="37"/>
      <c r="I111" s="138" t="s">
        <v>31</v>
      </c>
      <c r="J111" s="33" t="str">
        <f>E22</f>
        <v xml:space="preserve"> 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0.3" customHeight="1">
      <c r="A112" s="35"/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11" customFormat="1" ht="29.25" customHeight="1">
      <c r="A113" s="197"/>
      <c r="B113" s="198"/>
      <c r="C113" s="199" t="s">
        <v>89</v>
      </c>
      <c r="D113" s="200" t="s">
        <v>58</v>
      </c>
      <c r="E113" s="200" t="s">
        <v>54</v>
      </c>
      <c r="F113" s="200" t="s">
        <v>55</v>
      </c>
      <c r="G113" s="200" t="s">
        <v>90</v>
      </c>
      <c r="H113" s="200" t="s">
        <v>91</v>
      </c>
      <c r="I113" s="201" t="s">
        <v>92</v>
      </c>
      <c r="J113" s="202" t="s">
        <v>83</v>
      </c>
      <c r="K113" s="203" t="s">
        <v>93</v>
      </c>
      <c r="L113" s="204"/>
      <c r="M113" s="97" t="s">
        <v>1</v>
      </c>
      <c r="N113" s="98" t="s">
        <v>37</v>
      </c>
      <c r="O113" s="98" t="s">
        <v>94</v>
      </c>
      <c r="P113" s="98" t="s">
        <v>95</v>
      </c>
      <c r="Q113" s="98" t="s">
        <v>96</v>
      </c>
      <c r="R113" s="98" t="s">
        <v>97</v>
      </c>
      <c r="S113" s="98" t="s">
        <v>98</v>
      </c>
      <c r="T113" s="99" t="s">
        <v>99</v>
      </c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</row>
    <row r="114" spans="1:63" s="2" customFormat="1" ht="22.8" customHeight="1">
      <c r="A114" s="35"/>
      <c r="B114" s="36"/>
      <c r="C114" s="104" t="s">
        <v>100</v>
      </c>
      <c r="D114" s="37"/>
      <c r="E114" s="37"/>
      <c r="F114" s="37"/>
      <c r="G114" s="37"/>
      <c r="H114" s="37"/>
      <c r="I114" s="135"/>
      <c r="J114" s="205">
        <f>BK114</f>
        <v>0</v>
      </c>
      <c r="K114" s="37"/>
      <c r="L114" s="41"/>
      <c r="M114" s="100"/>
      <c r="N114" s="206"/>
      <c r="O114" s="101"/>
      <c r="P114" s="207">
        <f>P115</f>
        <v>0</v>
      </c>
      <c r="Q114" s="101"/>
      <c r="R114" s="207">
        <f>R115</f>
        <v>0.14434</v>
      </c>
      <c r="S114" s="101"/>
      <c r="T114" s="208">
        <f>T115</f>
        <v>0.14925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4" t="s">
        <v>72</v>
      </c>
      <c r="AU114" s="14" t="s">
        <v>85</v>
      </c>
      <c r="BK114" s="209">
        <f>BK115</f>
        <v>0</v>
      </c>
    </row>
    <row r="115" spans="1:63" s="12" customFormat="1" ht="25.9" customHeight="1">
      <c r="A115" s="12"/>
      <c r="B115" s="210"/>
      <c r="C115" s="211"/>
      <c r="D115" s="212" t="s">
        <v>72</v>
      </c>
      <c r="E115" s="213" t="s">
        <v>101</v>
      </c>
      <c r="F115" s="213" t="s">
        <v>102</v>
      </c>
      <c r="G115" s="211"/>
      <c r="H115" s="211"/>
      <c r="I115" s="214"/>
      <c r="J115" s="215">
        <f>BK115</f>
        <v>0</v>
      </c>
      <c r="K115" s="211"/>
      <c r="L115" s="216"/>
      <c r="M115" s="217"/>
      <c r="N115" s="218"/>
      <c r="O115" s="218"/>
      <c r="P115" s="219">
        <f>P116</f>
        <v>0</v>
      </c>
      <c r="Q115" s="218"/>
      <c r="R115" s="219">
        <f>R116</f>
        <v>0.14434</v>
      </c>
      <c r="S115" s="218"/>
      <c r="T115" s="220">
        <f>T116</f>
        <v>0.14925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1" t="s">
        <v>103</v>
      </c>
      <c r="AT115" s="222" t="s">
        <v>72</v>
      </c>
      <c r="AU115" s="222" t="s">
        <v>73</v>
      </c>
      <c r="AY115" s="221" t="s">
        <v>104</v>
      </c>
      <c r="BK115" s="223">
        <f>BK116</f>
        <v>0</v>
      </c>
    </row>
    <row r="116" spans="1:63" s="12" customFormat="1" ht="22.8" customHeight="1">
      <c r="A116" s="12"/>
      <c r="B116" s="210"/>
      <c r="C116" s="211"/>
      <c r="D116" s="212" t="s">
        <v>72</v>
      </c>
      <c r="E116" s="224" t="s">
        <v>105</v>
      </c>
      <c r="F116" s="224" t="s">
        <v>106</v>
      </c>
      <c r="G116" s="211"/>
      <c r="H116" s="211"/>
      <c r="I116" s="214"/>
      <c r="J116" s="225">
        <f>BK116</f>
        <v>0</v>
      </c>
      <c r="K116" s="211"/>
      <c r="L116" s="216"/>
      <c r="M116" s="217"/>
      <c r="N116" s="218"/>
      <c r="O116" s="218"/>
      <c r="P116" s="219">
        <f>SUM(P117:P138)</f>
        <v>0</v>
      </c>
      <c r="Q116" s="218"/>
      <c r="R116" s="219">
        <f>SUM(R117:R138)</f>
        <v>0.14434</v>
      </c>
      <c r="S116" s="218"/>
      <c r="T116" s="220">
        <f>SUM(T117:T138)</f>
        <v>0.14925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1" t="s">
        <v>103</v>
      </c>
      <c r="AT116" s="222" t="s">
        <v>72</v>
      </c>
      <c r="AU116" s="222" t="s">
        <v>78</v>
      </c>
      <c r="AY116" s="221" t="s">
        <v>104</v>
      </c>
      <c r="BK116" s="223">
        <f>SUM(BK117:BK138)</f>
        <v>0</v>
      </c>
    </row>
    <row r="117" spans="1:65" s="2" customFormat="1" ht="19.8" customHeight="1">
      <c r="A117" s="35"/>
      <c r="B117" s="36"/>
      <c r="C117" s="226" t="s">
        <v>78</v>
      </c>
      <c r="D117" s="226" t="s">
        <v>107</v>
      </c>
      <c r="E117" s="227" t="s">
        <v>108</v>
      </c>
      <c r="F117" s="228" t="s">
        <v>109</v>
      </c>
      <c r="G117" s="229" t="s">
        <v>110</v>
      </c>
      <c r="H117" s="230">
        <v>150</v>
      </c>
      <c r="I117" s="231"/>
      <c r="J117" s="232">
        <f>ROUND(I117*H117,2)</f>
        <v>0</v>
      </c>
      <c r="K117" s="233"/>
      <c r="L117" s="41"/>
      <c r="M117" s="234" t="s">
        <v>1</v>
      </c>
      <c r="N117" s="235" t="s">
        <v>38</v>
      </c>
      <c r="O117" s="88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38" t="s">
        <v>111</v>
      </c>
      <c r="AT117" s="238" t="s">
        <v>107</v>
      </c>
      <c r="AU117" s="238" t="s">
        <v>103</v>
      </c>
      <c r="AY117" s="14" t="s">
        <v>104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4" t="s">
        <v>78</v>
      </c>
      <c r="BK117" s="239">
        <f>ROUND(I117*H117,2)</f>
        <v>0</v>
      </c>
      <c r="BL117" s="14" t="s">
        <v>111</v>
      </c>
      <c r="BM117" s="238" t="s">
        <v>112</v>
      </c>
    </row>
    <row r="118" spans="1:65" s="2" customFormat="1" ht="14.4" customHeight="1">
      <c r="A118" s="35"/>
      <c r="B118" s="36"/>
      <c r="C118" s="240" t="s">
        <v>103</v>
      </c>
      <c r="D118" s="240" t="s">
        <v>113</v>
      </c>
      <c r="E118" s="241" t="s">
        <v>114</v>
      </c>
      <c r="F118" s="242" t="s">
        <v>115</v>
      </c>
      <c r="G118" s="243" t="s">
        <v>116</v>
      </c>
      <c r="H118" s="244">
        <v>68</v>
      </c>
      <c r="I118" s="245"/>
      <c r="J118" s="246">
        <f>ROUND(I118*H118,2)</f>
        <v>0</v>
      </c>
      <c r="K118" s="247"/>
      <c r="L118" s="248"/>
      <c r="M118" s="249" t="s">
        <v>1</v>
      </c>
      <c r="N118" s="250" t="s">
        <v>38</v>
      </c>
      <c r="O118" s="88"/>
      <c r="P118" s="236">
        <f>O118*H118</f>
        <v>0</v>
      </c>
      <c r="Q118" s="236">
        <v>0.001</v>
      </c>
      <c r="R118" s="236">
        <f>Q118*H118</f>
        <v>0.068</v>
      </c>
      <c r="S118" s="236">
        <v>0</v>
      </c>
      <c r="T118" s="237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38" t="s">
        <v>117</v>
      </c>
      <c r="AT118" s="238" t="s">
        <v>113</v>
      </c>
      <c r="AU118" s="238" t="s">
        <v>103</v>
      </c>
      <c r="AY118" s="14" t="s">
        <v>104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4" t="s">
        <v>78</v>
      </c>
      <c r="BK118" s="239">
        <f>ROUND(I118*H118,2)</f>
        <v>0</v>
      </c>
      <c r="BL118" s="14" t="s">
        <v>111</v>
      </c>
      <c r="BM118" s="238" t="s">
        <v>118</v>
      </c>
    </row>
    <row r="119" spans="1:65" s="2" customFormat="1" ht="14.4" customHeight="1">
      <c r="A119" s="35"/>
      <c r="B119" s="36"/>
      <c r="C119" s="240" t="s">
        <v>119</v>
      </c>
      <c r="D119" s="240" t="s">
        <v>113</v>
      </c>
      <c r="E119" s="241" t="s">
        <v>120</v>
      </c>
      <c r="F119" s="242" t="s">
        <v>121</v>
      </c>
      <c r="G119" s="243" t="s">
        <v>122</v>
      </c>
      <c r="H119" s="244">
        <v>20</v>
      </c>
      <c r="I119" s="245"/>
      <c r="J119" s="246">
        <f>ROUND(I119*H119,2)</f>
        <v>0</v>
      </c>
      <c r="K119" s="247"/>
      <c r="L119" s="248"/>
      <c r="M119" s="249" t="s">
        <v>1</v>
      </c>
      <c r="N119" s="250" t="s">
        <v>38</v>
      </c>
      <c r="O119" s="88"/>
      <c r="P119" s="236">
        <f>O119*H119</f>
        <v>0</v>
      </c>
      <c r="Q119" s="236">
        <v>0.00016</v>
      </c>
      <c r="R119" s="236">
        <f>Q119*H119</f>
        <v>0.0032</v>
      </c>
      <c r="S119" s="236">
        <v>0</v>
      </c>
      <c r="T119" s="23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8" t="s">
        <v>117</v>
      </c>
      <c r="AT119" s="238" t="s">
        <v>113</v>
      </c>
      <c r="AU119" s="238" t="s">
        <v>103</v>
      </c>
      <c r="AY119" s="14" t="s">
        <v>104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4" t="s">
        <v>78</v>
      </c>
      <c r="BK119" s="239">
        <f>ROUND(I119*H119,2)</f>
        <v>0</v>
      </c>
      <c r="BL119" s="14" t="s">
        <v>111</v>
      </c>
      <c r="BM119" s="238" t="s">
        <v>123</v>
      </c>
    </row>
    <row r="120" spans="1:65" s="2" customFormat="1" ht="14.4" customHeight="1">
      <c r="A120" s="35"/>
      <c r="B120" s="36"/>
      <c r="C120" s="240" t="s">
        <v>124</v>
      </c>
      <c r="D120" s="240" t="s">
        <v>113</v>
      </c>
      <c r="E120" s="241" t="s">
        <v>125</v>
      </c>
      <c r="F120" s="242" t="s">
        <v>126</v>
      </c>
      <c r="G120" s="243" t="s">
        <v>122</v>
      </c>
      <c r="H120" s="244">
        <v>50</v>
      </c>
      <c r="I120" s="245"/>
      <c r="J120" s="246">
        <f>ROUND(I120*H120,2)</f>
        <v>0</v>
      </c>
      <c r="K120" s="247"/>
      <c r="L120" s="248"/>
      <c r="M120" s="249" t="s">
        <v>1</v>
      </c>
      <c r="N120" s="250" t="s">
        <v>38</v>
      </c>
      <c r="O120" s="88"/>
      <c r="P120" s="236">
        <f>O120*H120</f>
        <v>0</v>
      </c>
      <c r="Q120" s="236">
        <v>0.00014</v>
      </c>
      <c r="R120" s="236">
        <f>Q120*H120</f>
        <v>0.006999999999999999</v>
      </c>
      <c r="S120" s="236">
        <v>0</v>
      </c>
      <c r="T120" s="23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38" t="s">
        <v>117</v>
      </c>
      <c r="AT120" s="238" t="s">
        <v>113</v>
      </c>
      <c r="AU120" s="238" t="s">
        <v>103</v>
      </c>
      <c r="AY120" s="14" t="s">
        <v>104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4" t="s">
        <v>78</v>
      </c>
      <c r="BK120" s="239">
        <f>ROUND(I120*H120,2)</f>
        <v>0</v>
      </c>
      <c r="BL120" s="14" t="s">
        <v>111</v>
      </c>
      <c r="BM120" s="238" t="s">
        <v>127</v>
      </c>
    </row>
    <row r="121" spans="1:65" s="2" customFormat="1" ht="19.8" customHeight="1">
      <c r="A121" s="35"/>
      <c r="B121" s="36"/>
      <c r="C121" s="240" t="s">
        <v>128</v>
      </c>
      <c r="D121" s="240" t="s">
        <v>113</v>
      </c>
      <c r="E121" s="241" t="s">
        <v>129</v>
      </c>
      <c r="F121" s="242" t="s">
        <v>130</v>
      </c>
      <c r="G121" s="243" t="s">
        <v>122</v>
      </c>
      <c r="H121" s="244">
        <v>70</v>
      </c>
      <c r="I121" s="245"/>
      <c r="J121" s="246">
        <f>ROUND(I121*H121,2)</f>
        <v>0</v>
      </c>
      <c r="K121" s="247"/>
      <c r="L121" s="248"/>
      <c r="M121" s="249" t="s">
        <v>1</v>
      </c>
      <c r="N121" s="250" t="s">
        <v>38</v>
      </c>
      <c r="O121" s="88"/>
      <c r="P121" s="236">
        <f>O121*H121</f>
        <v>0</v>
      </c>
      <c r="Q121" s="236">
        <v>0.00021</v>
      </c>
      <c r="R121" s="236">
        <f>Q121*H121</f>
        <v>0.014700000000000001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117</v>
      </c>
      <c r="AT121" s="238" t="s">
        <v>113</v>
      </c>
      <c r="AU121" s="238" t="s">
        <v>103</v>
      </c>
      <c r="AY121" s="14" t="s">
        <v>104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4" t="s">
        <v>78</v>
      </c>
      <c r="BK121" s="239">
        <f>ROUND(I121*H121,2)</f>
        <v>0</v>
      </c>
      <c r="BL121" s="14" t="s">
        <v>111</v>
      </c>
      <c r="BM121" s="238" t="s">
        <v>131</v>
      </c>
    </row>
    <row r="122" spans="1:65" s="2" customFormat="1" ht="14.4" customHeight="1">
      <c r="A122" s="35"/>
      <c r="B122" s="36"/>
      <c r="C122" s="226" t="s">
        <v>132</v>
      </c>
      <c r="D122" s="226" t="s">
        <v>107</v>
      </c>
      <c r="E122" s="227" t="s">
        <v>133</v>
      </c>
      <c r="F122" s="228" t="s">
        <v>134</v>
      </c>
      <c r="G122" s="229" t="s">
        <v>122</v>
      </c>
      <c r="H122" s="230">
        <v>14</v>
      </c>
      <c r="I122" s="231"/>
      <c r="J122" s="232">
        <f>ROUND(I122*H122,2)</f>
        <v>0</v>
      </c>
      <c r="K122" s="233"/>
      <c r="L122" s="41"/>
      <c r="M122" s="234" t="s">
        <v>1</v>
      </c>
      <c r="N122" s="235" t="s">
        <v>38</v>
      </c>
      <c r="O122" s="88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111</v>
      </c>
      <c r="AT122" s="238" t="s">
        <v>107</v>
      </c>
      <c r="AU122" s="238" t="s">
        <v>103</v>
      </c>
      <c r="AY122" s="14" t="s">
        <v>104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14" t="s">
        <v>78</v>
      </c>
      <c r="BK122" s="239">
        <f>ROUND(I122*H122,2)</f>
        <v>0</v>
      </c>
      <c r="BL122" s="14" t="s">
        <v>111</v>
      </c>
      <c r="BM122" s="238" t="s">
        <v>135</v>
      </c>
    </row>
    <row r="123" spans="1:65" s="2" customFormat="1" ht="14.4" customHeight="1">
      <c r="A123" s="35"/>
      <c r="B123" s="36"/>
      <c r="C123" s="240" t="s">
        <v>136</v>
      </c>
      <c r="D123" s="240" t="s">
        <v>113</v>
      </c>
      <c r="E123" s="241" t="s">
        <v>137</v>
      </c>
      <c r="F123" s="242" t="s">
        <v>138</v>
      </c>
      <c r="G123" s="243" t="s">
        <v>122</v>
      </c>
      <c r="H123" s="244">
        <v>10</v>
      </c>
      <c r="I123" s="245"/>
      <c r="J123" s="246">
        <f>ROUND(I123*H123,2)</f>
        <v>0</v>
      </c>
      <c r="K123" s="247"/>
      <c r="L123" s="248"/>
      <c r="M123" s="249" t="s">
        <v>1</v>
      </c>
      <c r="N123" s="250" t="s">
        <v>38</v>
      </c>
      <c r="O123" s="88"/>
      <c r="P123" s="236">
        <f>O123*H123</f>
        <v>0</v>
      </c>
      <c r="Q123" s="236">
        <v>0.00013</v>
      </c>
      <c r="R123" s="236">
        <f>Q123*H123</f>
        <v>0.0013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117</v>
      </c>
      <c r="AT123" s="238" t="s">
        <v>113</v>
      </c>
      <c r="AU123" s="238" t="s">
        <v>103</v>
      </c>
      <c r="AY123" s="14" t="s">
        <v>104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4" t="s">
        <v>78</v>
      </c>
      <c r="BK123" s="239">
        <f>ROUND(I123*H123,2)</f>
        <v>0</v>
      </c>
      <c r="BL123" s="14" t="s">
        <v>111</v>
      </c>
      <c r="BM123" s="238" t="s">
        <v>139</v>
      </c>
    </row>
    <row r="124" spans="1:65" s="2" customFormat="1" ht="14.4" customHeight="1">
      <c r="A124" s="35"/>
      <c r="B124" s="36"/>
      <c r="C124" s="240" t="s">
        <v>140</v>
      </c>
      <c r="D124" s="240" t="s">
        <v>113</v>
      </c>
      <c r="E124" s="241" t="s">
        <v>141</v>
      </c>
      <c r="F124" s="242" t="s">
        <v>142</v>
      </c>
      <c r="G124" s="243" t="s">
        <v>122</v>
      </c>
      <c r="H124" s="244">
        <v>4</v>
      </c>
      <c r="I124" s="245"/>
      <c r="J124" s="246">
        <f>ROUND(I124*H124,2)</f>
        <v>0</v>
      </c>
      <c r="K124" s="247"/>
      <c r="L124" s="248"/>
      <c r="M124" s="249" t="s">
        <v>1</v>
      </c>
      <c r="N124" s="250" t="s">
        <v>38</v>
      </c>
      <c r="O124" s="88"/>
      <c r="P124" s="236">
        <f>O124*H124</f>
        <v>0</v>
      </c>
      <c r="Q124" s="236">
        <v>0.0002</v>
      </c>
      <c r="R124" s="236">
        <f>Q124*H124</f>
        <v>0.0008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117</v>
      </c>
      <c r="AT124" s="238" t="s">
        <v>113</v>
      </c>
      <c r="AU124" s="238" t="s">
        <v>103</v>
      </c>
      <c r="AY124" s="14" t="s">
        <v>104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4" t="s">
        <v>78</v>
      </c>
      <c r="BK124" s="239">
        <f>ROUND(I124*H124,2)</f>
        <v>0</v>
      </c>
      <c r="BL124" s="14" t="s">
        <v>111</v>
      </c>
      <c r="BM124" s="238" t="s">
        <v>143</v>
      </c>
    </row>
    <row r="125" spans="1:65" s="2" customFormat="1" ht="19.8" customHeight="1">
      <c r="A125" s="35"/>
      <c r="B125" s="36"/>
      <c r="C125" s="226" t="s">
        <v>144</v>
      </c>
      <c r="D125" s="226" t="s">
        <v>107</v>
      </c>
      <c r="E125" s="227" t="s">
        <v>145</v>
      </c>
      <c r="F125" s="228" t="s">
        <v>146</v>
      </c>
      <c r="G125" s="229" t="s">
        <v>122</v>
      </c>
      <c r="H125" s="230">
        <v>7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88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111</v>
      </c>
      <c r="AT125" s="238" t="s">
        <v>107</v>
      </c>
      <c r="AU125" s="238" t="s">
        <v>103</v>
      </c>
      <c r="AY125" s="14" t="s">
        <v>104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4" t="s">
        <v>78</v>
      </c>
      <c r="BK125" s="239">
        <f>ROUND(I125*H125,2)</f>
        <v>0</v>
      </c>
      <c r="BL125" s="14" t="s">
        <v>111</v>
      </c>
      <c r="BM125" s="238" t="s">
        <v>147</v>
      </c>
    </row>
    <row r="126" spans="1:65" s="2" customFormat="1" ht="19.8" customHeight="1">
      <c r="A126" s="35"/>
      <c r="B126" s="36"/>
      <c r="C126" s="240" t="s">
        <v>148</v>
      </c>
      <c r="D126" s="240" t="s">
        <v>113</v>
      </c>
      <c r="E126" s="241" t="s">
        <v>149</v>
      </c>
      <c r="F126" s="242" t="s">
        <v>150</v>
      </c>
      <c r="G126" s="243" t="s">
        <v>122</v>
      </c>
      <c r="H126" s="244">
        <v>7</v>
      </c>
      <c r="I126" s="245"/>
      <c r="J126" s="246">
        <f>ROUND(I126*H126,2)</f>
        <v>0</v>
      </c>
      <c r="K126" s="247"/>
      <c r="L126" s="248"/>
      <c r="M126" s="249" t="s">
        <v>1</v>
      </c>
      <c r="N126" s="250" t="s">
        <v>38</v>
      </c>
      <c r="O126" s="88"/>
      <c r="P126" s="236">
        <f>O126*H126</f>
        <v>0</v>
      </c>
      <c r="Q126" s="236">
        <v>0.0042</v>
      </c>
      <c r="R126" s="236">
        <f>Q126*H126</f>
        <v>0.0294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117</v>
      </c>
      <c r="AT126" s="238" t="s">
        <v>113</v>
      </c>
      <c r="AU126" s="238" t="s">
        <v>103</v>
      </c>
      <c r="AY126" s="14" t="s">
        <v>104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4" t="s">
        <v>78</v>
      </c>
      <c r="BK126" s="239">
        <f>ROUND(I126*H126,2)</f>
        <v>0</v>
      </c>
      <c r="BL126" s="14" t="s">
        <v>111</v>
      </c>
      <c r="BM126" s="238" t="s">
        <v>151</v>
      </c>
    </row>
    <row r="127" spans="1:65" s="2" customFormat="1" ht="19.8" customHeight="1">
      <c r="A127" s="35"/>
      <c r="B127" s="36"/>
      <c r="C127" s="226" t="s">
        <v>152</v>
      </c>
      <c r="D127" s="226" t="s">
        <v>107</v>
      </c>
      <c r="E127" s="227" t="s">
        <v>153</v>
      </c>
      <c r="F127" s="228" t="s">
        <v>154</v>
      </c>
      <c r="G127" s="229" t="s">
        <v>122</v>
      </c>
      <c r="H127" s="230">
        <v>6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111</v>
      </c>
      <c r="AT127" s="238" t="s">
        <v>107</v>
      </c>
      <c r="AU127" s="238" t="s">
        <v>103</v>
      </c>
      <c r="AY127" s="14" t="s">
        <v>104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78</v>
      </c>
      <c r="BK127" s="239">
        <f>ROUND(I127*H127,2)</f>
        <v>0</v>
      </c>
      <c r="BL127" s="14" t="s">
        <v>111</v>
      </c>
      <c r="BM127" s="238" t="s">
        <v>155</v>
      </c>
    </row>
    <row r="128" spans="1:65" s="2" customFormat="1" ht="19.8" customHeight="1">
      <c r="A128" s="35"/>
      <c r="B128" s="36"/>
      <c r="C128" s="226" t="s">
        <v>156</v>
      </c>
      <c r="D128" s="226" t="s">
        <v>107</v>
      </c>
      <c r="E128" s="227" t="s">
        <v>157</v>
      </c>
      <c r="F128" s="228" t="s">
        <v>158</v>
      </c>
      <c r="G128" s="229" t="s">
        <v>110</v>
      </c>
      <c r="H128" s="230">
        <v>70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0.0004</v>
      </c>
      <c r="T128" s="237">
        <f>S128*H128</f>
        <v>0.028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111</v>
      </c>
      <c r="AT128" s="238" t="s">
        <v>107</v>
      </c>
      <c r="AU128" s="238" t="s">
        <v>103</v>
      </c>
      <c r="AY128" s="14" t="s">
        <v>104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78</v>
      </c>
      <c r="BK128" s="239">
        <f>ROUND(I128*H128,2)</f>
        <v>0</v>
      </c>
      <c r="BL128" s="14" t="s">
        <v>111</v>
      </c>
      <c r="BM128" s="238" t="s">
        <v>159</v>
      </c>
    </row>
    <row r="129" spans="1:65" s="2" customFormat="1" ht="19.8" customHeight="1">
      <c r="A129" s="35"/>
      <c r="B129" s="36"/>
      <c r="C129" s="226" t="s">
        <v>160</v>
      </c>
      <c r="D129" s="226" t="s">
        <v>107</v>
      </c>
      <c r="E129" s="227" t="s">
        <v>161</v>
      </c>
      <c r="F129" s="228" t="s">
        <v>162</v>
      </c>
      <c r="G129" s="229" t="s">
        <v>110</v>
      </c>
      <c r="H129" s="230">
        <v>80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0.0004</v>
      </c>
      <c r="T129" s="237">
        <f>S129*H129</f>
        <v>0.032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111</v>
      </c>
      <c r="AT129" s="238" t="s">
        <v>107</v>
      </c>
      <c r="AU129" s="238" t="s">
        <v>103</v>
      </c>
      <c r="AY129" s="14" t="s">
        <v>104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78</v>
      </c>
      <c r="BK129" s="239">
        <f>ROUND(I129*H129,2)</f>
        <v>0</v>
      </c>
      <c r="BL129" s="14" t="s">
        <v>111</v>
      </c>
      <c r="BM129" s="238" t="s">
        <v>163</v>
      </c>
    </row>
    <row r="130" spans="1:65" s="2" customFormat="1" ht="19.8" customHeight="1">
      <c r="A130" s="35"/>
      <c r="B130" s="36"/>
      <c r="C130" s="226" t="s">
        <v>164</v>
      </c>
      <c r="D130" s="226" t="s">
        <v>107</v>
      </c>
      <c r="E130" s="227" t="s">
        <v>165</v>
      </c>
      <c r="F130" s="228" t="s">
        <v>166</v>
      </c>
      <c r="G130" s="229" t="s">
        <v>122</v>
      </c>
      <c r="H130" s="230">
        <v>35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39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0.00045</v>
      </c>
      <c r="T130" s="237">
        <f>S130*H130</f>
        <v>0.01575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111</v>
      </c>
      <c r="AT130" s="238" t="s">
        <v>107</v>
      </c>
      <c r="AU130" s="238" t="s">
        <v>103</v>
      </c>
      <c r="AY130" s="14" t="s">
        <v>104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103</v>
      </c>
      <c r="BK130" s="239">
        <f>ROUND(I130*H130,2)</f>
        <v>0</v>
      </c>
      <c r="BL130" s="14" t="s">
        <v>111</v>
      </c>
      <c r="BM130" s="238" t="s">
        <v>167</v>
      </c>
    </row>
    <row r="131" spans="1:65" s="2" customFormat="1" ht="19.8" customHeight="1">
      <c r="A131" s="35"/>
      <c r="B131" s="36"/>
      <c r="C131" s="226" t="s">
        <v>8</v>
      </c>
      <c r="D131" s="226" t="s">
        <v>107</v>
      </c>
      <c r="E131" s="227" t="s">
        <v>168</v>
      </c>
      <c r="F131" s="228" t="s">
        <v>169</v>
      </c>
      <c r="G131" s="229" t="s">
        <v>122</v>
      </c>
      <c r="H131" s="230">
        <v>70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0.00055</v>
      </c>
      <c r="T131" s="237">
        <f>S131*H131</f>
        <v>0.0385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111</v>
      </c>
      <c r="AT131" s="238" t="s">
        <v>107</v>
      </c>
      <c r="AU131" s="238" t="s">
        <v>103</v>
      </c>
      <c r="AY131" s="14" t="s">
        <v>104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78</v>
      </c>
      <c r="BK131" s="239">
        <f>ROUND(I131*H131,2)</f>
        <v>0</v>
      </c>
      <c r="BL131" s="14" t="s">
        <v>111</v>
      </c>
      <c r="BM131" s="238" t="s">
        <v>170</v>
      </c>
    </row>
    <row r="132" spans="1:65" s="2" customFormat="1" ht="19.8" customHeight="1">
      <c r="A132" s="35"/>
      <c r="B132" s="36"/>
      <c r="C132" s="226" t="s">
        <v>111</v>
      </c>
      <c r="D132" s="226" t="s">
        <v>107</v>
      </c>
      <c r="E132" s="227" t="s">
        <v>171</v>
      </c>
      <c r="F132" s="228" t="s">
        <v>172</v>
      </c>
      <c r="G132" s="229" t="s">
        <v>122</v>
      </c>
      <c r="H132" s="230">
        <v>80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0.00021</v>
      </c>
      <c r="T132" s="237">
        <f>S132*H132</f>
        <v>0.016800000000000002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111</v>
      </c>
      <c r="AT132" s="238" t="s">
        <v>107</v>
      </c>
      <c r="AU132" s="238" t="s">
        <v>103</v>
      </c>
      <c r="AY132" s="14" t="s">
        <v>104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78</v>
      </c>
      <c r="BK132" s="239">
        <f>ROUND(I132*H132,2)</f>
        <v>0</v>
      </c>
      <c r="BL132" s="14" t="s">
        <v>111</v>
      </c>
      <c r="BM132" s="238" t="s">
        <v>173</v>
      </c>
    </row>
    <row r="133" spans="1:65" s="2" customFormat="1" ht="19.8" customHeight="1">
      <c r="A133" s="35"/>
      <c r="B133" s="36"/>
      <c r="C133" s="226" t="s">
        <v>174</v>
      </c>
      <c r="D133" s="226" t="s">
        <v>107</v>
      </c>
      <c r="E133" s="227" t="s">
        <v>175</v>
      </c>
      <c r="F133" s="228" t="s">
        <v>176</v>
      </c>
      <c r="G133" s="229" t="s">
        <v>122</v>
      </c>
      <c r="H133" s="230">
        <v>7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0.0026</v>
      </c>
      <c r="T133" s="237">
        <f>S133*H133</f>
        <v>0.0182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111</v>
      </c>
      <c r="AT133" s="238" t="s">
        <v>107</v>
      </c>
      <c r="AU133" s="238" t="s">
        <v>103</v>
      </c>
      <c r="AY133" s="14" t="s">
        <v>104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78</v>
      </c>
      <c r="BK133" s="239">
        <f>ROUND(I133*H133,2)</f>
        <v>0</v>
      </c>
      <c r="BL133" s="14" t="s">
        <v>111</v>
      </c>
      <c r="BM133" s="238" t="s">
        <v>177</v>
      </c>
    </row>
    <row r="134" spans="1:65" s="2" customFormat="1" ht="19.8" customHeight="1">
      <c r="A134" s="35"/>
      <c r="B134" s="36"/>
      <c r="C134" s="226" t="s">
        <v>178</v>
      </c>
      <c r="D134" s="226" t="s">
        <v>107</v>
      </c>
      <c r="E134" s="227" t="s">
        <v>179</v>
      </c>
      <c r="F134" s="228" t="s">
        <v>180</v>
      </c>
      <c r="G134" s="229" t="s">
        <v>122</v>
      </c>
      <c r="H134" s="230">
        <v>8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111</v>
      </c>
      <c r="AT134" s="238" t="s">
        <v>107</v>
      </c>
      <c r="AU134" s="238" t="s">
        <v>103</v>
      </c>
      <c r="AY134" s="14" t="s">
        <v>104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78</v>
      </c>
      <c r="BK134" s="239">
        <f>ROUND(I134*H134,2)</f>
        <v>0</v>
      </c>
      <c r="BL134" s="14" t="s">
        <v>111</v>
      </c>
      <c r="BM134" s="238" t="s">
        <v>181</v>
      </c>
    </row>
    <row r="135" spans="1:65" s="2" customFormat="1" ht="14.4" customHeight="1">
      <c r="A135" s="35"/>
      <c r="B135" s="36"/>
      <c r="C135" s="240" t="s">
        <v>182</v>
      </c>
      <c r="D135" s="240" t="s">
        <v>113</v>
      </c>
      <c r="E135" s="241" t="s">
        <v>183</v>
      </c>
      <c r="F135" s="242" t="s">
        <v>184</v>
      </c>
      <c r="G135" s="243" t="s">
        <v>122</v>
      </c>
      <c r="H135" s="244">
        <v>6</v>
      </c>
      <c r="I135" s="245"/>
      <c r="J135" s="246">
        <f>ROUND(I135*H135,2)</f>
        <v>0</v>
      </c>
      <c r="K135" s="247"/>
      <c r="L135" s="248"/>
      <c r="M135" s="249" t="s">
        <v>1</v>
      </c>
      <c r="N135" s="250" t="s">
        <v>38</v>
      </c>
      <c r="O135" s="88"/>
      <c r="P135" s="236">
        <f>O135*H135</f>
        <v>0</v>
      </c>
      <c r="Q135" s="236">
        <v>0.002</v>
      </c>
      <c r="R135" s="236">
        <f>Q135*H135</f>
        <v>0.012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117</v>
      </c>
      <c r="AT135" s="238" t="s">
        <v>113</v>
      </c>
      <c r="AU135" s="238" t="s">
        <v>103</v>
      </c>
      <c r="AY135" s="14" t="s">
        <v>104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78</v>
      </c>
      <c r="BK135" s="239">
        <f>ROUND(I135*H135,2)</f>
        <v>0</v>
      </c>
      <c r="BL135" s="14" t="s">
        <v>111</v>
      </c>
      <c r="BM135" s="238" t="s">
        <v>185</v>
      </c>
    </row>
    <row r="136" spans="1:65" s="2" customFormat="1" ht="19.8" customHeight="1">
      <c r="A136" s="35"/>
      <c r="B136" s="36"/>
      <c r="C136" s="240" t="s">
        <v>186</v>
      </c>
      <c r="D136" s="240" t="s">
        <v>113</v>
      </c>
      <c r="E136" s="241" t="s">
        <v>187</v>
      </c>
      <c r="F136" s="242" t="s">
        <v>188</v>
      </c>
      <c r="G136" s="243" t="s">
        <v>122</v>
      </c>
      <c r="H136" s="244">
        <v>6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88"/>
      <c r="P136" s="236">
        <f>O136*H136</f>
        <v>0</v>
      </c>
      <c r="Q136" s="236">
        <v>0.00026</v>
      </c>
      <c r="R136" s="236">
        <f>Q136*H136</f>
        <v>0.0015599999999999998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117</v>
      </c>
      <c r="AT136" s="238" t="s">
        <v>113</v>
      </c>
      <c r="AU136" s="238" t="s">
        <v>103</v>
      </c>
      <c r="AY136" s="14" t="s">
        <v>104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78</v>
      </c>
      <c r="BK136" s="239">
        <f>ROUND(I136*H136,2)</f>
        <v>0</v>
      </c>
      <c r="BL136" s="14" t="s">
        <v>111</v>
      </c>
      <c r="BM136" s="238" t="s">
        <v>189</v>
      </c>
    </row>
    <row r="137" spans="1:65" s="2" customFormat="1" ht="14.4" customHeight="1">
      <c r="A137" s="35"/>
      <c r="B137" s="36"/>
      <c r="C137" s="240" t="s">
        <v>7</v>
      </c>
      <c r="D137" s="240" t="s">
        <v>113</v>
      </c>
      <c r="E137" s="241" t="s">
        <v>190</v>
      </c>
      <c r="F137" s="242" t="s">
        <v>191</v>
      </c>
      <c r="G137" s="243" t="s">
        <v>122</v>
      </c>
      <c r="H137" s="244">
        <v>2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88"/>
      <c r="P137" s="236">
        <f>O137*H137</f>
        <v>0</v>
      </c>
      <c r="Q137" s="236">
        <v>0.00019</v>
      </c>
      <c r="R137" s="236">
        <f>Q137*H137</f>
        <v>0.00038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117</v>
      </c>
      <c r="AT137" s="238" t="s">
        <v>113</v>
      </c>
      <c r="AU137" s="238" t="s">
        <v>103</v>
      </c>
      <c r="AY137" s="14" t="s">
        <v>104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78</v>
      </c>
      <c r="BK137" s="239">
        <f>ROUND(I137*H137,2)</f>
        <v>0</v>
      </c>
      <c r="BL137" s="14" t="s">
        <v>111</v>
      </c>
      <c r="BM137" s="238" t="s">
        <v>192</v>
      </c>
    </row>
    <row r="138" spans="1:65" s="2" customFormat="1" ht="14.4" customHeight="1">
      <c r="A138" s="35"/>
      <c r="B138" s="36"/>
      <c r="C138" s="240" t="s">
        <v>193</v>
      </c>
      <c r="D138" s="240" t="s">
        <v>113</v>
      </c>
      <c r="E138" s="241" t="s">
        <v>194</v>
      </c>
      <c r="F138" s="242" t="s">
        <v>195</v>
      </c>
      <c r="G138" s="243" t="s">
        <v>122</v>
      </c>
      <c r="H138" s="244">
        <v>2</v>
      </c>
      <c r="I138" s="245"/>
      <c r="J138" s="246">
        <f>ROUND(I138*H138,2)</f>
        <v>0</v>
      </c>
      <c r="K138" s="247"/>
      <c r="L138" s="248"/>
      <c r="M138" s="251" t="s">
        <v>1</v>
      </c>
      <c r="N138" s="252" t="s">
        <v>38</v>
      </c>
      <c r="O138" s="253"/>
      <c r="P138" s="254">
        <f>O138*H138</f>
        <v>0</v>
      </c>
      <c r="Q138" s="254">
        <v>0.003</v>
      </c>
      <c r="R138" s="254">
        <f>Q138*H138</f>
        <v>0.006</v>
      </c>
      <c r="S138" s="254">
        <v>0</v>
      </c>
      <c r="T138" s="25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117</v>
      </c>
      <c r="AT138" s="238" t="s">
        <v>113</v>
      </c>
      <c r="AU138" s="238" t="s">
        <v>103</v>
      </c>
      <c r="AY138" s="14" t="s">
        <v>104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78</v>
      </c>
      <c r="BK138" s="239">
        <f>ROUND(I138*H138,2)</f>
        <v>0</v>
      </c>
      <c r="BL138" s="14" t="s">
        <v>111</v>
      </c>
      <c r="BM138" s="238" t="s">
        <v>196</v>
      </c>
    </row>
    <row r="139" spans="1:31" s="2" customFormat="1" ht="6.95" customHeight="1">
      <c r="A139" s="35"/>
      <c r="B139" s="63"/>
      <c r="C139" s="64"/>
      <c r="D139" s="64"/>
      <c r="E139" s="64"/>
      <c r="F139" s="64"/>
      <c r="G139" s="64"/>
      <c r="H139" s="64"/>
      <c r="I139" s="174"/>
      <c r="J139" s="64"/>
      <c r="K139" s="64"/>
      <c r="L139" s="41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password="CC35" sheet="1" objects="1" scenarios="1" formatColumns="0" formatRows="0" autoFilter="0"/>
  <autoFilter ref="C113:K138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Tomáš-NTB\Tomáš</dc:creator>
  <cp:keywords/>
  <dc:description/>
  <cp:lastModifiedBy>Tomáš-NTB\Tomáš</cp:lastModifiedBy>
  <dcterms:created xsi:type="dcterms:W3CDTF">2020-02-13T15:21:01Z</dcterms:created>
  <dcterms:modified xsi:type="dcterms:W3CDTF">2020-02-13T15:21:04Z</dcterms:modified>
  <cp:category/>
  <cp:version/>
  <cp:contentType/>
  <cp:contentStatus/>
</cp:coreProperties>
</file>