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omáš\Documents\Dokumenty\Tom\Dokumenty\1Winword\1PROJEKTY\3Tom\2025\Bohumín - střecha školy\Rozpočet\"/>
    </mc:Choice>
  </mc:AlternateContent>
  <xr:revisionPtr revIDLastSave="0" documentId="13_ncr:1_{D5C89923-68E4-4D79-BFF2-98E0191D6AEB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Rekapitulace stavby" sheetId="1" r:id="rId1"/>
    <sheet name="01 - Střecha" sheetId="2" r:id="rId2"/>
    <sheet name="VRN - VRN" sheetId="3" r:id="rId3"/>
    <sheet name="Pokyny pro vyplnění" sheetId="4" r:id="rId4"/>
  </sheets>
  <definedNames>
    <definedName name="_xlnm._FilterDatabase" localSheetId="1" hidden="1">'01 - Střecha'!$C$86:$K$230</definedName>
    <definedName name="_xlnm._FilterDatabase" localSheetId="2" hidden="1">'VRN - VRN'!$C$80:$K$94</definedName>
    <definedName name="_xlnm.Print_Titles" localSheetId="1">'01 - Střecha'!$86:$86</definedName>
    <definedName name="_xlnm.Print_Titles" localSheetId="0">'Rekapitulace stavby'!$52:$52</definedName>
    <definedName name="_xlnm.Print_Titles" localSheetId="2">'VRN - VRN'!$80:$80</definedName>
    <definedName name="_xlnm.Print_Area" localSheetId="1">'01 - Střecha'!$C$4:$J$39,'01 - Střecha'!$C$45:$J$68,'01 - Střecha'!$C$74:$K$230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2">'VRN - VRN'!$C$4:$J$39,'VRN - VRN'!$C$45:$J$62,'VRN - VRN'!$C$68:$K$94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 s="1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BI84" i="3"/>
  <c r="BH84" i="3"/>
  <c r="BG84" i="3"/>
  <c r="BF84" i="3"/>
  <c r="T84" i="3"/>
  <c r="R84" i="3"/>
  <c r="P84" i="3"/>
  <c r="J78" i="3"/>
  <c r="J77" i="3"/>
  <c r="F77" i="3"/>
  <c r="F75" i="3"/>
  <c r="E73" i="3"/>
  <c r="J55" i="3"/>
  <c r="J54" i="3"/>
  <c r="F54" i="3"/>
  <c r="F52" i="3"/>
  <c r="E50" i="3"/>
  <c r="J18" i="3"/>
  <c r="E18" i="3"/>
  <c r="F78" i="3" s="1"/>
  <c r="J17" i="3"/>
  <c r="J12" i="3"/>
  <c r="J75" i="3"/>
  <c r="E7" i="3"/>
  <c r="E48" i="3" s="1"/>
  <c r="J37" i="2"/>
  <c r="J36" i="2"/>
  <c r="AY55" i="1" s="1"/>
  <c r="J35" i="2"/>
  <c r="AX55" i="1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5" i="2"/>
  <c r="BH105" i="2"/>
  <c r="BG105" i="2"/>
  <c r="BF105" i="2"/>
  <c r="T105" i="2"/>
  <c r="R105" i="2"/>
  <c r="P105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5" i="2"/>
  <c r="BH95" i="2"/>
  <c r="BG95" i="2"/>
  <c r="BF95" i="2"/>
  <c r="T95" i="2"/>
  <c r="R95" i="2"/>
  <c r="P95" i="2"/>
  <c r="BI90" i="2"/>
  <c r="BH90" i="2"/>
  <c r="BG90" i="2"/>
  <c r="BF90" i="2"/>
  <c r="T90" i="2"/>
  <c r="R90" i="2"/>
  <c r="P90" i="2"/>
  <c r="J84" i="2"/>
  <c r="J83" i="2"/>
  <c r="F83" i="2"/>
  <c r="F81" i="2"/>
  <c r="E79" i="2"/>
  <c r="J55" i="2"/>
  <c r="J54" i="2"/>
  <c r="F54" i="2"/>
  <c r="F52" i="2"/>
  <c r="E50" i="2"/>
  <c r="J18" i="2"/>
  <c r="E18" i="2"/>
  <c r="F55" i="2" s="1"/>
  <c r="J17" i="2"/>
  <c r="J12" i="2"/>
  <c r="J52" i="2" s="1"/>
  <c r="E7" i="2"/>
  <c r="E77" i="2"/>
  <c r="L50" i="1"/>
  <c r="AM50" i="1"/>
  <c r="AM49" i="1"/>
  <c r="L49" i="1"/>
  <c r="AM47" i="1"/>
  <c r="L47" i="1"/>
  <c r="L45" i="1"/>
  <c r="L44" i="1"/>
  <c r="J184" i="2"/>
  <c r="BK222" i="2"/>
  <c r="BK159" i="2"/>
  <c r="J159" i="2"/>
  <c r="J100" i="2"/>
  <c r="BK162" i="2"/>
  <c r="J126" i="2"/>
  <c r="J84" i="3"/>
  <c r="J211" i="2"/>
  <c r="BK147" i="2"/>
  <c r="BK213" i="2"/>
  <c r="J152" i="2"/>
  <c r="BK197" i="2"/>
  <c r="J105" i="2"/>
  <c r="BK149" i="2"/>
  <c r="J89" i="3"/>
  <c r="BK200" i="2"/>
  <c r="J90" i="2"/>
  <c r="BK154" i="2"/>
  <c r="J200" i="2"/>
  <c r="J112" i="2"/>
  <c r="J169" i="2"/>
  <c r="BK128" i="2"/>
  <c r="J87" i="3"/>
  <c r="J187" i="2"/>
  <c r="J217" i="2"/>
  <c r="J147" i="2"/>
  <c r="BK190" i="2"/>
  <c r="BK104" i="2"/>
  <c r="J140" i="2"/>
  <c r="J102" i="2"/>
  <c r="BK225" i="2"/>
  <c r="BK102" i="2"/>
  <c r="J190" i="2"/>
  <c r="AS54" i="1"/>
  <c r="BK95" i="2"/>
  <c r="J205" i="2"/>
  <c r="J97" i="2"/>
  <c r="BK195" i="2"/>
  <c r="J137" i="2"/>
  <c r="BK130" i="2"/>
  <c r="J165" i="2"/>
  <c r="J130" i="2"/>
  <c r="BK100" i="2"/>
  <c r="BK227" i="2"/>
  <c r="J149" i="2"/>
  <c r="J209" i="2"/>
  <c r="J114" i="2"/>
  <c r="J144" i="2"/>
  <c r="J197" i="2"/>
  <c r="J134" i="2"/>
  <c r="BK90" i="2"/>
  <c r="J203" i="2"/>
  <c r="J95" i="2"/>
  <c r="BK187" i="2"/>
  <c r="J128" i="2"/>
  <c r="J156" i="2"/>
  <c r="J195" i="2"/>
  <c r="BK131" i="2"/>
  <c r="J91" i="3"/>
  <c r="BK209" i="2"/>
  <c r="BK152" i="2"/>
  <c r="BK215" i="2"/>
  <c r="BK144" i="2"/>
  <c r="BK139" i="2"/>
  <c r="J207" i="2"/>
  <c r="BK142" i="2"/>
  <c r="J110" i="2"/>
  <c r="BK87" i="3"/>
  <c r="J222" i="2"/>
  <c r="J229" i="2"/>
  <c r="BK175" i="2"/>
  <c r="BK110" i="2"/>
  <c r="J142" i="2"/>
  <c r="BK97" i="2"/>
  <c r="J139" i="2"/>
  <c r="J106" i="2"/>
  <c r="J93" i="3"/>
  <c r="J167" i="2"/>
  <c r="J225" i="2"/>
  <c r="BK172" i="2"/>
  <c r="J215" i="2"/>
  <c r="BK134" i="2"/>
  <c r="BK178" i="2"/>
  <c r="BK112" i="2"/>
  <c r="BK207" i="2"/>
  <c r="BK165" i="2"/>
  <c r="J227" i="2"/>
  <c r="BK167" i="2"/>
  <c r="BK203" i="2"/>
  <c r="BK211" i="2"/>
  <c r="BK156" i="2"/>
  <c r="BK108" i="2"/>
  <c r="BK84" i="3"/>
  <c r="J193" i="2"/>
  <c r="BK229" i="2"/>
  <c r="BK169" i="2"/>
  <c r="BK126" i="2"/>
  <c r="BK117" i="2"/>
  <c r="J181" i="2"/>
  <c r="BK137" i="2"/>
  <c r="J104" i="2"/>
  <c r="BK91" i="3"/>
  <c r="BK181" i="2"/>
  <c r="BK220" i="2"/>
  <c r="J162" i="2"/>
  <c r="J213" i="2"/>
  <c r="J172" i="2"/>
  <c r="BK184" i="2"/>
  <c r="BK114" i="2"/>
  <c r="BK89" i="3"/>
  <c r="BK217" i="2"/>
  <c r="BK106" i="2"/>
  <c r="BK193" i="2"/>
  <c r="BK140" i="2"/>
  <c r="J178" i="2"/>
  <c r="BK98" i="2"/>
  <c r="J154" i="2"/>
  <c r="BK105" i="2"/>
  <c r="J220" i="2"/>
  <c r="J108" i="2"/>
  <c r="BK205" i="2"/>
  <c r="J98" i="2"/>
  <c r="J131" i="2"/>
  <c r="J175" i="2"/>
  <c r="J117" i="2"/>
  <c r="BK93" i="3"/>
  <c r="P89" i="2" l="1"/>
  <c r="R133" i="2"/>
  <c r="R151" i="2"/>
  <c r="R158" i="2"/>
  <c r="P171" i="2"/>
  <c r="P177" i="2"/>
  <c r="P224" i="2"/>
  <c r="BK89" i="2"/>
  <c r="J89" i="2" s="1"/>
  <c r="J61" i="2" s="1"/>
  <c r="BK133" i="2"/>
  <c r="J133" i="2" s="1"/>
  <c r="J62" i="2" s="1"/>
  <c r="T151" i="2"/>
  <c r="P158" i="2"/>
  <c r="BK171" i="2"/>
  <c r="J171" i="2" s="1"/>
  <c r="J65" i="2" s="1"/>
  <c r="R177" i="2"/>
  <c r="R224" i="2"/>
  <c r="T89" i="2"/>
  <c r="T133" i="2"/>
  <c r="BK151" i="2"/>
  <c r="J151" i="2"/>
  <c r="J63" i="2" s="1"/>
  <c r="BK158" i="2"/>
  <c r="J158" i="2" s="1"/>
  <c r="J64" i="2" s="1"/>
  <c r="R171" i="2"/>
  <c r="BK177" i="2"/>
  <c r="J177" i="2" s="1"/>
  <c r="J66" i="2" s="1"/>
  <c r="BK224" i="2"/>
  <c r="J224" i="2"/>
  <c r="J67" i="2" s="1"/>
  <c r="P83" i="3"/>
  <c r="P82" i="3" s="1"/>
  <c r="P81" i="3" s="1"/>
  <c r="AU56" i="1" s="1"/>
  <c r="R83" i="3"/>
  <c r="R82" i="3" s="1"/>
  <c r="R81" i="3" s="1"/>
  <c r="R89" i="2"/>
  <c r="R88" i="2" s="1"/>
  <c r="R87" i="2" s="1"/>
  <c r="P133" i="2"/>
  <c r="P151" i="2"/>
  <c r="T158" i="2"/>
  <c r="T171" i="2"/>
  <c r="T177" i="2"/>
  <c r="T224" i="2"/>
  <c r="BK83" i="3"/>
  <c r="J83" i="3" s="1"/>
  <c r="J61" i="3" s="1"/>
  <c r="T83" i="3"/>
  <c r="T82" i="3"/>
  <c r="T81" i="3" s="1"/>
  <c r="F55" i="3"/>
  <c r="BE87" i="3"/>
  <c r="BE89" i="3"/>
  <c r="BE93" i="3"/>
  <c r="BE84" i="3"/>
  <c r="J52" i="3"/>
  <c r="E71" i="3"/>
  <c r="BE91" i="3"/>
  <c r="J81" i="2"/>
  <c r="BE97" i="2"/>
  <c r="BE112" i="2"/>
  <c r="BE114" i="2"/>
  <c r="BE126" i="2"/>
  <c r="BE128" i="2"/>
  <c r="BE130" i="2"/>
  <c r="BE131" i="2"/>
  <c r="BE134" i="2"/>
  <c r="BE187" i="2"/>
  <c r="BE190" i="2"/>
  <c r="BE203" i="2"/>
  <c r="E48" i="2"/>
  <c r="F84" i="2"/>
  <c r="BE90" i="2"/>
  <c r="BE106" i="2"/>
  <c r="BE108" i="2"/>
  <c r="BE110" i="2"/>
  <c r="BE137" i="2"/>
  <c r="BE140" i="2"/>
  <c r="BE142" i="2"/>
  <c r="BE149" i="2"/>
  <c r="BE152" i="2"/>
  <c r="BE162" i="2"/>
  <c r="BE165" i="2"/>
  <c r="BE167" i="2"/>
  <c r="BE181" i="2"/>
  <c r="BE184" i="2"/>
  <c r="BE193" i="2"/>
  <c r="BE205" i="2"/>
  <c r="BE207" i="2"/>
  <c r="BE209" i="2"/>
  <c r="BE95" i="2"/>
  <c r="BE100" i="2"/>
  <c r="BE102" i="2"/>
  <c r="BE104" i="2"/>
  <c r="BE105" i="2"/>
  <c r="BE117" i="2"/>
  <c r="BE139" i="2"/>
  <c r="BE147" i="2"/>
  <c r="BE178" i="2"/>
  <c r="BE197" i="2"/>
  <c r="BE200" i="2"/>
  <c r="BE213" i="2"/>
  <c r="BE215" i="2"/>
  <c r="BE217" i="2"/>
  <c r="BE220" i="2"/>
  <c r="BE222" i="2"/>
  <c r="BE225" i="2"/>
  <c r="BE227" i="2"/>
  <c r="BE229" i="2"/>
  <c r="BE98" i="2"/>
  <c r="BE144" i="2"/>
  <c r="BE154" i="2"/>
  <c r="BE156" i="2"/>
  <c r="BE159" i="2"/>
  <c r="BE169" i="2"/>
  <c r="BE172" i="2"/>
  <c r="BE175" i="2"/>
  <c r="BE195" i="2"/>
  <c r="BE211" i="2"/>
  <c r="F34" i="2"/>
  <c r="BA55" i="1" s="1"/>
  <c r="F36" i="2"/>
  <c r="BC55" i="1"/>
  <c r="F35" i="2"/>
  <c r="BB55" i="1" s="1"/>
  <c r="J34" i="3"/>
  <c r="AW56" i="1"/>
  <c r="F34" i="3"/>
  <c r="BA56" i="1"/>
  <c r="F36" i="3"/>
  <c r="BC56" i="1"/>
  <c r="F37" i="3"/>
  <c r="BD56" i="1"/>
  <c r="J34" i="2"/>
  <c r="AW55" i="1"/>
  <c r="F35" i="3"/>
  <c r="BB56" i="1"/>
  <c r="F37" i="2"/>
  <c r="BD55" i="1"/>
  <c r="BK88" i="2" l="1"/>
  <c r="BK87" i="2" s="1"/>
  <c r="J87" i="2" s="1"/>
  <c r="J59" i="2" s="1"/>
  <c r="T88" i="2"/>
  <c r="T87" i="2" s="1"/>
  <c r="P88" i="2"/>
  <c r="P87" i="2" s="1"/>
  <c r="AU55" i="1" s="1"/>
  <c r="AU54" i="1" s="1"/>
  <c r="BK82" i="3"/>
  <c r="J82" i="3" s="1"/>
  <c r="J60" i="3" s="1"/>
  <c r="J88" i="2"/>
  <c r="J60" i="2"/>
  <c r="BB54" i="1"/>
  <c r="AX54" i="1" s="1"/>
  <c r="F33" i="3"/>
  <c r="AZ56" i="1" s="1"/>
  <c r="BD54" i="1"/>
  <c r="W33" i="1" s="1"/>
  <c r="J33" i="3"/>
  <c r="AV56" i="1" s="1"/>
  <c r="AT56" i="1" s="1"/>
  <c r="BA54" i="1"/>
  <c r="W30" i="1" s="1"/>
  <c r="BC54" i="1"/>
  <c r="W32" i="1" s="1"/>
  <c r="J30" i="2"/>
  <c r="AG55" i="1" s="1"/>
  <c r="F33" i="2"/>
  <c r="AZ55" i="1" s="1"/>
  <c r="J33" i="2"/>
  <c r="AV55" i="1"/>
  <c r="AT55" i="1" s="1"/>
  <c r="BK81" i="3" l="1"/>
  <c r="J81" i="3"/>
  <c r="J59" i="3"/>
  <c r="AN55" i="1"/>
  <c r="J39" i="2"/>
  <c r="W31" i="1"/>
  <c r="AZ54" i="1"/>
  <c r="AV54" i="1"/>
  <c r="AK29" i="1" s="1"/>
  <c r="AW54" i="1"/>
  <c r="AK30" i="1"/>
  <c r="AY54" i="1"/>
  <c r="J30" i="3" l="1"/>
  <c r="AG56" i="1"/>
  <c r="AT54" i="1"/>
  <c r="W29" i="1"/>
  <c r="J39" i="3" l="1"/>
  <c r="AN56" i="1"/>
  <c r="AG54" i="1"/>
  <c r="AK26" i="1"/>
  <c r="AK35" i="1" s="1"/>
  <c r="AN54" i="1" l="1"/>
</calcChain>
</file>

<file path=xl/sharedStrings.xml><?xml version="1.0" encoding="utf-8"?>
<sst xmlns="http://schemas.openxmlformats.org/spreadsheetml/2006/main" count="2329" uniqueCount="665">
  <si>
    <t>Export Komplet</t>
  </si>
  <si>
    <t>VZ</t>
  </si>
  <si>
    <t>2.0</t>
  </si>
  <si>
    <t/>
  </si>
  <si>
    <t>False</t>
  </si>
  <si>
    <t>{09d9b25d-641d-407b-89f0-8fa40fb5bba0}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</si>
  <si>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</si>
  <si>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</si>
  <si>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</si>
  <si>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</si>
  <si>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</si>
  <si>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</si>
  <si>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</si>
  <si>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</si>
  <si>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</si>
  <si>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Bohumin-CSA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</si>
  <si>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</si>
  <si>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</si>
  <si>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STŘECHY SPOJOVACÍHO TRAKTU ZŠ ČSA V BOHUMÍNĚ</t>
  </si>
  <si>
    <t>KSO:</t>
  </si>
  <si>
    <t>CC-CZ:</t>
  </si>
  <si>
    <t>Místo:</t>
  </si>
  <si>
    <t>Základní škola ul. Čsl. Armády</t>
  </si>
  <si>
    <t>Datum:</t>
  </si>
  <si>
    <t>27. 11. 2025</t>
  </si>
  <si>
    <t>Zadavatel:</t>
  </si>
  <si>
    <t>IČ:</t>
  </si>
  <si>
    <t>00297569</t>
  </si>
  <si>
    <t>Město Bohumín</t>
  </si>
  <si>
    <t>DIČ:</t>
  </si>
  <si>
    <t>Účastník:</t>
  </si>
  <si>
    <t>Vyplň údaj</t>
  </si>
  <si>
    <t>Projektant:</t>
  </si>
  <si>
    <t>40327409</t>
  </si>
  <si>
    <t>Ing. Tomáš Pacola</t>
  </si>
  <si>
    <t>True</t>
  </si>
  <si>
    <t>Zpracovatel:</t>
  </si>
  <si>
    <t>Ing. T. Pacola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</si>
  <si>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</si>
  <si>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</si>
  <si>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</si>
  <si>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</si>
  <si>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</si>
  <si>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</si>
  <si>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</si>
  <si>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</si>
  <si>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</si>
  <si>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</si>
  <si>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</si>
  <si>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</si>
  <si>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</si>
  <si>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</si>
  <si>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</si>
  <si>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</si>
  <si>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</si>
  <si>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</si>
  <si>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</si>
  <si>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</si>
  <si>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</si>
  <si>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</si>
  <si>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</si>
  <si>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</si>
  <si>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</si>
  <si>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</si>
  <si>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</si>
  <si>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</si>
  <si>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</si>
  <si>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</si>
  <si>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</si>
  <si>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</si>
  <si>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</si>
  <si>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</si>
  <si>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</si>
  <si>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</si>
  <si>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</si>
  <si>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</si>
  <si>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</si>
  <si>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</si>
  <si>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</si>
  <si>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</si>
  <si>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Střecha</t>
  </si>
  <si>
    <t>STA</t>
  </si>
  <si>
    <t>1</t>
  </si>
  <si>
    <t>{dd9d7510-9290-4ce8-8234-adbec15ef7fe}</t>
  </si>
  <si>
    <t>2</t>
  </si>
  <si>
    <t>VRN</t>
  </si>
  <si>
    <t>{5d74eaf9-9fd8-4209-a172-2ba1657079c5}</t>
  </si>
  <si>
    <t>KRYCÍ LIST SOUPISU PRACÍ</t>
  </si>
  <si>
    <t>Objekt:</t>
  </si>
  <si>
    <t>01 - Střecha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</si>
  <si>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</si>
  <si>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</si>
  <si>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</si>
  <si>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</si>
  <si>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</si>
  <si>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</si>
  <si>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</si>
  <si>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</si>
  <si>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</si>
  <si>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</si>
  <si>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764 - Konstrukce klempířské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</si>
  <si>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</si>
  <si>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</si>
  <si>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</si>
  <si>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</si>
  <si>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</si>
  <si>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</si>
  <si>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</si>
  <si>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</si>
  <si>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</si>
  <si>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</si>
  <si>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</si>
  <si>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</si>
  <si>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</si>
  <si>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</si>
  <si>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</si>
  <si>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</si>
  <si>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</si>
  <si>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712</t>
  </si>
  <si>
    <t>Povlakové krytiny</t>
  </si>
  <si>
    <t>K</t>
  </si>
  <si>
    <t>712300841</t>
  </si>
  <si>
    <t>Ostatní práce při odstranění povlakové krytiny střech plochých do 10° mechu a jiných nečistot odškrabáním a očistěním s urovnáním povrchu</t>
  </si>
  <si>
    <t>m2</t>
  </si>
  <si>
    <t>CS ÚRS 2025 02</t>
  </si>
  <si>
    <t>16</t>
  </si>
  <si>
    <t>-857234456</t>
  </si>
  <si>
    <t>Online PSC</t>
  </si>
  <si>
    <t>https://podminky.urs.cz/item/CS_URS_2025_02/712300841</t>
  </si>
  <si>
    <t>VV</t>
  </si>
  <si>
    <t>6,43+4,92*3,46+13,31*3,08+3,46*3,87</t>
  </si>
  <si>
    <t>9,66*12,67+6,76*6,19+26,41*3,75+6,67*12,07+2,96*5,82+9,83*3,75+26,85*3,67+6,85*15,66+2,9*5,88+3,72*3,67+3,72*7,37+3,11*7,6+2,62*6,43+4,92*3,46</t>
  </si>
  <si>
    <t>Součet</t>
  </si>
  <si>
    <t>4</t>
  </si>
  <si>
    <t>712363103</t>
  </si>
  <si>
    <t>Provedení povlakové krytiny střech plochých do 10° fólií ostatní činnosti při pokládání hydroizolačních fólií (materiál ve specifikaci) mechanické ukotvení talířovou hmoždinkou do prostého nebo železového betonu</t>
  </si>
  <si>
    <t>kus</t>
  </si>
  <si>
    <t>2059460580</t>
  </si>
  <si>
    <t>https://podminky.urs.cz/item/CS_URS_2025_02/712363103</t>
  </si>
  <si>
    <t>3</t>
  </si>
  <si>
    <t>M</t>
  </si>
  <si>
    <t>56280330</t>
  </si>
  <si>
    <t>teleskopická hmoždinka pro kotvení TI dl 230mm</t>
  </si>
  <si>
    <t>32</t>
  </si>
  <si>
    <t>-539013363</t>
  </si>
  <si>
    <t>712363120</t>
  </si>
  <si>
    <t>Provedení povlakové krytiny střech plochých do 10° fólií ostatní činnosti při pokládání hydroizolačních fólií (materiál ve specifikaci) zaizolování prostupů střešní rovinou hranatý průřez, vnitřní plochy přes 0,25 m2 do 0,75 m2</t>
  </si>
  <si>
    <t>1680693478</t>
  </si>
  <si>
    <t>https://podminky.urs.cz/item/CS_URS_2025_02/712363120</t>
  </si>
  <si>
    <t>5</t>
  </si>
  <si>
    <t>28322011</t>
  </si>
  <si>
    <t>fólie hydroizolační střešní mPVC mechanicky kotvená šedá tl 1,8mm</t>
  </si>
  <si>
    <t>-1885474337</t>
  </si>
  <si>
    <t>0,6*0,9*2</t>
  </si>
  <si>
    <t>6</t>
  </si>
  <si>
    <t>712363122</t>
  </si>
  <si>
    <t>Provedení povlakové krytiny střech plochých do 10° fólií ostatní činnosti při pokládání hydroizolačních fólií (materiál ve specifikaci) zaizolování prostupů střešní rovinou provedení rohů a koutů izolačními tvarovkami horkovzdušným navařením</t>
  </si>
  <si>
    <t>669021219</t>
  </si>
  <si>
    <t>https://podminky.urs.cz/item/CS_URS_2025_02/712363122</t>
  </si>
  <si>
    <t>7</t>
  </si>
  <si>
    <t>28322071</t>
  </si>
  <si>
    <t>roh vnější pro střešní fólie mPVC šedá</t>
  </si>
  <si>
    <t>79666460</t>
  </si>
  <si>
    <t>8</t>
  </si>
  <si>
    <t>28322070</t>
  </si>
  <si>
    <t>roh vnitřní pro střešní fólie mPVC šedé</t>
  </si>
  <si>
    <t>325445939</t>
  </si>
  <si>
    <t>9</t>
  </si>
  <si>
    <t>712363504</t>
  </si>
  <si>
    <t>Provedení povlakové krytiny střech plochých do 10° z mechanicky kotvených hydroizolačních fólií včetně položení fólie a horkovzdušného svaření tl. tepelné izolace přes 140 mm do 200 mm budovy výšky do 18 m, kotvené do betonu vnitřní pole</t>
  </si>
  <si>
    <t>1019680751</t>
  </si>
  <si>
    <t>https://podminky.urs.cz/item/CS_URS_2025_02/712363504</t>
  </si>
  <si>
    <t>10</t>
  </si>
  <si>
    <t>712363505</t>
  </si>
  <si>
    <t>Provedení povlakové krytiny střech plochých do 10° z mechanicky kotvených hydroizolačních fólií včetně položení fólie a horkovzdušného svaření tl. tepelné izolace přes 140 mm do 200 mm budovy výšky do 18 m, kotvené do betonu krajní pole</t>
  </si>
  <si>
    <t>-1632429162</t>
  </si>
  <si>
    <t>https://podminky.urs.cz/item/CS_URS_2025_02/712363505</t>
  </si>
  <si>
    <t>11</t>
  </si>
  <si>
    <t>712363506</t>
  </si>
  <si>
    <t>Provedení povlakové krytiny střech plochých do 10° z mechanicky kotvených hydroizolačních fólií včetně položení fólie a horkovzdušného svaření tl. tepelné izolace přes 140 mm do 200 mm budovy výšky do 18 m, kotvené do betonu rohové pole</t>
  </si>
  <si>
    <t>1809708487</t>
  </si>
  <si>
    <t>https://podminky.urs.cz/item/CS_URS_2025_02/712363506</t>
  </si>
  <si>
    <t>28322010</t>
  </si>
  <si>
    <t>fólie hydroizolační střešní mPVC mechanicky kotvená barevná tl 1,8mm</t>
  </si>
  <si>
    <t>993273012</t>
  </si>
  <si>
    <t>797,14*1,15 'Přepočtené koeficientem množství</t>
  </si>
  <si>
    <t>13</t>
  </si>
  <si>
    <t>712363673</t>
  </si>
  <si>
    <t>Provedení povlakové krytiny střech plochých do 10° z mechanicky kotvených hydroizolačních fólií ostatní práce mechanické kotvení plechových lišt do rš 200 mm do podkladu z betonu</t>
  </si>
  <si>
    <t>m</t>
  </si>
  <si>
    <t>-1444512432</t>
  </si>
  <si>
    <t>https://podminky.urs.cz/item/CS_URS_2025_02/712363673</t>
  </si>
  <si>
    <t>19,24*2+65,25+100,98</t>
  </si>
  <si>
    <t>14</t>
  </si>
  <si>
    <t>55344476</t>
  </si>
  <si>
    <t>plech poplastovaný (PVC-P) tabule</t>
  </si>
  <si>
    <t>712757600</t>
  </si>
  <si>
    <t>atika</t>
  </si>
  <si>
    <t>0,05*4*19,24</t>
  </si>
  <si>
    <t>(0,05+0,08)*19,24</t>
  </si>
  <si>
    <t>sokl</t>
  </si>
  <si>
    <t>0,5*4*65,25</t>
  </si>
  <si>
    <t>okapnice</t>
  </si>
  <si>
    <t>0,2*100,98</t>
  </si>
  <si>
    <t>15</t>
  </si>
  <si>
    <t>712391171</t>
  </si>
  <si>
    <t>Provedení povlakové krytiny střech plochých do 10° -ostatní práce provedení vrstvy textilní podkladní</t>
  </si>
  <si>
    <t>1356545754</t>
  </si>
  <si>
    <t>https://podminky.urs.cz/item/CS_URS_2025_02/712391171</t>
  </si>
  <si>
    <t>69311199</t>
  </si>
  <si>
    <t>geotextilie netkaná separační, ochranná, filtrační, drenážní PES(70%)+PP(30%) 300g/m2</t>
  </si>
  <si>
    <t>585275233</t>
  </si>
  <si>
    <t>797*1,15 'Přepočtené koeficientem množství</t>
  </si>
  <si>
    <t>17</t>
  </si>
  <si>
    <t>69334310</t>
  </si>
  <si>
    <t>geotextilie netkaná separační, ochranná, filtrační, drenážní PP 100g/m2</t>
  </si>
  <si>
    <t>-1027066917</t>
  </si>
  <si>
    <t>18</t>
  </si>
  <si>
    <t>998712101</t>
  </si>
  <si>
    <t>Přesun hmot pro povlakové krytiny stanovený z hmotnosti přesunovaného materiálu vodorovná dopravní vzdálenost do 50 m základní v objektech výšky do 6 m</t>
  </si>
  <si>
    <t>t</t>
  </si>
  <si>
    <t>-1034602986</t>
  </si>
  <si>
    <t>https://podminky.urs.cz/item/CS_URS_2025_02/998712101</t>
  </si>
  <si>
    <t>713</t>
  </si>
  <si>
    <t>Izolace tepelné</t>
  </si>
  <si>
    <t>19</t>
  </si>
  <si>
    <t>713141151</t>
  </si>
  <si>
    <t>Montáž tepelné izolace střech plochých rohožemi, pásy, deskami, dílci, bloky (izolační materiál ve specifikaci) kladenými volně jednovrstvá</t>
  </si>
  <si>
    <t>561817340</t>
  </si>
  <si>
    <t>https://podminky.urs.cz/item/CS_URS_2025_02/713141151</t>
  </si>
  <si>
    <t>797+16,31+58,27</t>
  </si>
  <si>
    <t>20</t>
  </si>
  <si>
    <t>713141243</t>
  </si>
  <si>
    <t>Montáž tepelné izolace střech plochých mechanické přikotvení šrouby včetně dodávky šroubů, bez položení tepelné izolace tl. izolace přes 140 do 200 mm do betonu</t>
  </si>
  <si>
    <t>-290668386</t>
  </si>
  <si>
    <t>https://podminky.urs.cz/item/CS_URS_2025_02/713141243</t>
  </si>
  <si>
    <t>28372319</t>
  </si>
  <si>
    <t>deska EPS 100 pro konstrukce s běžným zatížením λ=0,037 tl 160mm</t>
  </si>
  <si>
    <t>-732954625</t>
  </si>
  <si>
    <t>22</t>
  </si>
  <si>
    <t>28372308</t>
  </si>
  <si>
    <t>deska EPS 100 pro konstrukce s běžným zatížením λ=0,037 tl 80mm</t>
  </si>
  <si>
    <t>-723640037</t>
  </si>
  <si>
    <t>65,25*0,25</t>
  </si>
  <si>
    <t>23</t>
  </si>
  <si>
    <t>28375927</t>
  </si>
  <si>
    <t>deska EPS 200 pro konstrukce s velmi vysokým zatížením λ=0,034 tl 120mm</t>
  </si>
  <si>
    <t>-92543111</t>
  </si>
  <si>
    <t>0,25*132,1+0,25*100,98</t>
  </si>
  <si>
    <t>24</t>
  </si>
  <si>
    <t>713141358</t>
  </si>
  <si>
    <t>Montáž tepelné izolace střech plochých spádovými klíny na zhlaví atiky šířky do 500 mm mechanicky ukotvenými šrouby</t>
  </si>
  <si>
    <t>1600322601</t>
  </si>
  <si>
    <t>https://podminky.urs.cz/item/CS_URS_2025_02/713141358</t>
  </si>
  <si>
    <t>3,5+2,6+3,1+4,92+3,46+1,66</t>
  </si>
  <si>
    <t>25</t>
  </si>
  <si>
    <t>28376143</t>
  </si>
  <si>
    <t>klín izolační spád do 5% EPS 200</t>
  </si>
  <si>
    <t>m3</t>
  </si>
  <si>
    <t>-1762746539</t>
  </si>
  <si>
    <t>19,24*0,5*1</t>
  </si>
  <si>
    <t>26</t>
  </si>
  <si>
    <t>998713101</t>
  </si>
  <si>
    <t>Přesun hmot pro izolace tepelné stanovený z hmotnosti přesunovaného materiálu vodorovná dopravní vzdálenost do 50 m s užitím mechanizace v objektech výšky do 6 m</t>
  </si>
  <si>
    <t>-25779029</t>
  </si>
  <si>
    <t>https://podminky.urs.cz/item/CS_URS_2025_02/998713101</t>
  </si>
  <si>
    <t>721</t>
  </si>
  <si>
    <t>Zdravotechnika - vnitřní kanalizace</t>
  </si>
  <si>
    <t>27</t>
  </si>
  <si>
    <t>721242106</t>
  </si>
  <si>
    <t>Lapače střešních splavenin polypropylenové (PP) se svislým odtokem DN 125</t>
  </si>
  <si>
    <t>1791220117</t>
  </si>
  <si>
    <t>https://podminky.urs.cz/item/CS_URS_2025_02/721242106</t>
  </si>
  <si>
    <t>28</t>
  </si>
  <si>
    <t>721242804</t>
  </si>
  <si>
    <t>Demontáž lapačů střešních splavenin DN 125</t>
  </si>
  <si>
    <t>1713606111</t>
  </si>
  <si>
    <t>https://podminky.urs.cz/item/CS_URS_2025_02/721242804</t>
  </si>
  <si>
    <t>29</t>
  </si>
  <si>
    <t>998721102</t>
  </si>
  <si>
    <t>Přesun hmot pro vnitřní kanalizaci stanovený z hmotnosti přesunovaného materiálu vodorovná dopravní vzdálenost do 50 m základní v objektech výšky přes 6 do 12 m</t>
  </si>
  <si>
    <t>783009270</t>
  </si>
  <si>
    <t>https://podminky.urs.cz/item/CS_URS_2025_02/998721102</t>
  </si>
  <si>
    <t>741</t>
  </si>
  <si>
    <t>Elektroinstalace - silnoproud</t>
  </si>
  <si>
    <t>30</t>
  </si>
  <si>
    <t>741421811</t>
  </si>
  <si>
    <t>Demontáž hromosvodného vedení bez zachování funkčnosti svodových drátů nebo lan kolmého svodu, průměru do 8 mm</t>
  </si>
  <si>
    <t>330840222</t>
  </si>
  <si>
    <t>https://podminky.urs.cz/item/CS_URS_2025_02/741421811</t>
  </si>
  <si>
    <t>3,7*5</t>
  </si>
  <si>
    <t>31</t>
  </si>
  <si>
    <t>741421821</t>
  </si>
  <si>
    <t>Demontáž hromosvodného vedení bez zachování funkčnosti svodových drátů nebo lan na rovné střeše, průměru do 8 mm</t>
  </si>
  <si>
    <t>1399893888</t>
  </si>
  <si>
    <t>https://podminky.urs.cz/item/CS_URS_2025_02/741421821</t>
  </si>
  <si>
    <t>87,3+12+12+12+6,4</t>
  </si>
  <si>
    <t>741421843</t>
  </si>
  <si>
    <t>Demontáž hromosvodného vedení bez zachování funkčnosti svorek šroubových se 2 šrouby</t>
  </si>
  <si>
    <t>-793213857</t>
  </si>
  <si>
    <t>https://podminky.urs.cz/item/CS_URS_2025_02/741421843</t>
  </si>
  <si>
    <t>33</t>
  </si>
  <si>
    <t>741421855</t>
  </si>
  <si>
    <t>Demontáž hromosvodného vedení podpěr střešního vedení pro plochou střechu</t>
  </si>
  <si>
    <t>-384486599</t>
  </si>
  <si>
    <t>https://podminky.urs.cz/item/CS_URS_2025_02/741421855</t>
  </si>
  <si>
    <t>34</t>
  </si>
  <si>
    <t>741421871</t>
  </si>
  <si>
    <t>Demontáž hromosvodného vedení doplňků ochranných úhelníků, délky do 1,4 m</t>
  </si>
  <si>
    <t>-989203734</t>
  </si>
  <si>
    <t>https://podminky.urs.cz/item/CS_URS_2025_02/741421871</t>
  </si>
  <si>
    <t>762</t>
  </si>
  <si>
    <t>Konstrukce tesařské</t>
  </si>
  <si>
    <t>35</t>
  </si>
  <si>
    <t>762361332</t>
  </si>
  <si>
    <t>Konstrukční vrstva pod klempířské prvky pro oplechování horních ploch zdí a nadezdívek (atik) z vodovzdorné překližky šroubovaných do podkladu, tloušťky desky 21 mm</t>
  </si>
  <si>
    <t>967722722</t>
  </si>
  <si>
    <t>https://podminky.urs.cz/item/CS_URS_2025_02/762361332</t>
  </si>
  <si>
    <t>(19,24+132,07+198*2)*0,4</t>
  </si>
  <si>
    <t>36</t>
  </si>
  <si>
    <t>998762101</t>
  </si>
  <si>
    <t>Přesun hmot pro konstrukce tesařské stanovený z hmotnosti přesunovaného materiálu vodorovná dopravní vzdálenost do 50 m základní v objektech výšky do 6 m</t>
  </si>
  <si>
    <t>-908994581</t>
  </si>
  <si>
    <t>https://podminky.urs.cz/item/CS_URS_2025_02/998762101</t>
  </si>
  <si>
    <t>764</t>
  </si>
  <si>
    <t>Konstrukce klempířské</t>
  </si>
  <si>
    <t>37</t>
  </si>
  <si>
    <t>764001801</t>
  </si>
  <si>
    <t>Demontáž klempířských konstrukcí podkladního plechu do suti</t>
  </si>
  <si>
    <t>237090455</t>
  </si>
  <si>
    <t>https://podminky.urs.cz/item/CS_URS_2025_02/764001801</t>
  </si>
  <si>
    <t>13,31+3,2+3,1+6,1</t>
  </si>
  <si>
    <t>38</t>
  </si>
  <si>
    <t>764002801</t>
  </si>
  <si>
    <t>Demontáž klempířských konstrukcí závětrné lišty do suti</t>
  </si>
  <si>
    <t>1763150133</t>
  </si>
  <si>
    <t>https://podminky.urs.cz/item/CS_URS_2025_02/764002801</t>
  </si>
  <si>
    <t>7,37+15,66+6,6+5,88+12,07+5,82+29,32+26,41+9,83+6,76+3+3,35</t>
  </si>
  <si>
    <t>39</t>
  </si>
  <si>
    <t>764002811</t>
  </si>
  <si>
    <t>Demontáž klempířských konstrukcí okapového plechu do suti, v krytině povlakové</t>
  </si>
  <si>
    <t>857742723</t>
  </si>
  <si>
    <t>https://podminky.urs.cz/item/CS_URS_2025_02/764002811</t>
  </si>
  <si>
    <t>13,31+3,2+3,1+61+26,85+9,83+25,92+12,67</t>
  </si>
  <si>
    <t>40</t>
  </si>
  <si>
    <t>764002841</t>
  </si>
  <si>
    <t>Demontáž klempířských konstrukcí oplechování horních ploch zdí a nadezdívek do suti</t>
  </si>
  <si>
    <t>1884066644</t>
  </si>
  <si>
    <t>https://podminky.urs.cz/item/CS_URS_2025_02/764002841</t>
  </si>
  <si>
    <t>41</t>
  </si>
  <si>
    <t>764002871</t>
  </si>
  <si>
    <t>Demontáž klempířských konstrukcí lemování zdí do suti</t>
  </si>
  <si>
    <t>-446182474</t>
  </si>
  <si>
    <t>https://podminky.urs.cz/item/CS_URS_2025_02/764002871</t>
  </si>
  <si>
    <t>15,33+6,43+7,6+3,5+2,7+0,5+6,3+0,5+2,96+9,83+25+2,69+6,66</t>
  </si>
  <si>
    <t>42</t>
  </si>
  <si>
    <t>764003801</t>
  </si>
  <si>
    <t>Demontáž klempířských konstrukcí lemování trub, konzol, držáků, ventilačních nástavců a ostatních kusových prvků do suti</t>
  </si>
  <si>
    <t>1714505947</t>
  </si>
  <si>
    <t>https://podminky.urs.cz/item/CS_URS_2025_02/764003801</t>
  </si>
  <si>
    <t>43</t>
  </si>
  <si>
    <t>764004801</t>
  </si>
  <si>
    <t>Demontáž klempířských konstrukcí žlabu podokapního do suti</t>
  </si>
  <si>
    <t>-1629092964</t>
  </si>
  <si>
    <t>https://podminky.urs.cz/item/CS_URS_2025_02/764004801</t>
  </si>
  <si>
    <t>44</t>
  </si>
  <si>
    <t>764004861</t>
  </si>
  <si>
    <t>Demontáž klempířských konstrukcí svodu do suti</t>
  </si>
  <si>
    <t>-1801649802</t>
  </si>
  <si>
    <t>https://podminky.urs.cz/item/CS_URS_2025_02/764004861</t>
  </si>
  <si>
    <t>9*3,6</t>
  </si>
  <si>
    <t>45</t>
  </si>
  <si>
    <t>764004871</t>
  </si>
  <si>
    <t>Demontáž klempířských konstrukcí objímek svodu včetně upevnovacích prostředků ( trnů, hmoždinek apod.) do suti</t>
  </si>
  <si>
    <t>2037997812</t>
  </si>
  <si>
    <t>https://podminky.urs.cz/item/CS_URS_2025_02/764004871</t>
  </si>
  <si>
    <t>9*3</t>
  </si>
  <si>
    <t>46</t>
  </si>
  <si>
    <t>764011614</t>
  </si>
  <si>
    <t>Podkladní plech z pozinkovaného plechu s povrchovou úpravou rš 330 mm</t>
  </si>
  <si>
    <t>1732410046</t>
  </si>
  <si>
    <t>https://podminky.urs.cz/item/CS_URS_2025_02/764011614</t>
  </si>
  <si>
    <t>47</t>
  </si>
  <si>
    <t>764212404</t>
  </si>
  <si>
    <t>Oplechování střešních prvků z pozinkovaného plechu štítu závětrnou lištou rš 330 mm</t>
  </si>
  <si>
    <t>-1344477392</t>
  </si>
  <si>
    <t>https://podminky.urs.cz/item/CS_URS_2025_02/764212404</t>
  </si>
  <si>
    <t>48</t>
  </si>
  <si>
    <t>764212434</t>
  </si>
  <si>
    <t>Oplechování střešních prvků z pozinkovaného plechu okapu okapovým plechem střechy rovné rš 330 mm</t>
  </si>
  <si>
    <t>-822536420</t>
  </si>
  <si>
    <t>https://podminky.urs.cz/item/CS_URS_2025_02/764212434</t>
  </si>
  <si>
    <t>49</t>
  </si>
  <si>
    <t>764214606</t>
  </si>
  <si>
    <t>Oplechování horních ploch zdí a nadezdívek (atik) z pozinkovaného plechu s povrchovou úpravou mechanicky kotvené rš 500 mm</t>
  </si>
  <si>
    <t>-1509304885</t>
  </si>
  <si>
    <t>https://podminky.urs.cz/item/CS_URS_2025_02/764214606</t>
  </si>
  <si>
    <t>50</t>
  </si>
  <si>
    <t>764215646</t>
  </si>
  <si>
    <t>Oplechování horních ploch zdí a nadezdívek (atik) z pozinkovaného plechu s povrchovou úpravou Příplatek k cenám za zvýšenou pracnost při provedení rohu nebo koutu přes rš 400 mm</t>
  </si>
  <si>
    <t>215700890</t>
  </si>
  <si>
    <t>https://podminky.urs.cz/item/CS_URS_2025_02/764215646</t>
  </si>
  <si>
    <t>51</t>
  </si>
  <si>
    <t>764311603</t>
  </si>
  <si>
    <t>Lemování zdí z pozinkovaného plechu s povrchovou úpravou boční nebo horní rovné, střech s krytinou prejzovou nebo vlnitou rš 250 mm</t>
  </si>
  <si>
    <t>-508963801</t>
  </si>
  <si>
    <t>https://podminky.urs.cz/item/CS_URS_2025_02/764311603</t>
  </si>
  <si>
    <t>52</t>
  </si>
  <si>
    <t>764511602</t>
  </si>
  <si>
    <t>Žlab podokapní z pozinkovaného plechu s povrchovou úpravou včetně háků a čel půlkruhový rš 330 mm</t>
  </si>
  <si>
    <t>-451947188</t>
  </si>
  <si>
    <t>https://podminky.urs.cz/item/CS_URS_2025_02/764511602</t>
  </si>
  <si>
    <t>53</t>
  </si>
  <si>
    <t>764518621</t>
  </si>
  <si>
    <t>Svod z pozinkovaného plechu s upraveným povrchem včetně objímek, kolen a odskoků kruhový, průměru do 90 mm</t>
  </si>
  <si>
    <t>851133920</t>
  </si>
  <si>
    <t>https://podminky.urs.cz/item/CS_URS_2025_02/764518621</t>
  </si>
  <si>
    <t>P</t>
  </si>
  <si>
    <t>Poznámka k položce:_x000D_
6/K</t>
  </si>
  <si>
    <t>54</t>
  </si>
  <si>
    <t>764518623</t>
  </si>
  <si>
    <t>Svod z pozinkovaného plechu s upraveným povrchem včetně objímek, kolen a odskoků kruhový, průměru 120 mm</t>
  </si>
  <si>
    <t>1641637536</t>
  </si>
  <si>
    <t>https://podminky.urs.cz/item/CS_URS_2025_02/764518623</t>
  </si>
  <si>
    <t>55</t>
  </si>
  <si>
    <t>998764101</t>
  </si>
  <si>
    <t>Přesun hmot pro konstrukce klempířské stanovený z hmotnosti přesunovaného materiálu vodorovná dopravní vzdálenost do 50 m základní v objektech výšky do 6 m</t>
  </si>
  <si>
    <t>-365958707</t>
  </si>
  <si>
    <t>https://podminky.urs.cz/item/CS_URS_2025_02/998764101</t>
  </si>
  <si>
    <t>HZS</t>
  </si>
  <si>
    <t>Hodinové zúčtovací sazby</t>
  </si>
  <si>
    <t>56</t>
  </si>
  <si>
    <t>HZS2151</t>
  </si>
  <si>
    <t>Hodinové zúčtovací sazby profesí PSV provádění stavebních konstrukcí klempíř</t>
  </si>
  <si>
    <t>hod</t>
  </si>
  <si>
    <t>512</t>
  </si>
  <si>
    <t>-1180530078</t>
  </si>
  <si>
    <t>https://podminky.urs.cz/item/CS_URS_2025_02/HZS2151</t>
  </si>
  <si>
    <t>57</t>
  </si>
  <si>
    <t>HZS2161</t>
  </si>
  <si>
    <t>Hodinové zúčtovací sazby profesí PSV provádění stavebních konstrukcí izolatér</t>
  </si>
  <si>
    <t>593006754</t>
  </si>
  <si>
    <t>https://podminky.urs.cz/item/CS_URS_2025_02/HZS2161</t>
  </si>
  <si>
    <t>58</t>
  </si>
  <si>
    <t>HZS2231</t>
  </si>
  <si>
    <t>Hodinové zúčtovací sazby profesí PSV provádění stavebních instalací elektrikář</t>
  </si>
  <si>
    <t>642520734</t>
  </si>
  <si>
    <t>https://podminky.urs.cz/item/CS_URS_2025_02/HZS2231</t>
  </si>
  <si>
    <t>VRN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</si>
  <si>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</si>
  <si>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</si>
  <si>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</si>
  <si>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</si>
  <si>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</si>
  <si>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</si>
  <si>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…</t>
  </si>
  <si>
    <t>CS ÚRS 2025 01</t>
  </si>
  <si>
    <t>1024</t>
  </si>
  <si>
    <t>-447811319</t>
  </si>
  <si>
    <t>https://podminky.urs.cz/item/CS_URS_2025_01/030001000</t>
  </si>
  <si>
    <t xml:space="preserve">Poznámka k položce:_x000D_
- zástupce Města určí odběrné místo napojení při předání staveniště. _x000D_
   Napojení na el. energii bude přes podružné měření (stavební rozváděč)._x000D_
- dodavatel uhradí z vlastních prostředků el. energii pro účely provedení stavebních prací _x000D_
- umístění shozu pro odstranění stavební sutí_x000D_
- umístění kontejneru na staveništi o dostatečném objemu pro shromažďování odpadu ze  stavební výstavby   Tento kontejner bude průběžně vyprazdňován._x000D_
</t>
  </si>
  <si>
    <t>032903000</t>
  </si>
  <si>
    <t>Náklady na provoz a údržbu vybavení staveniště</t>
  </si>
  <si>
    <t>-1553803221</t>
  </si>
  <si>
    <t>https://podminky.urs.cz/item/CS_URS_2025_01/032903000</t>
  </si>
  <si>
    <t>034002000</t>
  </si>
  <si>
    <t>Zabezpečení staveniště</t>
  </si>
  <si>
    <t>-2035190112</t>
  </si>
  <si>
    <t>https://podminky.urs.cz/item/CS_URS_2025_01/034002000</t>
  </si>
  <si>
    <t>034503000</t>
  </si>
  <si>
    <t>Informační tabule na staveništi</t>
  </si>
  <si>
    <t>563985637</t>
  </si>
  <si>
    <t>https://podminky.urs.cz/item/CS_URS_2025_01/034503000</t>
  </si>
  <si>
    <t>039103000</t>
  </si>
  <si>
    <t>Rozebrání, bourání a odvoz zařízení staveniště</t>
  </si>
  <si>
    <t>198426492</t>
  </si>
  <si>
    <t>https://podminky.urs.cz/item/CS_URS_2025_01/039103000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</si>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</sst>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12363673" TargetMode="External"/><Relationship Id="rId13" Type="http://schemas.openxmlformats.org/officeDocument/2006/relationships/hyperlink" Target="https://podminky.urs.cz/item/CS_URS_2025_02/713141358" TargetMode="External"/><Relationship Id="rId18" Type="http://schemas.openxmlformats.org/officeDocument/2006/relationships/hyperlink" Target="https://podminky.urs.cz/item/CS_URS_2025_02/741421811" TargetMode="External"/><Relationship Id="rId26" Type="http://schemas.openxmlformats.org/officeDocument/2006/relationships/hyperlink" Target="https://podminky.urs.cz/item/CS_URS_2025_02/764002801" TargetMode="External"/><Relationship Id="rId39" Type="http://schemas.openxmlformats.org/officeDocument/2006/relationships/hyperlink" Target="https://podminky.urs.cz/item/CS_URS_2025_02/764311603" TargetMode="External"/><Relationship Id="rId3" Type="http://schemas.openxmlformats.org/officeDocument/2006/relationships/hyperlink" Target="https://podminky.urs.cz/item/CS_URS_2025_02/712363120" TargetMode="External"/><Relationship Id="rId21" Type="http://schemas.openxmlformats.org/officeDocument/2006/relationships/hyperlink" Target="https://podminky.urs.cz/item/CS_URS_2025_02/741421855" TargetMode="External"/><Relationship Id="rId34" Type="http://schemas.openxmlformats.org/officeDocument/2006/relationships/hyperlink" Target="https://podminky.urs.cz/item/CS_URS_2025_02/764011614" TargetMode="External"/><Relationship Id="rId42" Type="http://schemas.openxmlformats.org/officeDocument/2006/relationships/hyperlink" Target="https://podminky.urs.cz/item/CS_URS_2025_02/764518623" TargetMode="External"/><Relationship Id="rId47" Type="http://schemas.openxmlformats.org/officeDocument/2006/relationships/drawing" Target="../drawings/drawing2.xml"/><Relationship Id="rId7" Type="http://schemas.openxmlformats.org/officeDocument/2006/relationships/hyperlink" Target="https://podminky.urs.cz/item/CS_URS_2025_02/712363506" TargetMode="External"/><Relationship Id="rId12" Type="http://schemas.openxmlformats.org/officeDocument/2006/relationships/hyperlink" Target="https://podminky.urs.cz/item/CS_URS_2025_02/713141243" TargetMode="External"/><Relationship Id="rId17" Type="http://schemas.openxmlformats.org/officeDocument/2006/relationships/hyperlink" Target="https://podminky.urs.cz/item/CS_URS_2025_02/998721102" TargetMode="External"/><Relationship Id="rId25" Type="http://schemas.openxmlformats.org/officeDocument/2006/relationships/hyperlink" Target="https://podminky.urs.cz/item/CS_URS_2025_02/764001801" TargetMode="External"/><Relationship Id="rId33" Type="http://schemas.openxmlformats.org/officeDocument/2006/relationships/hyperlink" Target="https://podminky.urs.cz/item/CS_URS_2025_02/764004871" TargetMode="External"/><Relationship Id="rId38" Type="http://schemas.openxmlformats.org/officeDocument/2006/relationships/hyperlink" Target="https://podminky.urs.cz/item/CS_URS_2025_02/764215646" TargetMode="External"/><Relationship Id="rId46" Type="http://schemas.openxmlformats.org/officeDocument/2006/relationships/hyperlink" Target="https://podminky.urs.cz/item/CS_URS_2025_02/HZS2231" TargetMode="External"/><Relationship Id="rId2" Type="http://schemas.openxmlformats.org/officeDocument/2006/relationships/hyperlink" Target="https://podminky.urs.cz/item/CS_URS_2025_02/712363103" TargetMode="External"/><Relationship Id="rId16" Type="http://schemas.openxmlformats.org/officeDocument/2006/relationships/hyperlink" Target="https://podminky.urs.cz/item/CS_URS_2025_02/721242804" TargetMode="External"/><Relationship Id="rId20" Type="http://schemas.openxmlformats.org/officeDocument/2006/relationships/hyperlink" Target="https://podminky.urs.cz/item/CS_URS_2025_02/741421843" TargetMode="External"/><Relationship Id="rId29" Type="http://schemas.openxmlformats.org/officeDocument/2006/relationships/hyperlink" Target="https://podminky.urs.cz/item/CS_URS_2025_02/764002871" TargetMode="External"/><Relationship Id="rId41" Type="http://schemas.openxmlformats.org/officeDocument/2006/relationships/hyperlink" Target="https://podminky.urs.cz/item/CS_URS_2025_02/764518621" TargetMode="External"/><Relationship Id="rId1" Type="http://schemas.openxmlformats.org/officeDocument/2006/relationships/hyperlink" Target="https://podminky.urs.cz/item/CS_URS_2025_02/712300841" TargetMode="External"/><Relationship Id="rId6" Type="http://schemas.openxmlformats.org/officeDocument/2006/relationships/hyperlink" Target="https://podminky.urs.cz/item/CS_URS_2025_02/712363505" TargetMode="External"/><Relationship Id="rId11" Type="http://schemas.openxmlformats.org/officeDocument/2006/relationships/hyperlink" Target="https://podminky.urs.cz/item/CS_URS_2025_02/713141151" TargetMode="External"/><Relationship Id="rId24" Type="http://schemas.openxmlformats.org/officeDocument/2006/relationships/hyperlink" Target="https://podminky.urs.cz/item/CS_URS_2025_02/998762101" TargetMode="External"/><Relationship Id="rId32" Type="http://schemas.openxmlformats.org/officeDocument/2006/relationships/hyperlink" Target="https://podminky.urs.cz/item/CS_URS_2025_02/764004861" TargetMode="External"/><Relationship Id="rId37" Type="http://schemas.openxmlformats.org/officeDocument/2006/relationships/hyperlink" Target="https://podminky.urs.cz/item/CS_URS_2025_02/764214606" TargetMode="External"/><Relationship Id="rId40" Type="http://schemas.openxmlformats.org/officeDocument/2006/relationships/hyperlink" Target="https://podminky.urs.cz/item/CS_URS_2025_02/764511602" TargetMode="External"/><Relationship Id="rId45" Type="http://schemas.openxmlformats.org/officeDocument/2006/relationships/hyperlink" Target="https://podminky.urs.cz/item/CS_URS_2025_02/HZS2161" TargetMode="External"/><Relationship Id="rId5" Type="http://schemas.openxmlformats.org/officeDocument/2006/relationships/hyperlink" Target="https://podminky.urs.cz/item/CS_URS_2025_02/712363504" TargetMode="External"/><Relationship Id="rId15" Type="http://schemas.openxmlformats.org/officeDocument/2006/relationships/hyperlink" Target="https://podminky.urs.cz/item/CS_URS_2025_02/721242106" TargetMode="External"/><Relationship Id="rId23" Type="http://schemas.openxmlformats.org/officeDocument/2006/relationships/hyperlink" Target="https://podminky.urs.cz/item/CS_URS_2025_02/762361332" TargetMode="External"/><Relationship Id="rId28" Type="http://schemas.openxmlformats.org/officeDocument/2006/relationships/hyperlink" Target="https://podminky.urs.cz/item/CS_URS_2025_02/764002841" TargetMode="External"/><Relationship Id="rId36" Type="http://schemas.openxmlformats.org/officeDocument/2006/relationships/hyperlink" Target="https://podminky.urs.cz/item/CS_URS_2025_02/764212434" TargetMode="External"/><Relationship Id="rId10" Type="http://schemas.openxmlformats.org/officeDocument/2006/relationships/hyperlink" Target="https://podminky.urs.cz/item/CS_URS_2025_02/998712101" TargetMode="External"/><Relationship Id="rId19" Type="http://schemas.openxmlformats.org/officeDocument/2006/relationships/hyperlink" Target="https://podminky.urs.cz/item/CS_URS_2025_02/741421821" TargetMode="External"/><Relationship Id="rId31" Type="http://schemas.openxmlformats.org/officeDocument/2006/relationships/hyperlink" Target="https://podminky.urs.cz/item/CS_URS_2025_02/764004801" TargetMode="External"/><Relationship Id="rId44" Type="http://schemas.openxmlformats.org/officeDocument/2006/relationships/hyperlink" Target="https://podminky.urs.cz/item/CS_URS_2025_02/HZS2151" TargetMode="External"/><Relationship Id="rId4" Type="http://schemas.openxmlformats.org/officeDocument/2006/relationships/hyperlink" Target="https://podminky.urs.cz/item/CS_URS_2025_02/712363122" TargetMode="External"/><Relationship Id="rId9" Type="http://schemas.openxmlformats.org/officeDocument/2006/relationships/hyperlink" Target="https://podminky.urs.cz/item/CS_URS_2025_02/712391171" TargetMode="External"/><Relationship Id="rId14" Type="http://schemas.openxmlformats.org/officeDocument/2006/relationships/hyperlink" Target="https://podminky.urs.cz/item/CS_URS_2025_02/998713101" TargetMode="External"/><Relationship Id="rId22" Type="http://schemas.openxmlformats.org/officeDocument/2006/relationships/hyperlink" Target="https://podminky.urs.cz/item/CS_URS_2025_02/741421871" TargetMode="External"/><Relationship Id="rId27" Type="http://schemas.openxmlformats.org/officeDocument/2006/relationships/hyperlink" Target="https://podminky.urs.cz/item/CS_URS_2025_02/764002811" TargetMode="External"/><Relationship Id="rId30" Type="http://schemas.openxmlformats.org/officeDocument/2006/relationships/hyperlink" Target="https://podminky.urs.cz/item/CS_URS_2025_02/764003801" TargetMode="External"/><Relationship Id="rId35" Type="http://schemas.openxmlformats.org/officeDocument/2006/relationships/hyperlink" Target="https://podminky.urs.cz/item/CS_URS_2025_02/764212404" TargetMode="External"/><Relationship Id="rId43" Type="http://schemas.openxmlformats.org/officeDocument/2006/relationships/hyperlink" Target="https://podminky.urs.cz/item/CS_URS_2025_02/99876410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34002000" TargetMode="External"/><Relationship Id="rId2" Type="http://schemas.openxmlformats.org/officeDocument/2006/relationships/hyperlink" Target="https://podminky.urs.cz/item/CS_URS_2025_01/032903000" TargetMode="External"/><Relationship Id="rId1" Type="http://schemas.openxmlformats.org/officeDocument/2006/relationships/hyperlink" Target="https://podminky.urs.cz/item/CS_URS_2025_01/030001000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podminky.urs.cz/item/CS_URS_2025_01/039103000" TargetMode="External"/><Relationship Id="rId4" Type="http://schemas.openxmlformats.org/officeDocument/2006/relationships/hyperlink" Target="https://podminky.urs.cz/item/CS_URS_2025_01/034503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2" workbookViewId="0"/>
  </sheetViews>
  <sheetFormatPr defaultRowHeight="10.199999999999999"/>
  <cols>
    <col min="1" max="1" width="8.85546875" customWidth="1"/>
    <col min="2" max="2" width="1.7109375" customWidth="1"/>
    <col min="3" max="3" width="4.42578125" customWidth="1"/>
    <col min="4" max="33" width="2.85546875" customWidth="1"/>
    <col min="34" max="34" width="3.5703125" customWidth="1"/>
    <col min="35" max="35" width="42.28515625" customWidth="1"/>
    <col min="36" max="37" width="2.5703125" customWidth="1"/>
    <col min="38" max="38" width="8.85546875" customWidth="1"/>
    <col min="39" max="39" width="3.5703125" customWidth="1"/>
    <col min="40" max="40" width="14.28515625" customWidth="1"/>
    <col min="41" max="41" width="8" customWidth="1"/>
    <col min="42" max="42" width="4.42578125" customWidth="1"/>
    <col min="43" max="43" width="16.7109375" customWidth="1"/>
    <col min="44" max="44" width="14.5703125" customWidth="1"/>
    <col min="45" max="47" width="27.7109375" hidden="1" customWidth="1"/>
    <col min="48" max="49" width="23.140625" hidden="1" customWidth="1"/>
    <col min="50" max="51" width="26.7109375" hidden="1" customWidth="1"/>
    <col min="52" max="52" width="23.140625" hidden="1" customWidth="1"/>
    <col min="53" max="53" width="20.5703125" hidden="1" customWidth="1"/>
    <col min="54" max="54" width="26.7109375" hidden="1" customWidth="1"/>
    <col min="55" max="55" width="23.140625" hidden="1" customWidth="1"/>
    <col min="56" max="56" width="20.5703125" hidden="1" customWidth="1"/>
    <col min="57" max="57" width="71.140625" customWidth="1"/>
    <col min="71" max="91" width="9.140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65" t="s">
        <v>6</v>
      </c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7</v>
      </c>
      <c r="BT2" s="17" t="s">
        <v>8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295" t="s">
        <v>15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92" t="s">
        <v>16</v>
      </c>
      <c r="BS5" s="17" t="s">
        <v>7</v>
      </c>
    </row>
    <row r="6" spans="1:74" ht="36.9" customHeight="1">
      <c r="B6" s="20"/>
      <c r="D6" s="26" t="s">
        <v>17</v>
      </c>
      <c r="K6" s="296" t="s">
        <v>18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93"/>
      <c r="BS6" s="17" t="s">
        <v>7</v>
      </c>
    </row>
    <row r="7" spans="1:74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293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93"/>
      <c r="BS8" s="17" t="s">
        <v>7</v>
      </c>
    </row>
    <row r="9" spans="1:74" ht="14.4" customHeight="1">
      <c r="B9" s="20"/>
      <c r="AR9" s="20"/>
      <c r="BE9" s="293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93"/>
      <c r="BS10" s="17" t="s">
        <v>7</v>
      </c>
    </row>
    <row r="11" spans="1:74" ht="18.45" customHeight="1">
      <c r="B11" s="20"/>
      <c r="E11" s="25" t="s">
        <v>28</v>
      </c>
      <c r="AK11" s="27" t="s">
        <v>29</v>
      </c>
      <c r="AN11" s="25" t="s">
        <v>3</v>
      </c>
      <c r="AR11" s="20"/>
      <c r="BE11" s="293"/>
      <c r="BS11" s="17" t="s">
        <v>7</v>
      </c>
    </row>
    <row r="12" spans="1:74" ht="6.9" customHeight="1">
      <c r="B12" s="20"/>
      <c r="AR12" s="20"/>
      <c r="BE12" s="293"/>
      <c r="BS12" s="17" t="s">
        <v>7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293"/>
      <c r="BS13" s="17" t="s">
        <v>7</v>
      </c>
    </row>
    <row r="14" spans="1:74" ht="13.2">
      <c r="B14" s="20"/>
      <c r="E14" s="297" t="s">
        <v>31</v>
      </c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7" t="s">
        <v>29</v>
      </c>
      <c r="AN14" s="29" t="s">
        <v>31</v>
      </c>
      <c r="AR14" s="20"/>
      <c r="BE14" s="293"/>
      <c r="BS14" s="17" t="s">
        <v>7</v>
      </c>
    </row>
    <row r="15" spans="1:74" ht="6.9" customHeight="1">
      <c r="B15" s="20"/>
      <c r="AR15" s="20"/>
      <c r="BE15" s="293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293"/>
      <c r="BS16" s="17" t="s">
        <v>4</v>
      </c>
    </row>
    <row r="17" spans="2:71" ht="18.45" customHeight="1">
      <c r="B17" s="20"/>
      <c r="E17" s="25" t="s">
        <v>34</v>
      </c>
      <c r="AK17" s="27" t="s">
        <v>29</v>
      </c>
      <c r="AN17" s="25" t="s">
        <v>3</v>
      </c>
      <c r="AR17" s="20"/>
      <c r="BE17" s="293"/>
      <c r="BS17" s="17" t="s">
        <v>35</v>
      </c>
    </row>
    <row r="18" spans="2:71" ht="6.9" customHeight="1">
      <c r="B18" s="20"/>
      <c r="AR18" s="20"/>
      <c r="BE18" s="293"/>
      <c r="BS18" s="17" t="s">
        <v>7</v>
      </c>
    </row>
    <row r="19" spans="2:71" ht="12" customHeight="1">
      <c r="B19" s="20"/>
      <c r="D19" s="27" t="s">
        <v>36</v>
      </c>
      <c r="AK19" s="27" t="s">
        <v>26</v>
      </c>
      <c r="AN19" s="25" t="s">
        <v>33</v>
      </c>
      <c r="AR19" s="20"/>
      <c r="BE19" s="293"/>
      <c r="BS19" s="17" t="s">
        <v>7</v>
      </c>
    </row>
    <row r="20" spans="2:71" ht="18.45" customHeight="1">
      <c r="B20" s="20"/>
      <c r="E20" s="25" t="s">
        <v>37</v>
      </c>
      <c r="AK20" s="27" t="s">
        <v>29</v>
      </c>
      <c r="AN20" s="25" t="s">
        <v>3</v>
      </c>
      <c r="AR20" s="20"/>
      <c r="BE20" s="293"/>
      <c r="BS20" s="17" t="s">
        <v>4</v>
      </c>
    </row>
    <row r="21" spans="2:71" ht="6.9" customHeight="1">
      <c r="B21" s="20"/>
      <c r="AR21" s="20"/>
      <c r="BE21" s="293"/>
    </row>
    <row r="22" spans="2:71" ht="12" customHeight="1">
      <c r="B22" s="20"/>
      <c r="D22" s="27" t="s">
        <v>38</v>
      </c>
      <c r="AR22" s="20"/>
      <c r="BE22" s="293"/>
    </row>
    <row r="23" spans="2:71" ht="48" customHeight="1">
      <c r="B23" s="20"/>
      <c r="E23" s="299" t="s">
        <v>39</v>
      </c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R23" s="20"/>
      <c r="BE23" s="293"/>
    </row>
    <row r="24" spans="2:71" ht="6.9" customHeight="1">
      <c r="B24" s="20"/>
      <c r="AR24" s="20"/>
      <c r="BE24" s="29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3"/>
    </row>
    <row r="26" spans="2:71" s="1" customFormat="1" ht="25.95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0">
        <f>ROUND(AG54,2)</f>
        <v>0</v>
      </c>
      <c r="AL26" s="301"/>
      <c r="AM26" s="301"/>
      <c r="AN26" s="301"/>
      <c r="AO26" s="301"/>
      <c r="AR26" s="32"/>
      <c r="BE26" s="293"/>
    </row>
    <row r="27" spans="2:71" s="1" customFormat="1" ht="6.9" customHeight="1">
      <c r="B27" s="32"/>
      <c r="AR27" s="32"/>
      <c r="BE27" s="293"/>
    </row>
    <row r="28" spans="2:71" s="1" customFormat="1" ht="13.2">
      <c r="B28" s="32"/>
      <c r="L28" s="302" t="s">
        <v>41</v>
      </c>
      <c r="M28" s="302"/>
      <c r="N28" s="302"/>
      <c r="O28" s="302"/>
      <c r="P28" s="302"/>
      <c r="W28" s="302" t="s">
        <v>42</v>
      </c>
      <c r="X28" s="302"/>
      <c r="Y28" s="302"/>
      <c r="Z28" s="302"/>
      <c r="AA28" s="302"/>
      <c r="AB28" s="302"/>
      <c r="AC28" s="302"/>
      <c r="AD28" s="302"/>
      <c r="AE28" s="302"/>
      <c r="AK28" s="302" t="s">
        <v>43</v>
      </c>
      <c r="AL28" s="302"/>
      <c r="AM28" s="302"/>
      <c r="AN28" s="302"/>
      <c r="AO28" s="302"/>
      <c r="AR28" s="32"/>
      <c r="BE28" s="293"/>
    </row>
    <row r="29" spans="2:71" s="2" customFormat="1" ht="14.4" customHeight="1">
      <c r="B29" s="36"/>
      <c r="D29" s="27" t="s">
        <v>44</v>
      </c>
      <c r="F29" s="27" t="s">
        <v>45</v>
      </c>
      <c r="L29" s="287">
        <v>0.21</v>
      </c>
      <c r="M29" s="286"/>
      <c r="N29" s="286"/>
      <c r="O29" s="286"/>
      <c r="P29" s="286"/>
      <c r="W29" s="285">
        <f>ROUND(AZ54, 2)</f>
        <v>0</v>
      </c>
      <c r="X29" s="286"/>
      <c r="Y29" s="286"/>
      <c r="Z29" s="286"/>
      <c r="AA29" s="286"/>
      <c r="AB29" s="286"/>
      <c r="AC29" s="286"/>
      <c r="AD29" s="286"/>
      <c r="AE29" s="286"/>
      <c r="AK29" s="285">
        <f>ROUND(AV54, 2)</f>
        <v>0</v>
      </c>
      <c r="AL29" s="286"/>
      <c r="AM29" s="286"/>
      <c r="AN29" s="286"/>
      <c r="AO29" s="286"/>
      <c r="AR29" s="36"/>
      <c r="BE29" s="294"/>
    </row>
    <row r="30" spans="2:71" s="2" customFormat="1" ht="14.4" customHeight="1">
      <c r="B30" s="36"/>
      <c r="F30" s="27" t="s">
        <v>46</v>
      </c>
      <c r="L30" s="287">
        <v>0.12</v>
      </c>
      <c r="M30" s="286"/>
      <c r="N30" s="286"/>
      <c r="O30" s="286"/>
      <c r="P30" s="286"/>
      <c r="W30" s="285">
        <f>ROUND(BA54, 2)</f>
        <v>0</v>
      </c>
      <c r="X30" s="286"/>
      <c r="Y30" s="286"/>
      <c r="Z30" s="286"/>
      <c r="AA30" s="286"/>
      <c r="AB30" s="286"/>
      <c r="AC30" s="286"/>
      <c r="AD30" s="286"/>
      <c r="AE30" s="286"/>
      <c r="AK30" s="285">
        <f>ROUND(AW54, 2)</f>
        <v>0</v>
      </c>
      <c r="AL30" s="286"/>
      <c r="AM30" s="286"/>
      <c r="AN30" s="286"/>
      <c r="AO30" s="286"/>
      <c r="AR30" s="36"/>
      <c r="BE30" s="294"/>
    </row>
    <row r="31" spans="2:71" s="2" customFormat="1" ht="14.4" hidden="1" customHeight="1">
      <c r="B31" s="36"/>
      <c r="F31" s="27" t="s">
        <v>47</v>
      </c>
      <c r="L31" s="287">
        <v>0.21</v>
      </c>
      <c r="M31" s="286"/>
      <c r="N31" s="286"/>
      <c r="O31" s="286"/>
      <c r="P31" s="286"/>
      <c r="W31" s="285">
        <f>ROUND(BB54, 2)</f>
        <v>0</v>
      </c>
      <c r="X31" s="286"/>
      <c r="Y31" s="286"/>
      <c r="Z31" s="286"/>
      <c r="AA31" s="286"/>
      <c r="AB31" s="286"/>
      <c r="AC31" s="286"/>
      <c r="AD31" s="286"/>
      <c r="AE31" s="286"/>
      <c r="AK31" s="285">
        <v>0</v>
      </c>
      <c r="AL31" s="286"/>
      <c r="AM31" s="286"/>
      <c r="AN31" s="286"/>
      <c r="AO31" s="286"/>
      <c r="AR31" s="36"/>
      <c r="BE31" s="294"/>
    </row>
    <row r="32" spans="2:71" s="2" customFormat="1" ht="14.4" hidden="1" customHeight="1">
      <c r="B32" s="36"/>
      <c r="F32" s="27" t="s">
        <v>48</v>
      </c>
      <c r="L32" s="287">
        <v>0.12</v>
      </c>
      <c r="M32" s="286"/>
      <c r="N32" s="286"/>
      <c r="O32" s="286"/>
      <c r="P32" s="286"/>
      <c r="W32" s="285">
        <f>ROUND(BC54, 2)</f>
        <v>0</v>
      </c>
      <c r="X32" s="286"/>
      <c r="Y32" s="286"/>
      <c r="Z32" s="286"/>
      <c r="AA32" s="286"/>
      <c r="AB32" s="286"/>
      <c r="AC32" s="286"/>
      <c r="AD32" s="286"/>
      <c r="AE32" s="286"/>
      <c r="AK32" s="285">
        <v>0</v>
      </c>
      <c r="AL32" s="286"/>
      <c r="AM32" s="286"/>
      <c r="AN32" s="286"/>
      <c r="AO32" s="286"/>
      <c r="AR32" s="36"/>
      <c r="BE32" s="294"/>
    </row>
    <row r="33" spans="2:44" s="2" customFormat="1" ht="14.4" hidden="1" customHeight="1">
      <c r="B33" s="36"/>
      <c r="F33" s="27" t="s">
        <v>49</v>
      </c>
      <c r="L33" s="287">
        <v>0</v>
      </c>
      <c r="M33" s="286"/>
      <c r="N33" s="286"/>
      <c r="O33" s="286"/>
      <c r="P33" s="286"/>
      <c r="W33" s="285">
        <f>ROUND(BD54, 2)</f>
        <v>0</v>
      </c>
      <c r="X33" s="286"/>
      <c r="Y33" s="286"/>
      <c r="Z33" s="286"/>
      <c r="AA33" s="286"/>
      <c r="AB33" s="286"/>
      <c r="AC33" s="286"/>
      <c r="AD33" s="286"/>
      <c r="AE33" s="286"/>
      <c r="AK33" s="285">
        <v>0</v>
      </c>
      <c r="AL33" s="286"/>
      <c r="AM33" s="286"/>
      <c r="AN33" s="286"/>
      <c r="AO33" s="286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88" t="s">
        <v>52</v>
      </c>
      <c r="Y35" s="289"/>
      <c r="Z35" s="289"/>
      <c r="AA35" s="289"/>
      <c r="AB35" s="289"/>
      <c r="AC35" s="39"/>
      <c r="AD35" s="39"/>
      <c r="AE35" s="39"/>
      <c r="AF35" s="39"/>
      <c r="AG35" s="39"/>
      <c r="AH35" s="39"/>
      <c r="AI35" s="39"/>
      <c r="AJ35" s="39"/>
      <c r="AK35" s="290">
        <f>SUM(AK26:AK33)</f>
        <v>0</v>
      </c>
      <c r="AL35" s="289"/>
      <c r="AM35" s="289"/>
      <c r="AN35" s="289"/>
      <c r="AO35" s="291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53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14</v>
      </c>
      <c r="L44" s="3" t="str">
        <f>K5</f>
        <v>Bohumin-CSA</v>
      </c>
      <c r="AR44" s="45"/>
    </row>
    <row r="45" spans="2:44" s="4" customFormat="1" ht="36.9" customHeight="1">
      <c r="B45" s="46"/>
      <c r="C45" s="47" t="s">
        <v>17</v>
      </c>
      <c r="L45" s="276" t="str">
        <f>K6</f>
        <v>OPRAVA STŘECHY SPOJOVACÍHO TRAKTU ZŠ ČSA V BOHUMÍNĚ</v>
      </c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Základní škola ul. Čsl. Armády</v>
      </c>
      <c r="AI47" s="27" t="s">
        <v>23</v>
      </c>
      <c r="AM47" s="278" t="str">
        <f>IF(AN8= "","",AN8)</f>
        <v>27. 11. 2025</v>
      </c>
      <c r="AN47" s="278"/>
      <c r="AR47" s="32"/>
    </row>
    <row r="48" spans="2:44" s="1" customFormat="1" ht="6.9" customHeight="1">
      <c r="B48" s="32"/>
      <c r="AR48" s="32"/>
    </row>
    <row r="49" spans="1:91" s="1" customFormat="1" ht="15.6" customHeight="1">
      <c r="B49" s="32"/>
      <c r="C49" s="27" t="s">
        <v>25</v>
      </c>
      <c r="L49" s="3" t="str">
        <f>IF(E11= "","",E11)</f>
        <v>Město Bohumín</v>
      </c>
      <c r="AI49" s="27" t="s">
        <v>32</v>
      </c>
      <c r="AM49" s="279" t="str">
        <f>IF(E17="","",E17)</f>
        <v>Ing. Tomáš Pacola</v>
      </c>
      <c r="AN49" s="280"/>
      <c r="AO49" s="280"/>
      <c r="AP49" s="280"/>
      <c r="AR49" s="32"/>
      <c r="AS49" s="281" t="s">
        <v>54</v>
      </c>
      <c r="AT49" s="282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6" customHeight="1">
      <c r="B50" s="32"/>
      <c r="C50" s="27" t="s">
        <v>30</v>
      </c>
      <c r="L50" s="3" t="str">
        <f>IF(E14= "Vyplň údaj","",E14)</f>
        <v/>
      </c>
      <c r="AI50" s="27" t="s">
        <v>36</v>
      </c>
      <c r="AM50" s="279" t="str">
        <f>IF(E20="","",E20)</f>
        <v>Ing. T. Pacola</v>
      </c>
      <c r="AN50" s="280"/>
      <c r="AO50" s="280"/>
      <c r="AP50" s="280"/>
      <c r="AR50" s="32"/>
      <c r="AS50" s="283"/>
      <c r="AT50" s="284"/>
      <c r="BD50" s="53"/>
    </row>
    <row r="51" spans="1:91" s="1" customFormat="1" ht="10.8" customHeight="1">
      <c r="B51" s="32"/>
      <c r="AR51" s="32"/>
      <c r="AS51" s="283"/>
      <c r="AT51" s="284"/>
      <c r="BD51" s="53"/>
    </row>
    <row r="52" spans="1:91" s="1" customFormat="1" ht="29.25" customHeight="1">
      <c r="B52" s="32"/>
      <c r="C52" s="272" t="s">
        <v>55</v>
      </c>
      <c r="D52" s="273"/>
      <c r="E52" s="273"/>
      <c r="F52" s="273"/>
      <c r="G52" s="273"/>
      <c r="H52" s="54"/>
      <c r="I52" s="274" t="s">
        <v>56</v>
      </c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5" t="s">
        <v>57</v>
      </c>
      <c r="AH52" s="273"/>
      <c r="AI52" s="273"/>
      <c r="AJ52" s="273"/>
      <c r="AK52" s="273"/>
      <c r="AL52" s="273"/>
      <c r="AM52" s="273"/>
      <c r="AN52" s="274" t="s">
        <v>58</v>
      </c>
      <c r="AO52" s="273"/>
      <c r="AP52" s="273"/>
      <c r="AQ52" s="55" t="s">
        <v>59</v>
      </c>
      <c r="AR52" s="32"/>
      <c r="AS52" s="56" t="s">
        <v>60</v>
      </c>
      <c r="AT52" s="57" t="s">
        <v>61</v>
      </c>
      <c r="AU52" s="57" t="s">
        <v>62</v>
      </c>
      <c r="AV52" s="57" t="s">
        <v>63</v>
      </c>
      <c r="AW52" s="57" t="s">
        <v>64</v>
      </c>
      <c r="AX52" s="57" t="s">
        <v>65</v>
      </c>
      <c r="AY52" s="57" t="s">
        <v>66</v>
      </c>
      <c r="AZ52" s="57" t="s">
        <v>67</v>
      </c>
      <c r="BA52" s="57" t="s">
        <v>68</v>
      </c>
      <c r="BB52" s="57" t="s">
        <v>69</v>
      </c>
      <c r="BC52" s="57" t="s">
        <v>70</v>
      </c>
      <c r="BD52" s="58" t="s">
        <v>71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72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70">
        <f>ROUND(SUM(AG55:AG56),2)</f>
        <v>0</v>
      </c>
      <c r="AH54" s="270"/>
      <c r="AI54" s="270"/>
      <c r="AJ54" s="270"/>
      <c r="AK54" s="270"/>
      <c r="AL54" s="270"/>
      <c r="AM54" s="270"/>
      <c r="AN54" s="271">
        <f>SUM(AG54,AT54)</f>
        <v>0</v>
      </c>
      <c r="AO54" s="271"/>
      <c r="AP54" s="271"/>
      <c r="AQ54" s="64" t="s">
        <v>3</v>
      </c>
      <c r="AR54" s="60"/>
      <c r="AS54" s="65">
        <f>ROUND(SUM(AS55:AS56),2)</f>
        <v>0</v>
      </c>
      <c r="AT54" s="66">
        <f>ROUND(SUM(AV54:AW54),2)</f>
        <v>0</v>
      </c>
      <c r="AU54" s="67">
        <f>ROUND(SUM(AU55:AU56),5)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73</v>
      </c>
      <c r="BT54" s="69" t="s">
        <v>74</v>
      </c>
      <c r="BU54" s="70" t="s">
        <v>75</v>
      </c>
      <c r="BV54" s="69" t="s">
        <v>76</v>
      </c>
      <c r="BW54" s="69" t="s">
        <v>5</v>
      </c>
      <c r="BX54" s="69" t="s">
        <v>77</v>
      </c>
      <c r="CL54" s="69" t="s">
        <v>3</v>
      </c>
    </row>
    <row r="55" spans="1:91" s="6" customFormat="1" ht="14.4" customHeight="1">
      <c r="A55" s="71" t="s">
        <v>78</v>
      </c>
      <c r="B55" s="72"/>
      <c r="C55" s="73"/>
      <c r="D55" s="269" t="s">
        <v>79</v>
      </c>
      <c r="E55" s="269"/>
      <c r="F55" s="269"/>
      <c r="G55" s="269"/>
      <c r="H55" s="269"/>
      <c r="I55" s="74"/>
      <c r="J55" s="269" t="s">
        <v>80</v>
      </c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67">
        <f>'01 - Střecha'!J30</f>
        <v>0</v>
      </c>
      <c r="AH55" s="268"/>
      <c r="AI55" s="268"/>
      <c r="AJ55" s="268"/>
      <c r="AK55" s="268"/>
      <c r="AL55" s="268"/>
      <c r="AM55" s="268"/>
      <c r="AN55" s="267">
        <f>SUM(AG55,AT55)</f>
        <v>0</v>
      </c>
      <c r="AO55" s="268"/>
      <c r="AP55" s="268"/>
      <c r="AQ55" s="75" t="s">
        <v>81</v>
      </c>
      <c r="AR55" s="72"/>
      <c r="AS55" s="76">
        <v>0</v>
      </c>
      <c r="AT55" s="77">
        <f>ROUND(SUM(AV55:AW55),2)</f>
        <v>0</v>
      </c>
      <c r="AU55" s="78">
        <f>'01 - Střecha'!P87</f>
        <v>0</v>
      </c>
      <c r="AV55" s="77">
        <f>'01 - Střecha'!J33</f>
        <v>0</v>
      </c>
      <c r="AW55" s="77">
        <f>'01 - Střecha'!J34</f>
        <v>0</v>
      </c>
      <c r="AX55" s="77">
        <f>'01 - Střecha'!J35</f>
        <v>0</v>
      </c>
      <c r="AY55" s="77">
        <f>'01 - Střecha'!J36</f>
        <v>0</v>
      </c>
      <c r="AZ55" s="77">
        <f>'01 - Střecha'!F33</f>
        <v>0</v>
      </c>
      <c r="BA55" s="77">
        <f>'01 - Střecha'!F34</f>
        <v>0</v>
      </c>
      <c r="BB55" s="77">
        <f>'01 - Střecha'!F35</f>
        <v>0</v>
      </c>
      <c r="BC55" s="77">
        <f>'01 - Střecha'!F36</f>
        <v>0</v>
      </c>
      <c r="BD55" s="79">
        <f>'01 - Střecha'!F37</f>
        <v>0</v>
      </c>
      <c r="BT55" s="80" t="s">
        <v>82</v>
      </c>
      <c r="BV55" s="80" t="s">
        <v>76</v>
      </c>
      <c r="BW55" s="80" t="s">
        <v>83</v>
      </c>
      <c r="BX55" s="80" t="s">
        <v>5</v>
      </c>
      <c r="CL55" s="80" t="s">
        <v>3</v>
      </c>
      <c r="CM55" s="80" t="s">
        <v>84</v>
      </c>
    </row>
    <row r="56" spans="1:91" s="6" customFormat="1" ht="14.4" customHeight="1">
      <c r="A56" s="71" t="s">
        <v>78</v>
      </c>
      <c r="B56" s="72"/>
      <c r="C56" s="73"/>
      <c r="D56" s="269" t="s">
        <v>85</v>
      </c>
      <c r="E56" s="269"/>
      <c r="F56" s="269"/>
      <c r="G56" s="269"/>
      <c r="H56" s="269"/>
      <c r="I56" s="74"/>
      <c r="J56" s="269" t="s">
        <v>85</v>
      </c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7">
        <f>'VRN - VRN'!J30</f>
        <v>0</v>
      </c>
      <c r="AH56" s="268"/>
      <c r="AI56" s="268"/>
      <c r="AJ56" s="268"/>
      <c r="AK56" s="268"/>
      <c r="AL56" s="268"/>
      <c r="AM56" s="268"/>
      <c r="AN56" s="267">
        <f>SUM(AG56,AT56)</f>
        <v>0</v>
      </c>
      <c r="AO56" s="268"/>
      <c r="AP56" s="268"/>
      <c r="AQ56" s="75" t="s">
        <v>81</v>
      </c>
      <c r="AR56" s="72"/>
      <c r="AS56" s="81">
        <v>0</v>
      </c>
      <c r="AT56" s="82">
        <f>ROUND(SUM(AV56:AW56),2)</f>
        <v>0</v>
      </c>
      <c r="AU56" s="83">
        <f>'VRN - VRN'!P81</f>
        <v>0</v>
      </c>
      <c r="AV56" s="82">
        <f>'VRN - VRN'!J33</f>
        <v>0</v>
      </c>
      <c r="AW56" s="82">
        <f>'VRN - VRN'!J34</f>
        <v>0</v>
      </c>
      <c r="AX56" s="82">
        <f>'VRN - VRN'!J35</f>
        <v>0</v>
      </c>
      <c r="AY56" s="82">
        <f>'VRN - VRN'!J36</f>
        <v>0</v>
      </c>
      <c r="AZ56" s="82">
        <f>'VRN - VRN'!F33</f>
        <v>0</v>
      </c>
      <c r="BA56" s="82">
        <f>'VRN - VRN'!F34</f>
        <v>0</v>
      </c>
      <c r="BB56" s="82">
        <f>'VRN - VRN'!F35</f>
        <v>0</v>
      </c>
      <c r="BC56" s="82">
        <f>'VRN - VRN'!F36</f>
        <v>0</v>
      </c>
      <c r="BD56" s="84">
        <f>'VRN - VRN'!F37</f>
        <v>0</v>
      </c>
      <c r="BT56" s="80" t="s">
        <v>82</v>
      </c>
      <c r="BV56" s="80" t="s">
        <v>76</v>
      </c>
      <c r="BW56" s="80" t="s">
        <v>86</v>
      </c>
      <c r="BX56" s="80" t="s">
        <v>5</v>
      </c>
      <c r="CL56" s="80" t="s">
        <v>3</v>
      </c>
      <c r="CM56" s="80" t="s">
        <v>84</v>
      </c>
    </row>
    <row r="57" spans="1:91" s="1" customFormat="1" ht="30" customHeight="1">
      <c r="B57" s="32"/>
      <c r="AR57" s="32"/>
    </row>
    <row r="58" spans="1:91" s="1" customFormat="1" ht="6.9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01 - Střecha'!C2" display="/" xr:uid="{00000000-0004-0000-0000-000000000000}"/>
    <hyperlink ref="A56" location="'VRN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B2:BM231"/>
  <sheetViews>
    <sheetView showGridLines="0" topLeftCell="A72" workbookViewId="0"/>
  </sheetViews>
  <sheetFormatPr defaultRowHeight="10.199999999999999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108" customWidth="1"/>
    <col min="7" max="7" width="8" customWidth="1"/>
    <col min="8" max="8" width="15" customWidth="1"/>
    <col min="9" max="9" width="16.85546875" customWidth="1"/>
    <col min="10" max="11" width="23.85546875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65" t="s">
        <v>6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" customHeight="1">
      <c r="B4" s="20"/>
      <c r="D4" s="21" t="s">
        <v>87</v>
      </c>
      <c r="L4" s="20"/>
      <c r="M4" s="85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4.4" customHeight="1">
      <c r="B7" s="20"/>
      <c r="E7" s="304" t="str">
        <f>'Rekapitulace stavby'!K6</f>
        <v>OPRAVA STŘECHY SPOJOVACÍHO TRAKTU ZŠ ČSA V BOHUMÍNĚ</v>
      </c>
      <c r="F7" s="305"/>
      <c r="G7" s="305"/>
      <c r="H7" s="305"/>
      <c r="L7" s="20"/>
    </row>
    <row r="8" spans="2:46" s="1" customFormat="1" ht="12" customHeight="1">
      <c r="B8" s="32"/>
      <c r="D8" s="27" t="s">
        <v>88</v>
      </c>
      <c r="L8" s="32"/>
    </row>
    <row r="9" spans="2:46" s="1" customFormat="1" ht="15.6" customHeight="1">
      <c r="B9" s="32"/>
      <c r="E9" s="276" t="s">
        <v>89</v>
      </c>
      <c r="F9" s="303"/>
      <c r="G9" s="303"/>
      <c r="H9" s="30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6" t="str">
        <f>'Rekapitulace stavby'!E14</f>
        <v>Vyplň údaj</v>
      </c>
      <c r="F18" s="295"/>
      <c r="G18" s="295"/>
      <c r="H18" s="295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3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37</v>
      </c>
      <c r="I24" s="27" t="s">
        <v>29</v>
      </c>
      <c r="J24" s="25" t="s">
        <v>3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4.4" customHeight="1">
      <c r="B27" s="86"/>
      <c r="E27" s="299" t="s">
        <v>3</v>
      </c>
      <c r="F27" s="299"/>
      <c r="G27" s="299"/>
      <c r="H27" s="299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40</v>
      </c>
      <c r="J30" s="63">
        <f>ROUND(J87,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customHeight="1">
      <c r="B33" s="32"/>
      <c r="D33" s="52" t="s">
        <v>44</v>
      </c>
      <c r="E33" s="27" t="s">
        <v>45</v>
      </c>
      <c r="F33" s="88">
        <f>ROUND((SUM(BE87:BE230)),  2)</f>
        <v>0</v>
      </c>
      <c r="I33" s="89">
        <v>0.21</v>
      </c>
      <c r="J33" s="88">
        <f>ROUND(((SUM(BE87:BE230))*I33),  2)</f>
        <v>0</v>
      </c>
      <c r="L33" s="32"/>
    </row>
    <row r="34" spans="2:12" s="1" customFormat="1" ht="14.4" customHeight="1">
      <c r="B34" s="32"/>
      <c r="E34" s="27" t="s">
        <v>46</v>
      </c>
      <c r="F34" s="88">
        <f>ROUND((SUM(BF87:BF230)),  2)</f>
        <v>0</v>
      </c>
      <c r="I34" s="89">
        <v>0.12</v>
      </c>
      <c r="J34" s="88">
        <f>ROUND(((SUM(BF87:BF230))*I34),  2)</f>
        <v>0</v>
      </c>
      <c r="L34" s="32"/>
    </row>
    <row r="35" spans="2:12" s="1" customFormat="1" ht="14.4" hidden="1" customHeight="1">
      <c r="B35" s="32"/>
      <c r="E35" s="27" t="s">
        <v>47</v>
      </c>
      <c r="F35" s="88">
        <f>ROUND((SUM(BG87:BG230)),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88">
        <f>ROUND((SUM(BH87:BH230)),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88">
        <f>ROUND((SUM(BI87:BI230)),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50</v>
      </c>
      <c r="E39" s="54"/>
      <c r="F39" s="54"/>
      <c r="G39" s="92" t="s">
        <v>51</v>
      </c>
      <c r="H39" s="93" t="s">
        <v>52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90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4.4" customHeight="1">
      <c r="B48" s="32"/>
      <c r="E48" s="304" t="str">
        <f>E7</f>
        <v>OPRAVA STŘECHY SPOJOVACÍHO TRAKTU ZŠ ČSA V BOHUMÍNĚ</v>
      </c>
      <c r="F48" s="305"/>
      <c r="G48" s="305"/>
      <c r="H48" s="305"/>
      <c r="L48" s="32"/>
    </row>
    <row r="49" spans="2:47" s="1" customFormat="1" ht="12" customHeight="1">
      <c r="B49" s="32"/>
      <c r="C49" s="27" t="s">
        <v>88</v>
      </c>
      <c r="L49" s="32"/>
    </row>
    <row r="50" spans="2:47" s="1" customFormat="1" ht="15.6" customHeight="1">
      <c r="B50" s="32"/>
      <c r="E50" s="276" t="str">
        <f>E9</f>
        <v>01 - Střecha</v>
      </c>
      <c r="F50" s="303"/>
      <c r="G50" s="303"/>
      <c r="H50" s="303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Základní škola ul. Čsl. Armády</v>
      </c>
      <c r="I52" s="27" t="s">
        <v>23</v>
      </c>
      <c r="J52" s="49" t="str">
        <f>IF(J12="","",J12)</f>
        <v>27. 11. 2025</v>
      </c>
      <c r="L52" s="32"/>
    </row>
    <row r="53" spans="2:47" s="1" customFormat="1" ht="6.9" customHeight="1">
      <c r="B53" s="32"/>
      <c r="L53" s="32"/>
    </row>
    <row r="54" spans="2:47" s="1" customFormat="1" ht="15.6" customHeight="1">
      <c r="B54" s="32"/>
      <c r="C54" s="27" t="s">
        <v>25</v>
      </c>
      <c r="F54" s="25" t="str">
        <f>E15</f>
        <v>Město Bohumín</v>
      </c>
      <c r="I54" s="27" t="s">
        <v>32</v>
      </c>
      <c r="J54" s="30" t="str">
        <f>E21</f>
        <v>Ing. Tomáš Pacola</v>
      </c>
      <c r="L54" s="32"/>
    </row>
    <row r="55" spans="2:47" s="1" customFormat="1" ht="15.6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Ing. T. Pacola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91</v>
      </c>
      <c r="D57" s="90"/>
      <c r="E57" s="90"/>
      <c r="F57" s="90"/>
      <c r="G57" s="90"/>
      <c r="H57" s="90"/>
      <c r="I57" s="90"/>
      <c r="J57" s="97" t="s">
        <v>92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72</v>
      </c>
      <c r="J59" s="63">
        <f>J87</f>
        <v>0</v>
      </c>
      <c r="L59" s="32"/>
      <c r="AU59" s="17" t="s">
        <v>93</v>
      </c>
    </row>
    <row r="60" spans="2:47" s="8" customFormat="1" ht="24.9" customHeight="1">
      <c r="B60" s="99"/>
      <c r="D60" s="100" t="s">
        <v>94</v>
      </c>
      <c r="E60" s="101"/>
      <c r="F60" s="101"/>
      <c r="G60" s="101"/>
      <c r="H60" s="101"/>
      <c r="I60" s="101"/>
      <c r="J60" s="102">
        <f>J88</f>
        <v>0</v>
      </c>
      <c r="L60" s="99"/>
    </row>
    <row r="61" spans="2:47" s="9" customFormat="1" ht="19.95" customHeight="1">
      <c r="B61" s="103"/>
      <c r="D61" s="104" t="s">
        <v>95</v>
      </c>
      <c r="E61" s="105"/>
      <c r="F61" s="105"/>
      <c r="G61" s="105"/>
      <c r="H61" s="105"/>
      <c r="I61" s="105"/>
      <c r="J61" s="106">
        <f>J89</f>
        <v>0</v>
      </c>
      <c r="L61" s="103"/>
    </row>
    <row r="62" spans="2:47" s="9" customFormat="1" ht="19.95" customHeight="1">
      <c r="B62" s="103"/>
      <c r="D62" s="104" t="s">
        <v>96</v>
      </c>
      <c r="E62" s="105"/>
      <c r="F62" s="105"/>
      <c r="G62" s="105"/>
      <c r="H62" s="105"/>
      <c r="I62" s="105"/>
      <c r="J62" s="106">
        <f>J133</f>
        <v>0</v>
      </c>
      <c r="L62" s="103"/>
    </row>
    <row r="63" spans="2:47" s="9" customFormat="1" ht="19.95" customHeight="1">
      <c r="B63" s="103"/>
      <c r="D63" s="104" t="s">
        <v>97</v>
      </c>
      <c r="E63" s="105"/>
      <c r="F63" s="105"/>
      <c r="G63" s="105"/>
      <c r="H63" s="105"/>
      <c r="I63" s="105"/>
      <c r="J63" s="106">
        <f>J151</f>
        <v>0</v>
      </c>
      <c r="L63" s="103"/>
    </row>
    <row r="64" spans="2:47" s="9" customFormat="1" ht="19.95" customHeight="1">
      <c r="B64" s="103"/>
      <c r="D64" s="104" t="s">
        <v>98</v>
      </c>
      <c r="E64" s="105"/>
      <c r="F64" s="105"/>
      <c r="G64" s="105"/>
      <c r="H64" s="105"/>
      <c r="I64" s="105"/>
      <c r="J64" s="106">
        <f>J158</f>
        <v>0</v>
      </c>
      <c r="L64" s="103"/>
    </row>
    <row r="65" spans="2:12" s="9" customFormat="1" ht="19.95" customHeight="1">
      <c r="B65" s="103"/>
      <c r="D65" s="104" t="s">
        <v>99</v>
      </c>
      <c r="E65" s="105"/>
      <c r="F65" s="105"/>
      <c r="G65" s="105"/>
      <c r="H65" s="105"/>
      <c r="I65" s="105"/>
      <c r="J65" s="106">
        <f>J171</f>
        <v>0</v>
      </c>
      <c r="L65" s="103"/>
    </row>
    <row r="66" spans="2:12" s="9" customFormat="1" ht="19.95" customHeight="1">
      <c r="B66" s="103"/>
      <c r="D66" s="104" t="s">
        <v>100</v>
      </c>
      <c r="E66" s="105"/>
      <c r="F66" s="105"/>
      <c r="G66" s="105"/>
      <c r="H66" s="105"/>
      <c r="I66" s="105"/>
      <c r="J66" s="106">
        <f>J177</f>
        <v>0</v>
      </c>
      <c r="L66" s="103"/>
    </row>
    <row r="67" spans="2:12" s="8" customFormat="1" ht="24.9" customHeight="1">
      <c r="B67" s="99"/>
      <c r="D67" s="100" t="s">
        <v>101</v>
      </c>
      <c r="E67" s="101"/>
      <c r="F67" s="101"/>
      <c r="G67" s="101"/>
      <c r="H67" s="101"/>
      <c r="I67" s="101"/>
      <c r="J67" s="102">
        <f>J224</f>
        <v>0</v>
      </c>
      <c r="L67" s="99"/>
    </row>
    <row r="68" spans="2:12" s="1" customFormat="1" ht="21.75" customHeight="1">
      <c r="B68" s="32"/>
      <c r="L68" s="32"/>
    </row>
    <row r="69" spans="2:12" s="1" customFormat="1" ht="6.9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" customHeight="1">
      <c r="B74" s="32"/>
      <c r="C74" s="21" t="s">
        <v>102</v>
      </c>
      <c r="L74" s="32"/>
    </row>
    <row r="75" spans="2:12" s="1" customFormat="1" ht="6.9" customHeight="1">
      <c r="B75" s="32"/>
      <c r="L75" s="32"/>
    </row>
    <row r="76" spans="2:12" s="1" customFormat="1" ht="12" customHeight="1">
      <c r="B76" s="32"/>
      <c r="C76" s="27" t="s">
        <v>17</v>
      </c>
      <c r="L76" s="32"/>
    </row>
    <row r="77" spans="2:12" s="1" customFormat="1" ht="14.4" customHeight="1">
      <c r="B77" s="32"/>
      <c r="E77" s="304" t="str">
        <f>E7</f>
        <v>OPRAVA STŘECHY SPOJOVACÍHO TRAKTU ZŠ ČSA V BOHUMÍNĚ</v>
      </c>
      <c r="F77" s="305"/>
      <c r="G77" s="305"/>
      <c r="H77" s="305"/>
      <c r="L77" s="32"/>
    </row>
    <row r="78" spans="2:12" s="1" customFormat="1" ht="12" customHeight="1">
      <c r="B78" s="32"/>
      <c r="C78" s="27" t="s">
        <v>88</v>
      </c>
      <c r="L78" s="32"/>
    </row>
    <row r="79" spans="2:12" s="1" customFormat="1" ht="15.6" customHeight="1">
      <c r="B79" s="32"/>
      <c r="E79" s="276" t="str">
        <f>E9</f>
        <v>01 - Střecha</v>
      </c>
      <c r="F79" s="303"/>
      <c r="G79" s="303"/>
      <c r="H79" s="303"/>
      <c r="L79" s="32"/>
    </row>
    <row r="80" spans="2:12" s="1" customFormat="1" ht="6.9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>Základní škola ul. Čsl. Armády</v>
      </c>
      <c r="I81" s="27" t="s">
        <v>23</v>
      </c>
      <c r="J81" s="49" t="str">
        <f>IF(J12="","",J12)</f>
        <v>27. 11. 2025</v>
      </c>
      <c r="L81" s="32"/>
    </row>
    <row r="82" spans="2:65" s="1" customFormat="1" ht="6.9" customHeight="1">
      <c r="B82" s="32"/>
      <c r="L82" s="32"/>
    </row>
    <row r="83" spans="2:65" s="1" customFormat="1" ht="15.6" customHeight="1">
      <c r="B83" s="32"/>
      <c r="C83" s="27" t="s">
        <v>25</v>
      </c>
      <c r="F83" s="25" t="str">
        <f>E15</f>
        <v>Město Bohumín</v>
      </c>
      <c r="I83" s="27" t="s">
        <v>32</v>
      </c>
      <c r="J83" s="30" t="str">
        <f>E21</f>
        <v>Ing. Tomáš Pacola</v>
      </c>
      <c r="L83" s="32"/>
    </row>
    <row r="84" spans="2:65" s="1" customFormat="1" ht="15.6" customHeight="1">
      <c r="B84" s="32"/>
      <c r="C84" s="27" t="s">
        <v>30</v>
      </c>
      <c r="F84" s="25" t="str">
        <f>IF(E18="","",E18)</f>
        <v>Vyplň údaj</v>
      </c>
      <c r="I84" s="27" t="s">
        <v>36</v>
      </c>
      <c r="J84" s="30" t="str">
        <f>E24</f>
        <v>Ing. T. Pacola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07"/>
      <c r="C86" s="108" t="s">
        <v>103</v>
      </c>
      <c r="D86" s="109" t="s">
        <v>59</v>
      </c>
      <c r="E86" s="109" t="s">
        <v>55</v>
      </c>
      <c r="F86" s="109" t="s">
        <v>56</v>
      </c>
      <c r="G86" s="109" t="s">
        <v>104</v>
      </c>
      <c r="H86" s="109" t="s">
        <v>105</v>
      </c>
      <c r="I86" s="109" t="s">
        <v>106</v>
      </c>
      <c r="J86" s="109" t="s">
        <v>92</v>
      </c>
      <c r="K86" s="110" t="s">
        <v>107</v>
      </c>
      <c r="L86" s="107"/>
      <c r="M86" s="56" t="s">
        <v>3</v>
      </c>
      <c r="N86" s="57" t="s">
        <v>44</v>
      </c>
      <c r="O86" s="57" t="s">
        <v>108</v>
      </c>
      <c r="P86" s="57" t="s">
        <v>109</v>
      </c>
      <c r="Q86" s="57" t="s">
        <v>110</v>
      </c>
      <c r="R86" s="57" t="s">
        <v>111</v>
      </c>
      <c r="S86" s="57" t="s">
        <v>112</v>
      </c>
      <c r="T86" s="58" t="s">
        <v>113</v>
      </c>
    </row>
    <row r="87" spans="2:65" s="1" customFormat="1" ht="22.8" customHeight="1">
      <c r="B87" s="32"/>
      <c r="C87" s="61" t="s">
        <v>114</v>
      </c>
      <c r="J87" s="111">
        <f>BK87</f>
        <v>0</v>
      </c>
      <c r="L87" s="32"/>
      <c r="M87" s="59"/>
      <c r="N87" s="50"/>
      <c r="O87" s="50"/>
      <c r="P87" s="112">
        <f>P88+P224</f>
        <v>0</v>
      </c>
      <c r="Q87" s="50"/>
      <c r="R87" s="112">
        <f>R88+R224</f>
        <v>12.968025180000001</v>
      </c>
      <c r="S87" s="50"/>
      <c r="T87" s="113">
        <f>T88+T224</f>
        <v>3.1381905999999997</v>
      </c>
      <c r="AT87" s="17" t="s">
        <v>73</v>
      </c>
      <c r="AU87" s="17" t="s">
        <v>93</v>
      </c>
      <c r="BK87" s="114">
        <f>BK88+BK224</f>
        <v>0</v>
      </c>
    </row>
    <row r="88" spans="2:65" s="11" customFormat="1" ht="25.95" customHeight="1">
      <c r="B88" s="115"/>
      <c r="D88" s="116" t="s">
        <v>73</v>
      </c>
      <c r="E88" s="117" t="s">
        <v>115</v>
      </c>
      <c r="F88" s="117" t="s">
        <v>116</v>
      </c>
      <c r="I88" s="118"/>
      <c r="J88" s="119">
        <f>BK88</f>
        <v>0</v>
      </c>
      <c r="L88" s="115"/>
      <c r="M88" s="120"/>
      <c r="P88" s="121">
        <f>P89+P133+P151+P158+P171+P177</f>
        <v>0</v>
      </c>
      <c r="R88" s="121">
        <f>R89+R133+R151+R158+R171+R177</f>
        <v>12.968025180000001</v>
      </c>
      <c r="T88" s="122">
        <f>T89+T133+T151+T158+T171+T177</f>
        <v>3.1381905999999997</v>
      </c>
      <c r="AR88" s="116" t="s">
        <v>84</v>
      </c>
      <c r="AT88" s="123" t="s">
        <v>73</v>
      </c>
      <c r="AU88" s="123" t="s">
        <v>74</v>
      </c>
      <c r="AY88" s="116" t="s">
        <v>117</v>
      </c>
      <c r="BK88" s="124">
        <f>BK89+BK133+BK151+BK158+BK171+BK177</f>
        <v>0</v>
      </c>
    </row>
    <row r="89" spans="2:65" s="11" customFormat="1" ht="22.8" customHeight="1">
      <c r="B89" s="115"/>
      <c r="D89" s="116" t="s">
        <v>73</v>
      </c>
      <c r="E89" s="125" t="s">
        <v>118</v>
      </c>
      <c r="F89" s="125" t="s">
        <v>119</v>
      </c>
      <c r="I89" s="118"/>
      <c r="J89" s="126">
        <f>BK89</f>
        <v>0</v>
      </c>
      <c r="L89" s="115"/>
      <c r="M89" s="120"/>
      <c r="P89" s="121">
        <f>SUM(P90:P132)</f>
        <v>0</v>
      </c>
      <c r="R89" s="121">
        <f>SUM(R90:R132)</f>
        <v>4.2084257000000003</v>
      </c>
      <c r="T89" s="122">
        <f>SUM(T90:T132)</f>
        <v>1.594292</v>
      </c>
      <c r="AR89" s="116" t="s">
        <v>84</v>
      </c>
      <c r="AT89" s="123" t="s">
        <v>73</v>
      </c>
      <c r="AU89" s="123" t="s">
        <v>82</v>
      </c>
      <c r="AY89" s="116" t="s">
        <v>117</v>
      </c>
      <c r="BK89" s="124">
        <f>SUM(BK90:BK132)</f>
        <v>0</v>
      </c>
    </row>
    <row r="90" spans="2:65" s="1" customFormat="1" ht="22.2" customHeight="1">
      <c r="B90" s="127"/>
      <c r="C90" s="128" t="s">
        <v>82</v>
      </c>
      <c r="D90" s="128" t="s">
        <v>120</v>
      </c>
      <c r="E90" s="129" t="s">
        <v>121</v>
      </c>
      <c r="F90" s="130" t="s">
        <v>122</v>
      </c>
      <c r="G90" s="131" t="s">
        <v>123</v>
      </c>
      <c r="H90" s="132">
        <v>797.14599999999996</v>
      </c>
      <c r="I90" s="133"/>
      <c r="J90" s="134">
        <f>ROUND(I90*H90,2)</f>
        <v>0</v>
      </c>
      <c r="K90" s="130" t="s">
        <v>124</v>
      </c>
      <c r="L90" s="32"/>
      <c r="M90" s="135" t="s">
        <v>3</v>
      </c>
      <c r="N90" s="136" t="s">
        <v>45</v>
      </c>
      <c r="P90" s="137">
        <f>O90*H90</f>
        <v>0</v>
      </c>
      <c r="Q90" s="137">
        <v>0</v>
      </c>
      <c r="R90" s="137">
        <f>Q90*H90</f>
        <v>0</v>
      </c>
      <c r="S90" s="137">
        <v>2E-3</v>
      </c>
      <c r="T90" s="138">
        <f>S90*H90</f>
        <v>1.594292</v>
      </c>
      <c r="AR90" s="139" t="s">
        <v>125</v>
      </c>
      <c r="AT90" s="139" t="s">
        <v>120</v>
      </c>
      <c r="AU90" s="139" t="s">
        <v>84</v>
      </c>
      <c r="AY90" s="17" t="s">
        <v>117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7" t="s">
        <v>82</v>
      </c>
      <c r="BK90" s="140">
        <f>ROUND(I90*H90,2)</f>
        <v>0</v>
      </c>
      <c r="BL90" s="17" t="s">
        <v>125</v>
      </c>
      <c r="BM90" s="139" t="s">
        <v>126</v>
      </c>
    </row>
    <row r="91" spans="2:65" s="1" customFormat="1" hidden="1">
      <c r="B91" s="32"/>
      <c r="D91" s="141" t="s">
        <v>127</v>
      </c>
      <c r="F91" s="142" t="s">
        <v>128</v>
      </c>
      <c r="I91" s="143"/>
      <c r="L91" s="32"/>
      <c r="M91" s="144"/>
      <c r="T91" s="53"/>
      <c r="AT91" s="17" t="s">
        <v>127</v>
      </c>
      <c r="AU91" s="17" t="s">
        <v>84</v>
      </c>
    </row>
    <row r="92" spans="2:65" s="12" customFormat="1">
      <c r="B92" s="145"/>
      <c r="D92" s="146" t="s">
        <v>129</v>
      </c>
      <c r="E92" s="147" t="s">
        <v>3</v>
      </c>
      <c r="F92" s="148" t="s">
        <v>130</v>
      </c>
      <c r="H92" s="149">
        <v>77.837999999999994</v>
      </c>
      <c r="I92" s="150"/>
      <c r="L92" s="145"/>
      <c r="M92" s="151"/>
      <c r="T92" s="152"/>
      <c r="AT92" s="147" t="s">
        <v>129</v>
      </c>
      <c r="AU92" s="147" t="s">
        <v>84</v>
      </c>
      <c r="AV92" s="12" t="s">
        <v>84</v>
      </c>
      <c r="AW92" s="12" t="s">
        <v>35</v>
      </c>
      <c r="AX92" s="12" t="s">
        <v>74</v>
      </c>
      <c r="AY92" s="147" t="s">
        <v>117</v>
      </c>
    </row>
    <row r="93" spans="2:65" s="12" customFormat="1" ht="20.399999999999999">
      <c r="B93" s="145"/>
      <c r="D93" s="146" t="s">
        <v>129</v>
      </c>
      <c r="E93" s="147" t="s">
        <v>3</v>
      </c>
      <c r="F93" s="148" t="s">
        <v>131</v>
      </c>
      <c r="H93" s="149">
        <v>719.30799999999999</v>
      </c>
      <c r="I93" s="150"/>
      <c r="L93" s="145"/>
      <c r="M93" s="151"/>
      <c r="T93" s="152"/>
      <c r="AT93" s="147" t="s">
        <v>129</v>
      </c>
      <c r="AU93" s="147" t="s">
        <v>84</v>
      </c>
      <c r="AV93" s="12" t="s">
        <v>84</v>
      </c>
      <c r="AW93" s="12" t="s">
        <v>35</v>
      </c>
      <c r="AX93" s="12" t="s">
        <v>74</v>
      </c>
      <c r="AY93" s="147" t="s">
        <v>117</v>
      </c>
    </row>
    <row r="94" spans="2:65" s="13" customFormat="1">
      <c r="B94" s="153"/>
      <c r="D94" s="146" t="s">
        <v>129</v>
      </c>
      <c r="E94" s="154" t="s">
        <v>3</v>
      </c>
      <c r="F94" s="155" t="s">
        <v>132</v>
      </c>
      <c r="H94" s="156">
        <v>797.14599999999996</v>
      </c>
      <c r="I94" s="157"/>
      <c r="L94" s="153"/>
      <c r="M94" s="158"/>
      <c r="T94" s="159"/>
      <c r="AT94" s="154" t="s">
        <v>129</v>
      </c>
      <c r="AU94" s="154" t="s">
        <v>84</v>
      </c>
      <c r="AV94" s="13" t="s">
        <v>133</v>
      </c>
      <c r="AW94" s="13" t="s">
        <v>35</v>
      </c>
      <c r="AX94" s="13" t="s">
        <v>82</v>
      </c>
      <c r="AY94" s="154" t="s">
        <v>117</v>
      </c>
    </row>
    <row r="95" spans="2:65" s="1" customFormat="1" ht="30" customHeight="1">
      <c r="B95" s="127"/>
      <c r="C95" s="128" t="s">
        <v>84</v>
      </c>
      <c r="D95" s="128" t="s">
        <v>120</v>
      </c>
      <c r="E95" s="129" t="s">
        <v>134</v>
      </c>
      <c r="F95" s="130" t="s">
        <v>135</v>
      </c>
      <c r="G95" s="131" t="s">
        <v>136</v>
      </c>
      <c r="H95" s="132">
        <v>1590</v>
      </c>
      <c r="I95" s="133"/>
      <c r="J95" s="134">
        <f>ROUND(I95*H95,2)</f>
        <v>0</v>
      </c>
      <c r="K95" s="130" t="s">
        <v>124</v>
      </c>
      <c r="L95" s="32"/>
      <c r="M95" s="135" t="s">
        <v>3</v>
      </c>
      <c r="N95" s="136" t="s">
        <v>45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125</v>
      </c>
      <c r="AT95" s="139" t="s">
        <v>120</v>
      </c>
      <c r="AU95" s="139" t="s">
        <v>84</v>
      </c>
      <c r="AY95" s="17" t="s">
        <v>117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7" t="s">
        <v>82</v>
      </c>
      <c r="BK95" s="140">
        <f>ROUND(I95*H95,2)</f>
        <v>0</v>
      </c>
      <c r="BL95" s="17" t="s">
        <v>125</v>
      </c>
      <c r="BM95" s="139" t="s">
        <v>137</v>
      </c>
    </row>
    <row r="96" spans="2:65" s="1" customFormat="1" hidden="1">
      <c r="B96" s="32"/>
      <c r="D96" s="141" t="s">
        <v>127</v>
      </c>
      <c r="F96" s="142" t="s">
        <v>138</v>
      </c>
      <c r="I96" s="143"/>
      <c r="L96" s="32"/>
      <c r="M96" s="144"/>
      <c r="T96" s="53"/>
      <c r="AT96" s="17" t="s">
        <v>127</v>
      </c>
      <c r="AU96" s="17" t="s">
        <v>84</v>
      </c>
    </row>
    <row r="97" spans="2:65" s="1" customFormat="1" ht="14.4" customHeight="1">
      <c r="B97" s="127"/>
      <c r="C97" s="160" t="s">
        <v>139</v>
      </c>
      <c r="D97" s="160" t="s">
        <v>140</v>
      </c>
      <c r="E97" s="161" t="s">
        <v>141</v>
      </c>
      <c r="F97" s="162" t="s">
        <v>142</v>
      </c>
      <c r="G97" s="163" t="s">
        <v>136</v>
      </c>
      <c r="H97" s="164">
        <v>1590</v>
      </c>
      <c r="I97" s="165"/>
      <c r="J97" s="166">
        <f>ROUND(I97*H97,2)</f>
        <v>0</v>
      </c>
      <c r="K97" s="162" t="s">
        <v>124</v>
      </c>
      <c r="L97" s="167"/>
      <c r="M97" s="168" t="s">
        <v>3</v>
      </c>
      <c r="N97" s="169" t="s">
        <v>45</v>
      </c>
      <c r="P97" s="137">
        <f>O97*H97</f>
        <v>0</v>
      </c>
      <c r="Q97" s="137">
        <v>2.0000000000000002E-5</v>
      </c>
      <c r="R97" s="137">
        <f>Q97*H97</f>
        <v>3.1800000000000002E-2</v>
      </c>
      <c r="S97" s="137">
        <v>0</v>
      </c>
      <c r="T97" s="138">
        <f>S97*H97</f>
        <v>0</v>
      </c>
      <c r="AR97" s="139" t="s">
        <v>143</v>
      </c>
      <c r="AT97" s="139" t="s">
        <v>140</v>
      </c>
      <c r="AU97" s="139" t="s">
        <v>84</v>
      </c>
      <c r="AY97" s="17" t="s">
        <v>117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7" t="s">
        <v>82</v>
      </c>
      <c r="BK97" s="140">
        <f>ROUND(I97*H97,2)</f>
        <v>0</v>
      </c>
      <c r="BL97" s="17" t="s">
        <v>125</v>
      </c>
      <c r="BM97" s="139" t="s">
        <v>144</v>
      </c>
    </row>
    <row r="98" spans="2:65" s="1" customFormat="1" ht="30" customHeight="1">
      <c r="B98" s="127"/>
      <c r="C98" s="128" t="s">
        <v>133</v>
      </c>
      <c r="D98" s="128" t="s">
        <v>120</v>
      </c>
      <c r="E98" s="129" t="s">
        <v>145</v>
      </c>
      <c r="F98" s="130" t="s">
        <v>146</v>
      </c>
      <c r="G98" s="131" t="s">
        <v>136</v>
      </c>
      <c r="H98" s="132">
        <v>2</v>
      </c>
      <c r="I98" s="133"/>
      <c r="J98" s="134">
        <f>ROUND(I98*H98,2)</f>
        <v>0</v>
      </c>
      <c r="K98" s="130" t="s">
        <v>124</v>
      </c>
      <c r="L98" s="32"/>
      <c r="M98" s="135" t="s">
        <v>3</v>
      </c>
      <c r="N98" s="136" t="s">
        <v>45</v>
      </c>
      <c r="P98" s="137">
        <f>O98*H98</f>
        <v>0</v>
      </c>
      <c r="Q98" s="137">
        <v>2.588E-2</v>
      </c>
      <c r="R98" s="137">
        <f>Q98*H98</f>
        <v>5.176E-2</v>
      </c>
      <c r="S98" s="137">
        <v>0</v>
      </c>
      <c r="T98" s="138">
        <f>S98*H98</f>
        <v>0</v>
      </c>
      <c r="AR98" s="139" t="s">
        <v>125</v>
      </c>
      <c r="AT98" s="139" t="s">
        <v>120</v>
      </c>
      <c r="AU98" s="139" t="s">
        <v>84</v>
      </c>
      <c r="AY98" s="17" t="s">
        <v>117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7" t="s">
        <v>82</v>
      </c>
      <c r="BK98" s="140">
        <f>ROUND(I98*H98,2)</f>
        <v>0</v>
      </c>
      <c r="BL98" s="17" t="s">
        <v>125</v>
      </c>
      <c r="BM98" s="139" t="s">
        <v>147</v>
      </c>
    </row>
    <row r="99" spans="2:65" s="1" customFormat="1" hidden="1">
      <c r="B99" s="32"/>
      <c r="D99" s="141" t="s">
        <v>127</v>
      </c>
      <c r="F99" s="142" t="s">
        <v>148</v>
      </c>
      <c r="I99" s="143"/>
      <c r="L99" s="32"/>
      <c r="M99" s="144"/>
      <c r="T99" s="53"/>
      <c r="AT99" s="17" t="s">
        <v>127</v>
      </c>
      <c r="AU99" s="17" t="s">
        <v>84</v>
      </c>
    </row>
    <row r="100" spans="2:65" s="1" customFormat="1" ht="14.4" customHeight="1">
      <c r="B100" s="127"/>
      <c r="C100" s="160" t="s">
        <v>149</v>
      </c>
      <c r="D100" s="160" t="s">
        <v>140</v>
      </c>
      <c r="E100" s="161" t="s">
        <v>150</v>
      </c>
      <c r="F100" s="162" t="s">
        <v>151</v>
      </c>
      <c r="G100" s="163" t="s">
        <v>123</v>
      </c>
      <c r="H100" s="164">
        <v>1.08</v>
      </c>
      <c r="I100" s="165"/>
      <c r="J100" s="166">
        <f>ROUND(I100*H100,2)</f>
        <v>0</v>
      </c>
      <c r="K100" s="162" t="s">
        <v>124</v>
      </c>
      <c r="L100" s="167"/>
      <c r="M100" s="168" t="s">
        <v>3</v>
      </c>
      <c r="N100" s="169" t="s">
        <v>45</v>
      </c>
      <c r="P100" s="137">
        <f>O100*H100</f>
        <v>0</v>
      </c>
      <c r="Q100" s="137">
        <v>2.2000000000000001E-3</v>
      </c>
      <c r="R100" s="137">
        <f>Q100*H100</f>
        <v>2.3760000000000005E-3</v>
      </c>
      <c r="S100" s="137">
        <v>0</v>
      </c>
      <c r="T100" s="138">
        <f>S100*H100</f>
        <v>0</v>
      </c>
      <c r="AR100" s="139" t="s">
        <v>143</v>
      </c>
      <c r="AT100" s="139" t="s">
        <v>140</v>
      </c>
      <c r="AU100" s="139" t="s">
        <v>84</v>
      </c>
      <c r="AY100" s="17" t="s">
        <v>117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7" t="s">
        <v>82</v>
      </c>
      <c r="BK100" s="140">
        <f>ROUND(I100*H100,2)</f>
        <v>0</v>
      </c>
      <c r="BL100" s="17" t="s">
        <v>125</v>
      </c>
      <c r="BM100" s="139" t="s">
        <v>152</v>
      </c>
    </row>
    <row r="101" spans="2:65" s="12" customFormat="1">
      <c r="B101" s="145"/>
      <c r="D101" s="146" t="s">
        <v>129</v>
      </c>
      <c r="E101" s="147" t="s">
        <v>3</v>
      </c>
      <c r="F101" s="148" t="s">
        <v>153</v>
      </c>
      <c r="H101" s="149">
        <v>1.08</v>
      </c>
      <c r="I101" s="150"/>
      <c r="L101" s="145"/>
      <c r="M101" s="151"/>
      <c r="T101" s="152"/>
      <c r="AT101" s="147" t="s">
        <v>129</v>
      </c>
      <c r="AU101" s="147" t="s">
        <v>84</v>
      </c>
      <c r="AV101" s="12" t="s">
        <v>84</v>
      </c>
      <c r="AW101" s="12" t="s">
        <v>35</v>
      </c>
      <c r="AX101" s="12" t="s">
        <v>82</v>
      </c>
      <c r="AY101" s="147" t="s">
        <v>117</v>
      </c>
    </row>
    <row r="102" spans="2:65" s="1" customFormat="1" ht="34.799999999999997" customHeight="1">
      <c r="B102" s="127"/>
      <c r="C102" s="128" t="s">
        <v>154</v>
      </c>
      <c r="D102" s="128" t="s">
        <v>120</v>
      </c>
      <c r="E102" s="129" t="s">
        <v>155</v>
      </c>
      <c r="F102" s="130" t="s">
        <v>156</v>
      </c>
      <c r="G102" s="131" t="s">
        <v>136</v>
      </c>
      <c r="H102" s="132">
        <v>76</v>
      </c>
      <c r="I102" s="133"/>
      <c r="J102" s="134">
        <f>ROUND(I102*H102,2)</f>
        <v>0</v>
      </c>
      <c r="K102" s="130" t="s">
        <v>124</v>
      </c>
      <c r="L102" s="32"/>
      <c r="M102" s="135" t="s">
        <v>3</v>
      </c>
      <c r="N102" s="136" t="s">
        <v>45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125</v>
      </c>
      <c r="AT102" s="139" t="s">
        <v>120</v>
      </c>
      <c r="AU102" s="139" t="s">
        <v>84</v>
      </c>
      <c r="AY102" s="17" t="s">
        <v>117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7" t="s">
        <v>82</v>
      </c>
      <c r="BK102" s="140">
        <f>ROUND(I102*H102,2)</f>
        <v>0</v>
      </c>
      <c r="BL102" s="17" t="s">
        <v>125</v>
      </c>
      <c r="BM102" s="139" t="s">
        <v>157</v>
      </c>
    </row>
    <row r="103" spans="2:65" s="1" customFormat="1" hidden="1">
      <c r="B103" s="32"/>
      <c r="D103" s="141" t="s">
        <v>127</v>
      </c>
      <c r="F103" s="142" t="s">
        <v>158</v>
      </c>
      <c r="I103" s="143"/>
      <c r="L103" s="32"/>
      <c r="M103" s="144"/>
      <c r="T103" s="53"/>
      <c r="AT103" s="17" t="s">
        <v>127</v>
      </c>
      <c r="AU103" s="17" t="s">
        <v>84</v>
      </c>
    </row>
    <row r="104" spans="2:65" s="1" customFormat="1" ht="14.4" customHeight="1">
      <c r="B104" s="127"/>
      <c r="C104" s="160" t="s">
        <v>159</v>
      </c>
      <c r="D104" s="160" t="s">
        <v>140</v>
      </c>
      <c r="E104" s="161" t="s">
        <v>160</v>
      </c>
      <c r="F104" s="162" t="s">
        <v>161</v>
      </c>
      <c r="G104" s="163" t="s">
        <v>136</v>
      </c>
      <c r="H104" s="164">
        <v>32</v>
      </c>
      <c r="I104" s="165"/>
      <c r="J104" s="166">
        <f>ROUND(I104*H104,2)</f>
        <v>0</v>
      </c>
      <c r="K104" s="162" t="s">
        <v>124</v>
      </c>
      <c r="L104" s="167"/>
      <c r="M104" s="168" t="s">
        <v>3</v>
      </c>
      <c r="N104" s="169" t="s">
        <v>45</v>
      </c>
      <c r="P104" s="137">
        <f>O104*H104</f>
        <v>0</v>
      </c>
      <c r="Q104" s="137">
        <v>2.0000000000000001E-4</v>
      </c>
      <c r="R104" s="137">
        <f>Q104*H104</f>
        <v>6.4000000000000003E-3</v>
      </c>
      <c r="S104" s="137">
        <v>0</v>
      </c>
      <c r="T104" s="138">
        <f>S104*H104</f>
        <v>0</v>
      </c>
      <c r="AR104" s="139" t="s">
        <v>143</v>
      </c>
      <c r="AT104" s="139" t="s">
        <v>140</v>
      </c>
      <c r="AU104" s="139" t="s">
        <v>84</v>
      </c>
      <c r="AY104" s="17" t="s">
        <v>117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7" t="s">
        <v>82</v>
      </c>
      <c r="BK104" s="140">
        <f>ROUND(I104*H104,2)</f>
        <v>0</v>
      </c>
      <c r="BL104" s="17" t="s">
        <v>125</v>
      </c>
      <c r="BM104" s="139" t="s">
        <v>162</v>
      </c>
    </row>
    <row r="105" spans="2:65" s="1" customFormat="1" ht="14.4" customHeight="1">
      <c r="B105" s="127"/>
      <c r="C105" s="160" t="s">
        <v>163</v>
      </c>
      <c r="D105" s="160" t="s">
        <v>140</v>
      </c>
      <c r="E105" s="161" t="s">
        <v>164</v>
      </c>
      <c r="F105" s="162" t="s">
        <v>165</v>
      </c>
      <c r="G105" s="163" t="s">
        <v>136</v>
      </c>
      <c r="H105" s="164">
        <v>44</v>
      </c>
      <c r="I105" s="165"/>
      <c r="J105" s="166">
        <f>ROUND(I105*H105,2)</f>
        <v>0</v>
      </c>
      <c r="K105" s="162" t="s">
        <v>124</v>
      </c>
      <c r="L105" s="167"/>
      <c r="M105" s="168" t="s">
        <v>3</v>
      </c>
      <c r="N105" s="169" t="s">
        <v>45</v>
      </c>
      <c r="P105" s="137">
        <f>O105*H105</f>
        <v>0</v>
      </c>
      <c r="Q105" s="137">
        <v>2.0000000000000001E-4</v>
      </c>
      <c r="R105" s="137">
        <f>Q105*H105</f>
        <v>8.8000000000000005E-3</v>
      </c>
      <c r="S105" s="137">
        <v>0</v>
      </c>
      <c r="T105" s="138">
        <f>S105*H105</f>
        <v>0</v>
      </c>
      <c r="AR105" s="139" t="s">
        <v>143</v>
      </c>
      <c r="AT105" s="139" t="s">
        <v>140</v>
      </c>
      <c r="AU105" s="139" t="s">
        <v>84</v>
      </c>
      <c r="AY105" s="17" t="s">
        <v>117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7" t="s">
        <v>82</v>
      </c>
      <c r="BK105" s="140">
        <f>ROUND(I105*H105,2)</f>
        <v>0</v>
      </c>
      <c r="BL105" s="17" t="s">
        <v>125</v>
      </c>
      <c r="BM105" s="139" t="s">
        <v>166</v>
      </c>
    </row>
    <row r="106" spans="2:65" s="1" customFormat="1" ht="34.799999999999997" customHeight="1">
      <c r="B106" s="127"/>
      <c r="C106" s="128" t="s">
        <v>167</v>
      </c>
      <c r="D106" s="128" t="s">
        <v>120</v>
      </c>
      <c r="E106" s="129" t="s">
        <v>168</v>
      </c>
      <c r="F106" s="130" t="s">
        <v>169</v>
      </c>
      <c r="G106" s="131" t="s">
        <v>123</v>
      </c>
      <c r="H106" s="132">
        <v>382</v>
      </c>
      <c r="I106" s="133"/>
      <c r="J106" s="134">
        <f>ROUND(I106*H106,2)</f>
        <v>0</v>
      </c>
      <c r="K106" s="130" t="s">
        <v>124</v>
      </c>
      <c r="L106" s="32"/>
      <c r="M106" s="135" t="s">
        <v>3</v>
      </c>
      <c r="N106" s="136" t="s">
        <v>45</v>
      </c>
      <c r="P106" s="137">
        <f>O106*H106</f>
        <v>0</v>
      </c>
      <c r="Q106" s="137">
        <v>1.1E-4</v>
      </c>
      <c r="R106" s="137">
        <f>Q106*H106</f>
        <v>4.2020000000000002E-2</v>
      </c>
      <c r="S106" s="137">
        <v>0</v>
      </c>
      <c r="T106" s="138">
        <f>S106*H106</f>
        <v>0</v>
      </c>
      <c r="AR106" s="139" t="s">
        <v>125</v>
      </c>
      <c r="AT106" s="139" t="s">
        <v>120</v>
      </c>
      <c r="AU106" s="139" t="s">
        <v>84</v>
      </c>
      <c r="AY106" s="17" t="s">
        <v>117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7" t="s">
        <v>82</v>
      </c>
      <c r="BK106" s="140">
        <f>ROUND(I106*H106,2)</f>
        <v>0</v>
      </c>
      <c r="BL106" s="17" t="s">
        <v>125</v>
      </c>
      <c r="BM106" s="139" t="s">
        <v>170</v>
      </c>
    </row>
    <row r="107" spans="2:65" s="1" customFormat="1" hidden="1">
      <c r="B107" s="32"/>
      <c r="D107" s="141" t="s">
        <v>127</v>
      </c>
      <c r="F107" s="142" t="s">
        <v>171</v>
      </c>
      <c r="I107" s="143"/>
      <c r="L107" s="32"/>
      <c r="M107" s="144"/>
      <c r="T107" s="53"/>
      <c r="AT107" s="17" t="s">
        <v>127</v>
      </c>
      <c r="AU107" s="17" t="s">
        <v>84</v>
      </c>
    </row>
    <row r="108" spans="2:65" s="1" customFormat="1" ht="34.799999999999997" customHeight="1">
      <c r="B108" s="127"/>
      <c r="C108" s="128" t="s">
        <v>172</v>
      </c>
      <c r="D108" s="128" t="s">
        <v>120</v>
      </c>
      <c r="E108" s="129" t="s">
        <v>173</v>
      </c>
      <c r="F108" s="130" t="s">
        <v>174</v>
      </c>
      <c r="G108" s="131" t="s">
        <v>123</v>
      </c>
      <c r="H108" s="132">
        <v>229</v>
      </c>
      <c r="I108" s="133"/>
      <c r="J108" s="134">
        <f>ROUND(I108*H108,2)</f>
        <v>0</v>
      </c>
      <c r="K108" s="130" t="s">
        <v>124</v>
      </c>
      <c r="L108" s="32"/>
      <c r="M108" s="135" t="s">
        <v>3</v>
      </c>
      <c r="N108" s="136" t="s">
        <v>45</v>
      </c>
      <c r="P108" s="137">
        <f>O108*H108</f>
        <v>0</v>
      </c>
      <c r="Q108" s="137">
        <v>2.2000000000000001E-4</v>
      </c>
      <c r="R108" s="137">
        <f>Q108*H108</f>
        <v>5.0380000000000001E-2</v>
      </c>
      <c r="S108" s="137">
        <v>0</v>
      </c>
      <c r="T108" s="138">
        <f>S108*H108</f>
        <v>0</v>
      </c>
      <c r="AR108" s="139" t="s">
        <v>125</v>
      </c>
      <c r="AT108" s="139" t="s">
        <v>120</v>
      </c>
      <c r="AU108" s="139" t="s">
        <v>84</v>
      </c>
      <c r="AY108" s="17" t="s">
        <v>117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7" t="s">
        <v>82</v>
      </c>
      <c r="BK108" s="140">
        <f>ROUND(I108*H108,2)</f>
        <v>0</v>
      </c>
      <c r="BL108" s="17" t="s">
        <v>125</v>
      </c>
      <c r="BM108" s="139" t="s">
        <v>175</v>
      </c>
    </row>
    <row r="109" spans="2:65" s="1" customFormat="1" hidden="1">
      <c r="B109" s="32"/>
      <c r="D109" s="141" t="s">
        <v>127</v>
      </c>
      <c r="F109" s="142" t="s">
        <v>176</v>
      </c>
      <c r="I109" s="143"/>
      <c r="L109" s="32"/>
      <c r="M109" s="144"/>
      <c r="T109" s="53"/>
      <c r="AT109" s="17" t="s">
        <v>127</v>
      </c>
      <c r="AU109" s="17" t="s">
        <v>84</v>
      </c>
    </row>
    <row r="110" spans="2:65" s="1" customFormat="1" ht="34.799999999999997" customHeight="1">
      <c r="B110" s="127"/>
      <c r="C110" s="128" t="s">
        <v>177</v>
      </c>
      <c r="D110" s="128" t="s">
        <v>120</v>
      </c>
      <c r="E110" s="129" t="s">
        <v>178</v>
      </c>
      <c r="F110" s="130" t="s">
        <v>179</v>
      </c>
      <c r="G110" s="131" t="s">
        <v>123</v>
      </c>
      <c r="H110" s="132">
        <v>154</v>
      </c>
      <c r="I110" s="133"/>
      <c r="J110" s="134">
        <f>ROUND(I110*H110,2)</f>
        <v>0</v>
      </c>
      <c r="K110" s="130" t="s">
        <v>124</v>
      </c>
      <c r="L110" s="32"/>
      <c r="M110" s="135" t="s">
        <v>3</v>
      </c>
      <c r="N110" s="136" t="s">
        <v>45</v>
      </c>
      <c r="P110" s="137">
        <f>O110*H110</f>
        <v>0</v>
      </c>
      <c r="Q110" s="137">
        <v>3.3E-4</v>
      </c>
      <c r="R110" s="137">
        <f>Q110*H110</f>
        <v>5.0819999999999997E-2</v>
      </c>
      <c r="S110" s="137">
        <v>0</v>
      </c>
      <c r="T110" s="138">
        <f>S110*H110</f>
        <v>0</v>
      </c>
      <c r="AR110" s="139" t="s">
        <v>125</v>
      </c>
      <c r="AT110" s="139" t="s">
        <v>120</v>
      </c>
      <c r="AU110" s="139" t="s">
        <v>84</v>
      </c>
      <c r="AY110" s="17" t="s">
        <v>117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7" t="s">
        <v>82</v>
      </c>
      <c r="BK110" s="140">
        <f>ROUND(I110*H110,2)</f>
        <v>0</v>
      </c>
      <c r="BL110" s="17" t="s">
        <v>125</v>
      </c>
      <c r="BM110" s="139" t="s">
        <v>180</v>
      </c>
    </row>
    <row r="111" spans="2:65" s="1" customFormat="1" hidden="1">
      <c r="B111" s="32"/>
      <c r="D111" s="141" t="s">
        <v>127</v>
      </c>
      <c r="F111" s="142" t="s">
        <v>181</v>
      </c>
      <c r="I111" s="143"/>
      <c r="L111" s="32"/>
      <c r="M111" s="144"/>
      <c r="T111" s="53"/>
      <c r="AT111" s="17" t="s">
        <v>127</v>
      </c>
      <c r="AU111" s="17" t="s">
        <v>84</v>
      </c>
    </row>
    <row r="112" spans="2:65" s="1" customFormat="1" ht="14.4" customHeight="1">
      <c r="B112" s="127"/>
      <c r="C112" s="160" t="s">
        <v>9</v>
      </c>
      <c r="D112" s="160" t="s">
        <v>140</v>
      </c>
      <c r="E112" s="161" t="s">
        <v>182</v>
      </c>
      <c r="F112" s="162" t="s">
        <v>183</v>
      </c>
      <c r="G112" s="163" t="s">
        <v>123</v>
      </c>
      <c r="H112" s="164">
        <v>916.71100000000001</v>
      </c>
      <c r="I112" s="165"/>
      <c r="J112" s="166">
        <f>ROUND(I112*H112,2)</f>
        <v>0</v>
      </c>
      <c r="K112" s="162" t="s">
        <v>124</v>
      </c>
      <c r="L112" s="167"/>
      <c r="M112" s="168" t="s">
        <v>3</v>
      </c>
      <c r="N112" s="169" t="s">
        <v>45</v>
      </c>
      <c r="P112" s="137">
        <f>O112*H112</f>
        <v>0</v>
      </c>
      <c r="Q112" s="137">
        <v>2.2000000000000001E-3</v>
      </c>
      <c r="R112" s="137">
        <f>Q112*H112</f>
        <v>2.0167642000000003</v>
      </c>
      <c r="S112" s="137">
        <v>0</v>
      </c>
      <c r="T112" s="138">
        <f>S112*H112</f>
        <v>0</v>
      </c>
      <c r="AR112" s="139" t="s">
        <v>143</v>
      </c>
      <c r="AT112" s="139" t="s">
        <v>140</v>
      </c>
      <c r="AU112" s="139" t="s">
        <v>84</v>
      </c>
      <c r="AY112" s="17" t="s">
        <v>117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7" t="s">
        <v>82</v>
      </c>
      <c r="BK112" s="140">
        <f>ROUND(I112*H112,2)</f>
        <v>0</v>
      </c>
      <c r="BL112" s="17" t="s">
        <v>125</v>
      </c>
      <c r="BM112" s="139" t="s">
        <v>184</v>
      </c>
    </row>
    <row r="113" spans="2:65" s="12" customFormat="1">
      <c r="B113" s="145"/>
      <c r="D113" s="146" t="s">
        <v>129</v>
      </c>
      <c r="F113" s="148" t="s">
        <v>185</v>
      </c>
      <c r="H113" s="149">
        <v>916.71100000000001</v>
      </c>
      <c r="I113" s="150"/>
      <c r="L113" s="145"/>
      <c r="M113" s="151"/>
      <c r="T113" s="152"/>
      <c r="AT113" s="147" t="s">
        <v>129</v>
      </c>
      <c r="AU113" s="147" t="s">
        <v>84</v>
      </c>
      <c r="AV113" s="12" t="s">
        <v>84</v>
      </c>
      <c r="AW113" s="12" t="s">
        <v>4</v>
      </c>
      <c r="AX113" s="12" t="s">
        <v>82</v>
      </c>
      <c r="AY113" s="147" t="s">
        <v>117</v>
      </c>
    </row>
    <row r="114" spans="2:65" s="1" customFormat="1" ht="22.2" customHeight="1">
      <c r="B114" s="127"/>
      <c r="C114" s="128" t="s">
        <v>186</v>
      </c>
      <c r="D114" s="128" t="s">
        <v>120</v>
      </c>
      <c r="E114" s="129" t="s">
        <v>187</v>
      </c>
      <c r="F114" s="130" t="s">
        <v>188</v>
      </c>
      <c r="G114" s="131" t="s">
        <v>189</v>
      </c>
      <c r="H114" s="132">
        <v>204.71</v>
      </c>
      <c r="I114" s="133"/>
      <c r="J114" s="134">
        <f>ROUND(I114*H114,2)</f>
        <v>0</v>
      </c>
      <c r="K114" s="130" t="s">
        <v>124</v>
      </c>
      <c r="L114" s="32"/>
      <c r="M114" s="135" t="s">
        <v>3</v>
      </c>
      <c r="N114" s="136" t="s">
        <v>45</v>
      </c>
      <c r="P114" s="137">
        <f>O114*H114</f>
        <v>0</v>
      </c>
      <c r="Q114" s="137">
        <v>5.0000000000000002E-5</v>
      </c>
      <c r="R114" s="137">
        <f>Q114*H114</f>
        <v>1.0235500000000002E-2</v>
      </c>
      <c r="S114" s="137">
        <v>0</v>
      </c>
      <c r="T114" s="138">
        <f>S114*H114</f>
        <v>0</v>
      </c>
      <c r="AR114" s="139" t="s">
        <v>125</v>
      </c>
      <c r="AT114" s="139" t="s">
        <v>120</v>
      </c>
      <c r="AU114" s="139" t="s">
        <v>84</v>
      </c>
      <c r="AY114" s="17" t="s">
        <v>117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7" t="s">
        <v>82</v>
      </c>
      <c r="BK114" s="140">
        <f>ROUND(I114*H114,2)</f>
        <v>0</v>
      </c>
      <c r="BL114" s="17" t="s">
        <v>125</v>
      </c>
      <c r="BM114" s="139" t="s">
        <v>190</v>
      </c>
    </row>
    <row r="115" spans="2:65" s="1" customFormat="1" hidden="1">
      <c r="B115" s="32"/>
      <c r="D115" s="141" t="s">
        <v>127</v>
      </c>
      <c r="F115" s="142" t="s">
        <v>191</v>
      </c>
      <c r="I115" s="143"/>
      <c r="L115" s="32"/>
      <c r="M115" s="144"/>
      <c r="T115" s="53"/>
      <c r="AT115" s="17" t="s">
        <v>127</v>
      </c>
      <c r="AU115" s="17" t="s">
        <v>84</v>
      </c>
    </row>
    <row r="116" spans="2:65" s="12" customFormat="1">
      <c r="B116" s="145"/>
      <c r="D116" s="146" t="s">
        <v>129</v>
      </c>
      <c r="E116" s="147" t="s">
        <v>3</v>
      </c>
      <c r="F116" s="148" t="s">
        <v>192</v>
      </c>
      <c r="H116" s="149">
        <v>204.71</v>
      </c>
      <c r="I116" s="150"/>
      <c r="L116" s="145"/>
      <c r="M116" s="151"/>
      <c r="T116" s="152"/>
      <c r="AT116" s="147" t="s">
        <v>129</v>
      </c>
      <c r="AU116" s="147" t="s">
        <v>84</v>
      </c>
      <c r="AV116" s="12" t="s">
        <v>84</v>
      </c>
      <c r="AW116" s="12" t="s">
        <v>35</v>
      </c>
      <c r="AX116" s="12" t="s">
        <v>82</v>
      </c>
      <c r="AY116" s="147" t="s">
        <v>117</v>
      </c>
    </row>
    <row r="117" spans="2:65" s="1" customFormat="1" ht="14.4" customHeight="1">
      <c r="B117" s="127"/>
      <c r="C117" s="160" t="s">
        <v>193</v>
      </c>
      <c r="D117" s="160" t="s">
        <v>140</v>
      </c>
      <c r="E117" s="161" t="s">
        <v>194</v>
      </c>
      <c r="F117" s="162" t="s">
        <v>195</v>
      </c>
      <c r="G117" s="163" t="s">
        <v>123</v>
      </c>
      <c r="H117" s="164">
        <v>157.04499999999999</v>
      </c>
      <c r="I117" s="165"/>
      <c r="J117" s="166">
        <f>ROUND(I117*H117,2)</f>
        <v>0</v>
      </c>
      <c r="K117" s="162" t="s">
        <v>124</v>
      </c>
      <c r="L117" s="167"/>
      <c r="M117" s="168" t="s">
        <v>3</v>
      </c>
      <c r="N117" s="169" t="s">
        <v>45</v>
      </c>
      <c r="P117" s="137">
        <f>O117*H117</f>
        <v>0</v>
      </c>
      <c r="Q117" s="137">
        <v>0.01</v>
      </c>
      <c r="R117" s="137">
        <f>Q117*H117</f>
        <v>1.5704499999999999</v>
      </c>
      <c r="S117" s="137">
        <v>0</v>
      </c>
      <c r="T117" s="138">
        <f>S117*H117</f>
        <v>0</v>
      </c>
      <c r="AR117" s="139" t="s">
        <v>143</v>
      </c>
      <c r="AT117" s="139" t="s">
        <v>140</v>
      </c>
      <c r="AU117" s="139" t="s">
        <v>84</v>
      </c>
      <c r="AY117" s="17" t="s">
        <v>117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7" t="s">
        <v>82</v>
      </c>
      <c r="BK117" s="140">
        <f>ROUND(I117*H117,2)</f>
        <v>0</v>
      </c>
      <c r="BL117" s="17" t="s">
        <v>125</v>
      </c>
      <c r="BM117" s="139" t="s">
        <v>196</v>
      </c>
    </row>
    <row r="118" spans="2:65" s="14" customFormat="1">
      <c r="B118" s="170"/>
      <c r="D118" s="146" t="s">
        <v>129</v>
      </c>
      <c r="E118" s="171" t="s">
        <v>3</v>
      </c>
      <c r="F118" s="172" t="s">
        <v>197</v>
      </c>
      <c r="H118" s="171" t="s">
        <v>3</v>
      </c>
      <c r="I118" s="173"/>
      <c r="L118" s="170"/>
      <c r="M118" s="174"/>
      <c r="T118" s="175"/>
      <c r="AT118" s="171" t="s">
        <v>129</v>
      </c>
      <c r="AU118" s="171" t="s">
        <v>84</v>
      </c>
      <c r="AV118" s="14" t="s">
        <v>82</v>
      </c>
      <c r="AW118" s="14" t="s">
        <v>35</v>
      </c>
      <c r="AX118" s="14" t="s">
        <v>74</v>
      </c>
      <c r="AY118" s="171" t="s">
        <v>117</v>
      </c>
    </row>
    <row r="119" spans="2:65" s="12" customFormat="1">
      <c r="B119" s="145"/>
      <c r="D119" s="146" t="s">
        <v>129</v>
      </c>
      <c r="E119" s="147" t="s">
        <v>3</v>
      </c>
      <c r="F119" s="148" t="s">
        <v>198</v>
      </c>
      <c r="H119" s="149">
        <v>3.8479999999999999</v>
      </c>
      <c r="I119" s="150"/>
      <c r="L119" s="145"/>
      <c r="M119" s="151"/>
      <c r="T119" s="152"/>
      <c r="AT119" s="147" t="s">
        <v>129</v>
      </c>
      <c r="AU119" s="147" t="s">
        <v>84</v>
      </c>
      <c r="AV119" s="12" t="s">
        <v>84</v>
      </c>
      <c r="AW119" s="12" t="s">
        <v>35</v>
      </c>
      <c r="AX119" s="12" t="s">
        <v>74</v>
      </c>
      <c r="AY119" s="147" t="s">
        <v>117</v>
      </c>
    </row>
    <row r="120" spans="2:65" s="12" customFormat="1">
      <c r="B120" s="145"/>
      <c r="D120" s="146" t="s">
        <v>129</v>
      </c>
      <c r="E120" s="147" t="s">
        <v>3</v>
      </c>
      <c r="F120" s="148" t="s">
        <v>199</v>
      </c>
      <c r="H120" s="149">
        <v>2.5009999999999999</v>
      </c>
      <c r="I120" s="150"/>
      <c r="L120" s="145"/>
      <c r="M120" s="151"/>
      <c r="T120" s="152"/>
      <c r="AT120" s="147" t="s">
        <v>129</v>
      </c>
      <c r="AU120" s="147" t="s">
        <v>84</v>
      </c>
      <c r="AV120" s="12" t="s">
        <v>84</v>
      </c>
      <c r="AW120" s="12" t="s">
        <v>35</v>
      </c>
      <c r="AX120" s="12" t="s">
        <v>74</v>
      </c>
      <c r="AY120" s="147" t="s">
        <v>117</v>
      </c>
    </row>
    <row r="121" spans="2:65" s="14" customFormat="1">
      <c r="B121" s="170"/>
      <c r="D121" s="146" t="s">
        <v>129</v>
      </c>
      <c r="E121" s="171" t="s">
        <v>3</v>
      </c>
      <c r="F121" s="172" t="s">
        <v>200</v>
      </c>
      <c r="H121" s="171" t="s">
        <v>3</v>
      </c>
      <c r="I121" s="173"/>
      <c r="L121" s="170"/>
      <c r="M121" s="174"/>
      <c r="T121" s="175"/>
      <c r="AT121" s="171" t="s">
        <v>129</v>
      </c>
      <c r="AU121" s="171" t="s">
        <v>84</v>
      </c>
      <c r="AV121" s="14" t="s">
        <v>82</v>
      </c>
      <c r="AW121" s="14" t="s">
        <v>35</v>
      </c>
      <c r="AX121" s="14" t="s">
        <v>74</v>
      </c>
      <c r="AY121" s="171" t="s">
        <v>117</v>
      </c>
    </row>
    <row r="122" spans="2:65" s="12" customFormat="1">
      <c r="B122" s="145"/>
      <c r="D122" s="146" t="s">
        <v>129</v>
      </c>
      <c r="E122" s="147" t="s">
        <v>3</v>
      </c>
      <c r="F122" s="148" t="s">
        <v>201</v>
      </c>
      <c r="H122" s="149">
        <v>130.5</v>
      </c>
      <c r="I122" s="150"/>
      <c r="L122" s="145"/>
      <c r="M122" s="151"/>
      <c r="T122" s="152"/>
      <c r="AT122" s="147" t="s">
        <v>129</v>
      </c>
      <c r="AU122" s="147" t="s">
        <v>84</v>
      </c>
      <c r="AV122" s="12" t="s">
        <v>84</v>
      </c>
      <c r="AW122" s="12" t="s">
        <v>35</v>
      </c>
      <c r="AX122" s="12" t="s">
        <v>74</v>
      </c>
      <c r="AY122" s="147" t="s">
        <v>117</v>
      </c>
    </row>
    <row r="123" spans="2:65" s="14" customFormat="1">
      <c r="B123" s="170"/>
      <c r="D123" s="146" t="s">
        <v>129</v>
      </c>
      <c r="E123" s="171" t="s">
        <v>3</v>
      </c>
      <c r="F123" s="172" t="s">
        <v>202</v>
      </c>
      <c r="H123" s="171" t="s">
        <v>3</v>
      </c>
      <c r="I123" s="173"/>
      <c r="L123" s="170"/>
      <c r="M123" s="174"/>
      <c r="T123" s="175"/>
      <c r="AT123" s="171" t="s">
        <v>129</v>
      </c>
      <c r="AU123" s="171" t="s">
        <v>84</v>
      </c>
      <c r="AV123" s="14" t="s">
        <v>82</v>
      </c>
      <c r="AW123" s="14" t="s">
        <v>35</v>
      </c>
      <c r="AX123" s="14" t="s">
        <v>74</v>
      </c>
      <c r="AY123" s="171" t="s">
        <v>117</v>
      </c>
    </row>
    <row r="124" spans="2:65" s="12" customFormat="1">
      <c r="B124" s="145"/>
      <c r="D124" s="146" t="s">
        <v>129</v>
      </c>
      <c r="E124" s="147" t="s">
        <v>3</v>
      </c>
      <c r="F124" s="148" t="s">
        <v>203</v>
      </c>
      <c r="H124" s="149">
        <v>20.196000000000002</v>
      </c>
      <c r="I124" s="150"/>
      <c r="L124" s="145"/>
      <c r="M124" s="151"/>
      <c r="T124" s="152"/>
      <c r="AT124" s="147" t="s">
        <v>129</v>
      </c>
      <c r="AU124" s="147" t="s">
        <v>84</v>
      </c>
      <c r="AV124" s="12" t="s">
        <v>84</v>
      </c>
      <c r="AW124" s="12" t="s">
        <v>35</v>
      </c>
      <c r="AX124" s="12" t="s">
        <v>74</v>
      </c>
      <c r="AY124" s="147" t="s">
        <v>117</v>
      </c>
    </row>
    <row r="125" spans="2:65" s="13" customFormat="1">
      <c r="B125" s="153"/>
      <c r="D125" s="146" t="s">
        <v>129</v>
      </c>
      <c r="E125" s="154" t="s">
        <v>3</v>
      </c>
      <c r="F125" s="155" t="s">
        <v>132</v>
      </c>
      <c r="H125" s="156">
        <v>157.04499999999999</v>
      </c>
      <c r="I125" s="157"/>
      <c r="L125" s="153"/>
      <c r="M125" s="158"/>
      <c r="T125" s="159"/>
      <c r="AT125" s="154" t="s">
        <v>129</v>
      </c>
      <c r="AU125" s="154" t="s">
        <v>84</v>
      </c>
      <c r="AV125" s="13" t="s">
        <v>133</v>
      </c>
      <c r="AW125" s="13" t="s">
        <v>35</v>
      </c>
      <c r="AX125" s="13" t="s">
        <v>82</v>
      </c>
      <c r="AY125" s="154" t="s">
        <v>117</v>
      </c>
    </row>
    <row r="126" spans="2:65" s="1" customFormat="1" ht="14.4" customHeight="1">
      <c r="B126" s="127"/>
      <c r="C126" s="128" t="s">
        <v>204</v>
      </c>
      <c r="D126" s="128" t="s">
        <v>120</v>
      </c>
      <c r="E126" s="129" t="s">
        <v>205</v>
      </c>
      <c r="F126" s="130" t="s">
        <v>206</v>
      </c>
      <c r="G126" s="131" t="s">
        <v>123</v>
      </c>
      <c r="H126" s="132">
        <v>1833.1</v>
      </c>
      <c r="I126" s="133"/>
      <c r="J126" s="134">
        <f>ROUND(I126*H126,2)</f>
        <v>0</v>
      </c>
      <c r="K126" s="130" t="s">
        <v>124</v>
      </c>
      <c r="L126" s="32"/>
      <c r="M126" s="135" t="s">
        <v>3</v>
      </c>
      <c r="N126" s="136" t="s">
        <v>45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125</v>
      </c>
      <c r="AT126" s="139" t="s">
        <v>120</v>
      </c>
      <c r="AU126" s="139" t="s">
        <v>84</v>
      </c>
      <c r="AY126" s="17" t="s">
        <v>117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82</v>
      </c>
      <c r="BK126" s="140">
        <f>ROUND(I126*H126,2)</f>
        <v>0</v>
      </c>
      <c r="BL126" s="17" t="s">
        <v>125</v>
      </c>
      <c r="BM126" s="139" t="s">
        <v>207</v>
      </c>
    </row>
    <row r="127" spans="2:65" s="1" customFormat="1" hidden="1">
      <c r="B127" s="32"/>
      <c r="D127" s="141" t="s">
        <v>127</v>
      </c>
      <c r="F127" s="142" t="s">
        <v>208</v>
      </c>
      <c r="I127" s="143"/>
      <c r="L127" s="32"/>
      <c r="M127" s="144"/>
      <c r="T127" s="53"/>
      <c r="AT127" s="17" t="s">
        <v>127</v>
      </c>
      <c r="AU127" s="17" t="s">
        <v>84</v>
      </c>
    </row>
    <row r="128" spans="2:65" s="1" customFormat="1" ht="14.4" customHeight="1">
      <c r="B128" s="127"/>
      <c r="C128" s="160" t="s">
        <v>125</v>
      </c>
      <c r="D128" s="160" t="s">
        <v>140</v>
      </c>
      <c r="E128" s="161" t="s">
        <v>209</v>
      </c>
      <c r="F128" s="162" t="s">
        <v>210</v>
      </c>
      <c r="G128" s="163" t="s">
        <v>123</v>
      </c>
      <c r="H128" s="164">
        <v>916.55</v>
      </c>
      <c r="I128" s="165"/>
      <c r="J128" s="166">
        <f>ROUND(I128*H128,2)</f>
        <v>0</v>
      </c>
      <c r="K128" s="162" t="s">
        <v>124</v>
      </c>
      <c r="L128" s="167"/>
      <c r="M128" s="168" t="s">
        <v>3</v>
      </c>
      <c r="N128" s="169" t="s">
        <v>45</v>
      </c>
      <c r="P128" s="137">
        <f>O128*H128</f>
        <v>0</v>
      </c>
      <c r="Q128" s="137">
        <v>2.9999999999999997E-4</v>
      </c>
      <c r="R128" s="137">
        <f>Q128*H128</f>
        <v>0.27496499999999996</v>
      </c>
      <c r="S128" s="137">
        <v>0</v>
      </c>
      <c r="T128" s="138">
        <f>S128*H128</f>
        <v>0</v>
      </c>
      <c r="AR128" s="139" t="s">
        <v>143</v>
      </c>
      <c r="AT128" s="139" t="s">
        <v>140</v>
      </c>
      <c r="AU128" s="139" t="s">
        <v>84</v>
      </c>
      <c r="AY128" s="17" t="s">
        <v>117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82</v>
      </c>
      <c r="BK128" s="140">
        <f>ROUND(I128*H128,2)</f>
        <v>0</v>
      </c>
      <c r="BL128" s="17" t="s">
        <v>125</v>
      </c>
      <c r="BM128" s="139" t="s">
        <v>211</v>
      </c>
    </row>
    <row r="129" spans="2:65" s="12" customFormat="1">
      <c r="B129" s="145"/>
      <c r="D129" s="146" t="s">
        <v>129</v>
      </c>
      <c r="F129" s="148" t="s">
        <v>212</v>
      </c>
      <c r="H129" s="149">
        <v>916.55</v>
      </c>
      <c r="I129" s="150"/>
      <c r="L129" s="145"/>
      <c r="M129" s="151"/>
      <c r="T129" s="152"/>
      <c r="AT129" s="147" t="s">
        <v>129</v>
      </c>
      <c r="AU129" s="147" t="s">
        <v>84</v>
      </c>
      <c r="AV129" s="12" t="s">
        <v>84</v>
      </c>
      <c r="AW129" s="12" t="s">
        <v>4</v>
      </c>
      <c r="AX129" s="12" t="s">
        <v>82</v>
      </c>
      <c r="AY129" s="147" t="s">
        <v>117</v>
      </c>
    </row>
    <row r="130" spans="2:65" s="1" customFormat="1" ht="14.4" customHeight="1">
      <c r="B130" s="127"/>
      <c r="C130" s="160" t="s">
        <v>213</v>
      </c>
      <c r="D130" s="160" t="s">
        <v>140</v>
      </c>
      <c r="E130" s="161" t="s">
        <v>214</v>
      </c>
      <c r="F130" s="162" t="s">
        <v>215</v>
      </c>
      <c r="G130" s="163" t="s">
        <v>123</v>
      </c>
      <c r="H130" s="164">
        <v>916.55</v>
      </c>
      <c r="I130" s="165"/>
      <c r="J130" s="166">
        <f>ROUND(I130*H130,2)</f>
        <v>0</v>
      </c>
      <c r="K130" s="162" t="s">
        <v>124</v>
      </c>
      <c r="L130" s="167"/>
      <c r="M130" s="168" t="s">
        <v>3</v>
      </c>
      <c r="N130" s="169" t="s">
        <v>45</v>
      </c>
      <c r="P130" s="137">
        <f>O130*H130</f>
        <v>0</v>
      </c>
      <c r="Q130" s="137">
        <v>1E-4</v>
      </c>
      <c r="R130" s="137">
        <f>Q130*H130</f>
        <v>9.1655E-2</v>
      </c>
      <c r="S130" s="137">
        <v>0</v>
      </c>
      <c r="T130" s="138">
        <f>S130*H130</f>
        <v>0</v>
      </c>
      <c r="AR130" s="139" t="s">
        <v>143</v>
      </c>
      <c r="AT130" s="139" t="s">
        <v>140</v>
      </c>
      <c r="AU130" s="139" t="s">
        <v>84</v>
      </c>
      <c r="AY130" s="17" t="s">
        <v>117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82</v>
      </c>
      <c r="BK130" s="140">
        <f>ROUND(I130*H130,2)</f>
        <v>0</v>
      </c>
      <c r="BL130" s="17" t="s">
        <v>125</v>
      </c>
      <c r="BM130" s="139" t="s">
        <v>216</v>
      </c>
    </row>
    <row r="131" spans="2:65" s="1" customFormat="1" ht="22.2" customHeight="1">
      <c r="B131" s="127"/>
      <c r="C131" s="128" t="s">
        <v>217</v>
      </c>
      <c r="D131" s="128" t="s">
        <v>120</v>
      </c>
      <c r="E131" s="129" t="s">
        <v>218</v>
      </c>
      <c r="F131" s="130" t="s">
        <v>219</v>
      </c>
      <c r="G131" s="131" t="s">
        <v>220</v>
      </c>
      <c r="H131" s="132">
        <v>4.2080000000000002</v>
      </c>
      <c r="I131" s="133"/>
      <c r="J131" s="134">
        <f>ROUND(I131*H131,2)</f>
        <v>0</v>
      </c>
      <c r="K131" s="130" t="s">
        <v>124</v>
      </c>
      <c r="L131" s="32"/>
      <c r="M131" s="135" t="s">
        <v>3</v>
      </c>
      <c r="N131" s="136" t="s">
        <v>45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125</v>
      </c>
      <c r="AT131" s="139" t="s">
        <v>120</v>
      </c>
      <c r="AU131" s="139" t="s">
        <v>84</v>
      </c>
      <c r="AY131" s="17" t="s">
        <v>117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82</v>
      </c>
      <c r="BK131" s="140">
        <f>ROUND(I131*H131,2)</f>
        <v>0</v>
      </c>
      <c r="BL131" s="17" t="s">
        <v>125</v>
      </c>
      <c r="BM131" s="139" t="s">
        <v>221</v>
      </c>
    </row>
    <row r="132" spans="2:65" s="1" customFormat="1" hidden="1">
      <c r="B132" s="32"/>
      <c r="D132" s="141" t="s">
        <v>127</v>
      </c>
      <c r="F132" s="142" t="s">
        <v>222</v>
      </c>
      <c r="I132" s="143"/>
      <c r="L132" s="32"/>
      <c r="M132" s="144"/>
      <c r="T132" s="53"/>
      <c r="AT132" s="17" t="s">
        <v>127</v>
      </c>
      <c r="AU132" s="17" t="s">
        <v>84</v>
      </c>
    </row>
    <row r="133" spans="2:65" s="11" customFormat="1" ht="22.8" customHeight="1">
      <c r="B133" s="115"/>
      <c r="D133" s="116" t="s">
        <v>73</v>
      </c>
      <c r="E133" s="125" t="s">
        <v>223</v>
      </c>
      <c r="F133" s="125" t="s">
        <v>224</v>
      </c>
      <c r="I133" s="118"/>
      <c r="J133" s="126">
        <f>BK133</f>
        <v>0</v>
      </c>
      <c r="L133" s="115"/>
      <c r="M133" s="120"/>
      <c r="P133" s="121">
        <f>SUM(P134:P150)</f>
        <v>0</v>
      </c>
      <c r="R133" s="121">
        <f>SUM(R134:R150)</f>
        <v>3.8248048000000008</v>
      </c>
      <c r="T133" s="122">
        <f>SUM(T134:T150)</f>
        <v>0</v>
      </c>
      <c r="AR133" s="116" t="s">
        <v>84</v>
      </c>
      <c r="AT133" s="123" t="s">
        <v>73</v>
      </c>
      <c r="AU133" s="123" t="s">
        <v>82</v>
      </c>
      <c r="AY133" s="116" t="s">
        <v>117</v>
      </c>
      <c r="BK133" s="124">
        <f>SUM(BK134:BK150)</f>
        <v>0</v>
      </c>
    </row>
    <row r="134" spans="2:65" s="1" customFormat="1" ht="22.2" customHeight="1">
      <c r="B134" s="127"/>
      <c r="C134" s="128" t="s">
        <v>225</v>
      </c>
      <c r="D134" s="128" t="s">
        <v>120</v>
      </c>
      <c r="E134" s="129" t="s">
        <v>226</v>
      </c>
      <c r="F134" s="130" t="s">
        <v>227</v>
      </c>
      <c r="G134" s="131" t="s">
        <v>123</v>
      </c>
      <c r="H134" s="132">
        <v>871.58</v>
      </c>
      <c r="I134" s="133"/>
      <c r="J134" s="134">
        <f>ROUND(I134*H134,2)</f>
        <v>0</v>
      </c>
      <c r="K134" s="130" t="s">
        <v>124</v>
      </c>
      <c r="L134" s="32"/>
      <c r="M134" s="135" t="s">
        <v>3</v>
      </c>
      <c r="N134" s="136" t="s">
        <v>45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125</v>
      </c>
      <c r="AT134" s="139" t="s">
        <v>120</v>
      </c>
      <c r="AU134" s="139" t="s">
        <v>84</v>
      </c>
      <c r="AY134" s="17" t="s">
        <v>117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82</v>
      </c>
      <c r="BK134" s="140">
        <f>ROUND(I134*H134,2)</f>
        <v>0</v>
      </c>
      <c r="BL134" s="17" t="s">
        <v>125</v>
      </c>
      <c r="BM134" s="139" t="s">
        <v>228</v>
      </c>
    </row>
    <row r="135" spans="2:65" s="1" customFormat="1" hidden="1">
      <c r="B135" s="32"/>
      <c r="D135" s="141" t="s">
        <v>127</v>
      </c>
      <c r="F135" s="142" t="s">
        <v>229</v>
      </c>
      <c r="I135" s="143"/>
      <c r="L135" s="32"/>
      <c r="M135" s="144"/>
      <c r="T135" s="53"/>
      <c r="AT135" s="17" t="s">
        <v>127</v>
      </c>
      <c r="AU135" s="17" t="s">
        <v>84</v>
      </c>
    </row>
    <row r="136" spans="2:65" s="12" customFormat="1">
      <c r="B136" s="145"/>
      <c r="D136" s="146" t="s">
        <v>129</v>
      </c>
      <c r="E136" s="147" t="s">
        <v>3</v>
      </c>
      <c r="F136" s="148" t="s">
        <v>230</v>
      </c>
      <c r="H136" s="149">
        <v>871.58</v>
      </c>
      <c r="I136" s="150"/>
      <c r="L136" s="145"/>
      <c r="M136" s="151"/>
      <c r="T136" s="152"/>
      <c r="AT136" s="147" t="s">
        <v>129</v>
      </c>
      <c r="AU136" s="147" t="s">
        <v>84</v>
      </c>
      <c r="AV136" s="12" t="s">
        <v>84</v>
      </c>
      <c r="AW136" s="12" t="s">
        <v>35</v>
      </c>
      <c r="AX136" s="12" t="s">
        <v>82</v>
      </c>
      <c r="AY136" s="147" t="s">
        <v>117</v>
      </c>
    </row>
    <row r="137" spans="2:65" s="1" customFormat="1" ht="22.2" customHeight="1">
      <c r="B137" s="127"/>
      <c r="C137" s="128" t="s">
        <v>231</v>
      </c>
      <c r="D137" s="128" t="s">
        <v>120</v>
      </c>
      <c r="E137" s="129" t="s">
        <v>232</v>
      </c>
      <c r="F137" s="130" t="s">
        <v>233</v>
      </c>
      <c r="G137" s="131" t="s">
        <v>123</v>
      </c>
      <c r="H137" s="132">
        <v>839.58</v>
      </c>
      <c r="I137" s="133"/>
      <c r="J137" s="134">
        <f>ROUND(I137*H137,2)</f>
        <v>0</v>
      </c>
      <c r="K137" s="130" t="s">
        <v>124</v>
      </c>
      <c r="L137" s="32"/>
      <c r="M137" s="135" t="s">
        <v>3</v>
      </c>
      <c r="N137" s="136" t="s">
        <v>45</v>
      </c>
      <c r="P137" s="137">
        <f>O137*H137</f>
        <v>0</v>
      </c>
      <c r="Q137" s="137">
        <v>8.0000000000000007E-5</v>
      </c>
      <c r="R137" s="137">
        <f>Q137*H137</f>
        <v>6.7166400000000015E-2</v>
      </c>
      <c r="S137" s="137">
        <v>0</v>
      </c>
      <c r="T137" s="138">
        <f>S137*H137</f>
        <v>0</v>
      </c>
      <c r="AR137" s="139" t="s">
        <v>125</v>
      </c>
      <c r="AT137" s="139" t="s">
        <v>120</v>
      </c>
      <c r="AU137" s="139" t="s">
        <v>84</v>
      </c>
      <c r="AY137" s="17" t="s">
        <v>117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82</v>
      </c>
      <c r="BK137" s="140">
        <f>ROUND(I137*H137,2)</f>
        <v>0</v>
      </c>
      <c r="BL137" s="17" t="s">
        <v>125</v>
      </c>
      <c r="BM137" s="139" t="s">
        <v>234</v>
      </c>
    </row>
    <row r="138" spans="2:65" s="1" customFormat="1" hidden="1">
      <c r="B138" s="32"/>
      <c r="D138" s="141" t="s">
        <v>127</v>
      </c>
      <c r="F138" s="142" t="s">
        <v>235</v>
      </c>
      <c r="I138" s="143"/>
      <c r="L138" s="32"/>
      <c r="M138" s="144"/>
      <c r="T138" s="53"/>
      <c r="AT138" s="17" t="s">
        <v>127</v>
      </c>
      <c r="AU138" s="17" t="s">
        <v>84</v>
      </c>
    </row>
    <row r="139" spans="2:65" s="1" customFormat="1" ht="14.4" customHeight="1">
      <c r="B139" s="127"/>
      <c r="C139" s="160" t="s">
        <v>8</v>
      </c>
      <c r="D139" s="160" t="s">
        <v>140</v>
      </c>
      <c r="E139" s="161" t="s">
        <v>236</v>
      </c>
      <c r="F139" s="162" t="s">
        <v>237</v>
      </c>
      <c r="G139" s="163" t="s">
        <v>123</v>
      </c>
      <c r="H139" s="164">
        <v>797.15</v>
      </c>
      <c r="I139" s="165"/>
      <c r="J139" s="166">
        <f>ROUND(I139*H139,2)</f>
        <v>0</v>
      </c>
      <c r="K139" s="162" t="s">
        <v>124</v>
      </c>
      <c r="L139" s="167"/>
      <c r="M139" s="168" t="s">
        <v>3</v>
      </c>
      <c r="N139" s="169" t="s">
        <v>45</v>
      </c>
      <c r="P139" s="137">
        <f>O139*H139</f>
        <v>0</v>
      </c>
      <c r="Q139" s="137">
        <v>4.0000000000000001E-3</v>
      </c>
      <c r="R139" s="137">
        <f>Q139*H139</f>
        <v>3.1886000000000001</v>
      </c>
      <c r="S139" s="137">
        <v>0</v>
      </c>
      <c r="T139" s="138">
        <f>S139*H139</f>
        <v>0</v>
      </c>
      <c r="AR139" s="139" t="s">
        <v>143</v>
      </c>
      <c r="AT139" s="139" t="s">
        <v>140</v>
      </c>
      <c r="AU139" s="139" t="s">
        <v>84</v>
      </c>
      <c r="AY139" s="17" t="s">
        <v>117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82</v>
      </c>
      <c r="BK139" s="140">
        <f>ROUND(I139*H139,2)</f>
        <v>0</v>
      </c>
      <c r="BL139" s="17" t="s">
        <v>125</v>
      </c>
      <c r="BM139" s="139" t="s">
        <v>238</v>
      </c>
    </row>
    <row r="140" spans="2:65" s="1" customFormat="1" ht="14.4" customHeight="1">
      <c r="B140" s="127"/>
      <c r="C140" s="160" t="s">
        <v>239</v>
      </c>
      <c r="D140" s="160" t="s">
        <v>140</v>
      </c>
      <c r="E140" s="161" t="s">
        <v>240</v>
      </c>
      <c r="F140" s="162" t="s">
        <v>241</v>
      </c>
      <c r="G140" s="163" t="s">
        <v>123</v>
      </c>
      <c r="H140" s="164">
        <v>16.312999999999999</v>
      </c>
      <c r="I140" s="165"/>
      <c r="J140" s="166">
        <f>ROUND(I140*H140,2)</f>
        <v>0</v>
      </c>
      <c r="K140" s="162" t="s">
        <v>124</v>
      </c>
      <c r="L140" s="167"/>
      <c r="M140" s="168" t="s">
        <v>3</v>
      </c>
      <c r="N140" s="169" t="s">
        <v>45</v>
      </c>
      <c r="P140" s="137">
        <f>O140*H140</f>
        <v>0</v>
      </c>
      <c r="Q140" s="137">
        <v>2E-3</v>
      </c>
      <c r="R140" s="137">
        <f>Q140*H140</f>
        <v>3.2625999999999995E-2</v>
      </c>
      <c r="S140" s="137">
        <v>0</v>
      </c>
      <c r="T140" s="138">
        <f>S140*H140</f>
        <v>0</v>
      </c>
      <c r="AR140" s="139" t="s">
        <v>143</v>
      </c>
      <c r="AT140" s="139" t="s">
        <v>140</v>
      </c>
      <c r="AU140" s="139" t="s">
        <v>84</v>
      </c>
      <c r="AY140" s="17" t="s">
        <v>117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82</v>
      </c>
      <c r="BK140" s="140">
        <f>ROUND(I140*H140,2)</f>
        <v>0</v>
      </c>
      <c r="BL140" s="17" t="s">
        <v>125</v>
      </c>
      <c r="BM140" s="139" t="s">
        <v>242</v>
      </c>
    </row>
    <row r="141" spans="2:65" s="12" customFormat="1">
      <c r="B141" s="145"/>
      <c r="D141" s="146" t="s">
        <v>129</v>
      </c>
      <c r="E141" s="147" t="s">
        <v>3</v>
      </c>
      <c r="F141" s="148" t="s">
        <v>243</v>
      </c>
      <c r="H141" s="149">
        <v>16.312999999999999</v>
      </c>
      <c r="I141" s="150"/>
      <c r="L141" s="145"/>
      <c r="M141" s="151"/>
      <c r="T141" s="152"/>
      <c r="AT141" s="147" t="s">
        <v>129</v>
      </c>
      <c r="AU141" s="147" t="s">
        <v>84</v>
      </c>
      <c r="AV141" s="12" t="s">
        <v>84</v>
      </c>
      <c r="AW141" s="12" t="s">
        <v>35</v>
      </c>
      <c r="AX141" s="12" t="s">
        <v>82</v>
      </c>
      <c r="AY141" s="147" t="s">
        <v>117</v>
      </c>
    </row>
    <row r="142" spans="2:65" s="1" customFormat="1" ht="14.4" customHeight="1">
      <c r="B142" s="127"/>
      <c r="C142" s="160" t="s">
        <v>244</v>
      </c>
      <c r="D142" s="160" t="s">
        <v>140</v>
      </c>
      <c r="E142" s="161" t="s">
        <v>245</v>
      </c>
      <c r="F142" s="162" t="s">
        <v>246</v>
      </c>
      <c r="G142" s="163" t="s">
        <v>123</v>
      </c>
      <c r="H142" s="164">
        <v>58.27</v>
      </c>
      <c r="I142" s="165"/>
      <c r="J142" s="166">
        <f>ROUND(I142*H142,2)</f>
        <v>0</v>
      </c>
      <c r="K142" s="162" t="s">
        <v>124</v>
      </c>
      <c r="L142" s="167"/>
      <c r="M142" s="168" t="s">
        <v>3</v>
      </c>
      <c r="N142" s="169" t="s">
        <v>45</v>
      </c>
      <c r="P142" s="137">
        <f>O142*H142</f>
        <v>0</v>
      </c>
      <c r="Q142" s="137">
        <v>4.1999999999999997E-3</v>
      </c>
      <c r="R142" s="137">
        <f>Q142*H142</f>
        <v>0.24473400000000001</v>
      </c>
      <c r="S142" s="137">
        <v>0</v>
      </c>
      <c r="T142" s="138">
        <f>S142*H142</f>
        <v>0</v>
      </c>
      <c r="AR142" s="139" t="s">
        <v>143</v>
      </c>
      <c r="AT142" s="139" t="s">
        <v>140</v>
      </c>
      <c r="AU142" s="139" t="s">
        <v>84</v>
      </c>
      <c r="AY142" s="17" t="s">
        <v>117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82</v>
      </c>
      <c r="BK142" s="140">
        <f>ROUND(I142*H142,2)</f>
        <v>0</v>
      </c>
      <c r="BL142" s="17" t="s">
        <v>125</v>
      </c>
      <c r="BM142" s="139" t="s">
        <v>247</v>
      </c>
    </row>
    <row r="143" spans="2:65" s="12" customFormat="1">
      <c r="B143" s="145"/>
      <c r="D143" s="146" t="s">
        <v>129</v>
      </c>
      <c r="E143" s="147" t="s">
        <v>3</v>
      </c>
      <c r="F143" s="148" t="s">
        <v>248</v>
      </c>
      <c r="H143" s="149">
        <v>58.27</v>
      </c>
      <c r="I143" s="150"/>
      <c r="L143" s="145"/>
      <c r="M143" s="151"/>
      <c r="T143" s="152"/>
      <c r="AT143" s="147" t="s">
        <v>129</v>
      </c>
      <c r="AU143" s="147" t="s">
        <v>84</v>
      </c>
      <c r="AV143" s="12" t="s">
        <v>84</v>
      </c>
      <c r="AW143" s="12" t="s">
        <v>35</v>
      </c>
      <c r="AX143" s="12" t="s">
        <v>82</v>
      </c>
      <c r="AY143" s="147" t="s">
        <v>117</v>
      </c>
    </row>
    <row r="144" spans="2:65" s="1" customFormat="1" ht="22.2" customHeight="1">
      <c r="B144" s="127"/>
      <c r="C144" s="128" t="s">
        <v>249</v>
      </c>
      <c r="D144" s="128" t="s">
        <v>120</v>
      </c>
      <c r="E144" s="129" t="s">
        <v>250</v>
      </c>
      <c r="F144" s="130" t="s">
        <v>251</v>
      </c>
      <c r="G144" s="131" t="s">
        <v>189</v>
      </c>
      <c r="H144" s="132">
        <v>19.239999999999998</v>
      </c>
      <c r="I144" s="133"/>
      <c r="J144" s="134">
        <f>ROUND(I144*H144,2)</f>
        <v>0</v>
      </c>
      <c r="K144" s="130" t="s">
        <v>124</v>
      </c>
      <c r="L144" s="32"/>
      <c r="M144" s="135" t="s">
        <v>3</v>
      </c>
      <c r="N144" s="136" t="s">
        <v>45</v>
      </c>
      <c r="P144" s="137">
        <f>O144*H144</f>
        <v>0</v>
      </c>
      <c r="Q144" s="137">
        <v>1.6000000000000001E-4</v>
      </c>
      <c r="R144" s="137">
        <f>Q144*H144</f>
        <v>3.0783999999999998E-3</v>
      </c>
      <c r="S144" s="137">
        <v>0</v>
      </c>
      <c r="T144" s="138">
        <f>S144*H144</f>
        <v>0</v>
      </c>
      <c r="AR144" s="139" t="s">
        <v>125</v>
      </c>
      <c r="AT144" s="139" t="s">
        <v>120</v>
      </c>
      <c r="AU144" s="139" t="s">
        <v>84</v>
      </c>
      <c r="AY144" s="17" t="s">
        <v>117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82</v>
      </c>
      <c r="BK144" s="140">
        <f>ROUND(I144*H144,2)</f>
        <v>0</v>
      </c>
      <c r="BL144" s="17" t="s">
        <v>125</v>
      </c>
      <c r="BM144" s="139" t="s">
        <v>252</v>
      </c>
    </row>
    <row r="145" spans="2:65" s="1" customFormat="1" hidden="1">
      <c r="B145" s="32"/>
      <c r="D145" s="141" t="s">
        <v>127</v>
      </c>
      <c r="F145" s="142" t="s">
        <v>253</v>
      </c>
      <c r="I145" s="143"/>
      <c r="L145" s="32"/>
      <c r="M145" s="144"/>
      <c r="T145" s="53"/>
      <c r="AT145" s="17" t="s">
        <v>127</v>
      </c>
      <c r="AU145" s="17" t="s">
        <v>84</v>
      </c>
    </row>
    <row r="146" spans="2:65" s="12" customFormat="1">
      <c r="B146" s="145"/>
      <c r="D146" s="146" t="s">
        <v>129</v>
      </c>
      <c r="E146" s="147" t="s">
        <v>3</v>
      </c>
      <c r="F146" s="148" t="s">
        <v>254</v>
      </c>
      <c r="H146" s="149">
        <v>19.239999999999998</v>
      </c>
      <c r="I146" s="150"/>
      <c r="L146" s="145"/>
      <c r="M146" s="151"/>
      <c r="T146" s="152"/>
      <c r="AT146" s="147" t="s">
        <v>129</v>
      </c>
      <c r="AU146" s="147" t="s">
        <v>84</v>
      </c>
      <c r="AV146" s="12" t="s">
        <v>84</v>
      </c>
      <c r="AW146" s="12" t="s">
        <v>35</v>
      </c>
      <c r="AX146" s="12" t="s">
        <v>82</v>
      </c>
      <c r="AY146" s="147" t="s">
        <v>117</v>
      </c>
    </row>
    <row r="147" spans="2:65" s="1" customFormat="1" ht="14.4" customHeight="1">
      <c r="B147" s="127"/>
      <c r="C147" s="160" t="s">
        <v>255</v>
      </c>
      <c r="D147" s="160" t="s">
        <v>140</v>
      </c>
      <c r="E147" s="161" t="s">
        <v>256</v>
      </c>
      <c r="F147" s="162" t="s">
        <v>257</v>
      </c>
      <c r="G147" s="163" t="s">
        <v>258</v>
      </c>
      <c r="H147" s="164">
        <v>9.6199999999999992</v>
      </c>
      <c r="I147" s="165"/>
      <c r="J147" s="166">
        <f>ROUND(I147*H147,2)</f>
        <v>0</v>
      </c>
      <c r="K147" s="162" t="s">
        <v>124</v>
      </c>
      <c r="L147" s="167"/>
      <c r="M147" s="168" t="s">
        <v>3</v>
      </c>
      <c r="N147" s="169" t="s">
        <v>45</v>
      </c>
      <c r="P147" s="137">
        <f>O147*H147</f>
        <v>0</v>
      </c>
      <c r="Q147" s="137">
        <v>0.03</v>
      </c>
      <c r="R147" s="137">
        <f>Q147*H147</f>
        <v>0.28859999999999997</v>
      </c>
      <c r="S147" s="137">
        <v>0</v>
      </c>
      <c r="T147" s="138">
        <f>S147*H147</f>
        <v>0</v>
      </c>
      <c r="AR147" s="139" t="s">
        <v>143</v>
      </c>
      <c r="AT147" s="139" t="s">
        <v>140</v>
      </c>
      <c r="AU147" s="139" t="s">
        <v>84</v>
      </c>
      <c r="AY147" s="17" t="s">
        <v>117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82</v>
      </c>
      <c r="BK147" s="140">
        <f>ROUND(I147*H147,2)</f>
        <v>0</v>
      </c>
      <c r="BL147" s="17" t="s">
        <v>125</v>
      </c>
      <c r="BM147" s="139" t="s">
        <v>259</v>
      </c>
    </row>
    <row r="148" spans="2:65" s="12" customFormat="1">
      <c r="B148" s="145"/>
      <c r="D148" s="146" t="s">
        <v>129</v>
      </c>
      <c r="E148" s="147" t="s">
        <v>3</v>
      </c>
      <c r="F148" s="148" t="s">
        <v>260</v>
      </c>
      <c r="H148" s="149">
        <v>9.6199999999999992</v>
      </c>
      <c r="I148" s="150"/>
      <c r="L148" s="145"/>
      <c r="M148" s="151"/>
      <c r="T148" s="152"/>
      <c r="AT148" s="147" t="s">
        <v>129</v>
      </c>
      <c r="AU148" s="147" t="s">
        <v>84</v>
      </c>
      <c r="AV148" s="12" t="s">
        <v>84</v>
      </c>
      <c r="AW148" s="12" t="s">
        <v>35</v>
      </c>
      <c r="AX148" s="12" t="s">
        <v>82</v>
      </c>
      <c r="AY148" s="147" t="s">
        <v>117</v>
      </c>
    </row>
    <row r="149" spans="2:65" s="1" customFormat="1" ht="22.2" customHeight="1">
      <c r="B149" s="127"/>
      <c r="C149" s="128" t="s">
        <v>261</v>
      </c>
      <c r="D149" s="128" t="s">
        <v>120</v>
      </c>
      <c r="E149" s="129" t="s">
        <v>262</v>
      </c>
      <c r="F149" s="130" t="s">
        <v>263</v>
      </c>
      <c r="G149" s="131" t="s">
        <v>220</v>
      </c>
      <c r="H149" s="132">
        <v>3.8250000000000002</v>
      </c>
      <c r="I149" s="133"/>
      <c r="J149" s="134">
        <f>ROUND(I149*H149,2)</f>
        <v>0</v>
      </c>
      <c r="K149" s="130" t="s">
        <v>124</v>
      </c>
      <c r="L149" s="32"/>
      <c r="M149" s="135" t="s">
        <v>3</v>
      </c>
      <c r="N149" s="136" t="s">
        <v>45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125</v>
      </c>
      <c r="AT149" s="139" t="s">
        <v>120</v>
      </c>
      <c r="AU149" s="139" t="s">
        <v>84</v>
      </c>
      <c r="AY149" s="17" t="s">
        <v>117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82</v>
      </c>
      <c r="BK149" s="140">
        <f>ROUND(I149*H149,2)</f>
        <v>0</v>
      </c>
      <c r="BL149" s="17" t="s">
        <v>125</v>
      </c>
      <c r="BM149" s="139" t="s">
        <v>264</v>
      </c>
    </row>
    <row r="150" spans="2:65" s="1" customFormat="1" hidden="1">
      <c r="B150" s="32"/>
      <c r="D150" s="141" t="s">
        <v>127</v>
      </c>
      <c r="F150" s="142" t="s">
        <v>265</v>
      </c>
      <c r="I150" s="143"/>
      <c r="L150" s="32"/>
      <c r="M150" s="144"/>
      <c r="T150" s="53"/>
      <c r="AT150" s="17" t="s">
        <v>127</v>
      </c>
      <c r="AU150" s="17" t="s">
        <v>84</v>
      </c>
    </row>
    <row r="151" spans="2:65" s="11" customFormat="1" ht="22.8" customHeight="1">
      <c r="B151" s="115"/>
      <c r="D151" s="116" t="s">
        <v>73</v>
      </c>
      <c r="E151" s="125" t="s">
        <v>266</v>
      </c>
      <c r="F151" s="125" t="s">
        <v>267</v>
      </c>
      <c r="I151" s="118"/>
      <c r="J151" s="126">
        <f>BK151</f>
        <v>0</v>
      </c>
      <c r="L151" s="115"/>
      <c r="M151" s="120"/>
      <c r="P151" s="121">
        <f>SUM(P152:P157)</f>
        <v>0</v>
      </c>
      <c r="R151" s="121">
        <f>SUM(R152:R157)</f>
        <v>9.0000000000000011E-3</v>
      </c>
      <c r="T151" s="122">
        <f>SUM(T152:T157)</f>
        <v>0.15102000000000002</v>
      </c>
      <c r="AR151" s="116" t="s">
        <v>84</v>
      </c>
      <c r="AT151" s="123" t="s">
        <v>73</v>
      </c>
      <c r="AU151" s="123" t="s">
        <v>82</v>
      </c>
      <c r="AY151" s="116" t="s">
        <v>117</v>
      </c>
      <c r="BK151" s="124">
        <f>SUM(BK152:BK157)</f>
        <v>0</v>
      </c>
    </row>
    <row r="152" spans="2:65" s="1" customFormat="1" ht="14.4" customHeight="1">
      <c r="B152" s="127"/>
      <c r="C152" s="128" t="s">
        <v>268</v>
      </c>
      <c r="D152" s="128" t="s">
        <v>120</v>
      </c>
      <c r="E152" s="129" t="s">
        <v>269</v>
      </c>
      <c r="F152" s="130" t="s">
        <v>270</v>
      </c>
      <c r="G152" s="131" t="s">
        <v>136</v>
      </c>
      <c r="H152" s="132">
        <v>6</v>
      </c>
      <c r="I152" s="133"/>
      <c r="J152" s="134">
        <f>ROUND(I152*H152,2)</f>
        <v>0</v>
      </c>
      <c r="K152" s="130" t="s">
        <v>124</v>
      </c>
      <c r="L152" s="32"/>
      <c r="M152" s="135" t="s">
        <v>3</v>
      </c>
      <c r="N152" s="136" t="s">
        <v>45</v>
      </c>
      <c r="P152" s="137">
        <f>O152*H152</f>
        <v>0</v>
      </c>
      <c r="Q152" s="137">
        <v>1.5E-3</v>
      </c>
      <c r="R152" s="137">
        <f>Q152*H152</f>
        <v>9.0000000000000011E-3</v>
      </c>
      <c r="S152" s="137">
        <v>0</v>
      </c>
      <c r="T152" s="138">
        <f>S152*H152</f>
        <v>0</v>
      </c>
      <c r="AR152" s="139" t="s">
        <v>125</v>
      </c>
      <c r="AT152" s="139" t="s">
        <v>120</v>
      </c>
      <c r="AU152" s="139" t="s">
        <v>84</v>
      </c>
      <c r="AY152" s="17" t="s">
        <v>117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82</v>
      </c>
      <c r="BK152" s="140">
        <f>ROUND(I152*H152,2)</f>
        <v>0</v>
      </c>
      <c r="BL152" s="17" t="s">
        <v>125</v>
      </c>
      <c r="BM152" s="139" t="s">
        <v>271</v>
      </c>
    </row>
    <row r="153" spans="2:65" s="1" customFormat="1" hidden="1">
      <c r="B153" s="32"/>
      <c r="D153" s="141" t="s">
        <v>127</v>
      </c>
      <c r="F153" s="142" t="s">
        <v>272</v>
      </c>
      <c r="I153" s="143"/>
      <c r="L153" s="32"/>
      <c r="M153" s="144"/>
      <c r="T153" s="53"/>
      <c r="AT153" s="17" t="s">
        <v>127</v>
      </c>
      <c r="AU153" s="17" t="s">
        <v>84</v>
      </c>
    </row>
    <row r="154" spans="2:65" s="1" customFormat="1" ht="14.4" customHeight="1">
      <c r="B154" s="127"/>
      <c r="C154" s="128" t="s">
        <v>273</v>
      </c>
      <c r="D154" s="128" t="s">
        <v>120</v>
      </c>
      <c r="E154" s="129" t="s">
        <v>274</v>
      </c>
      <c r="F154" s="130" t="s">
        <v>275</v>
      </c>
      <c r="G154" s="131" t="s">
        <v>136</v>
      </c>
      <c r="H154" s="132">
        <v>6</v>
      </c>
      <c r="I154" s="133"/>
      <c r="J154" s="134">
        <f>ROUND(I154*H154,2)</f>
        <v>0</v>
      </c>
      <c r="K154" s="130" t="s">
        <v>124</v>
      </c>
      <c r="L154" s="32"/>
      <c r="M154" s="135" t="s">
        <v>3</v>
      </c>
      <c r="N154" s="136" t="s">
        <v>45</v>
      </c>
      <c r="P154" s="137">
        <f>O154*H154</f>
        <v>0</v>
      </c>
      <c r="Q154" s="137">
        <v>0</v>
      </c>
      <c r="R154" s="137">
        <f>Q154*H154</f>
        <v>0</v>
      </c>
      <c r="S154" s="137">
        <v>2.5170000000000001E-2</v>
      </c>
      <c r="T154" s="138">
        <f>S154*H154</f>
        <v>0.15102000000000002</v>
      </c>
      <c r="AR154" s="139" t="s">
        <v>125</v>
      </c>
      <c r="AT154" s="139" t="s">
        <v>120</v>
      </c>
      <c r="AU154" s="139" t="s">
        <v>84</v>
      </c>
      <c r="AY154" s="17" t="s">
        <v>117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82</v>
      </c>
      <c r="BK154" s="140">
        <f>ROUND(I154*H154,2)</f>
        <v>0</v>
      </c>
      <c r="BL154" s="17" t="s">
        <v>125</v>
      </c>
      <c r="BM154" s="139" t="s">
        <v>276</v>
      </c>
    </row>
    <row r="155" spans="2:65" s="1" customFormat="1" hidden="1">
      <c r="B155" s="32"/>
      <c r="D155" s="141" t="s">
        <v>127</v>
      </c>
      <c r="F155" s="142" t="s">
        <v>277</v>
      </c>
      <c r="I155" s="143"/>
      <c r="L155" s="32"/>
      <c r="M155" s="144"/>
      <c r="T155" s="53"/>
      <c r="AT155" s="17" t="s">
        <v>127</v>
      </c>
      <c r="AU155" s="17" t="s">
        <v>84</v>
      </c>
    </row>
    <row r="156" spans="2:65" s="1" customFormat="1" ht="22.2" customHeight="1">
      <c r="B156" s="127"/>
      <c r="C156" s="128" t="s">
        <v>278</v>
      </c>
      <c r="D156" s="128" t="s">
        <v>120</v>
      </c>
      <c r="E156" s="129" t="s">
        <v>279</v>
      </c>
      <c r="F156" s="130" t="s">
        <v>280</v>
      </c>
      <c r="G156" s="131" t="s">
        <v>220</v>
      </c>
      <c r="H156" s="132">
        <v>8.9999999999999993E-3</v>
      </c>
      <c r="I156" s="133"/>
      <c r="J156" s="134">
        <f>ROUND(I156*H156,2)</f>
        <v>0</v>
      </c>
      <c r="K156" s="130" t="s">
        <v>124</v>
      </c>
      <c r="L156" s="32"/>
      <c r="M156" s="135" t="s">
        <v>3</v>
      </c>
      <c r="N156" s="136" t="s">
        <v>45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125</v>
      </c>
      <c r="AT156" s="139" t="s">
        <v>120</v>
      </c>
      <c r="AU156" s="139" t="s">
        <v>84</v>
      </c>
      <c r="AY156" s="17" t="s">
        <v>117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82</v>
      </c>
      <c r="BK156" s="140">
        <f>ROUND(I156*H156,2)</f>
        <v>0</v>
      </c>
      <c r="BL156" s="17" t="s">
        <v>125</v>
      </c>
      <c r="BM156" s="139" t="s">
        <v>281</v>
      </c>
    </row>
    <row r="157" spans="2:65" s="1" customFormat="1" hidden="1">
      <c r="B157" s="32"/>
      <c r="D157" s="141" t="s">
        <v>127</v>
      </c>
      <c r="F157" s="142" t="s">
        <v>282</v>
      </c>
      <c r="I157" s="143"/>
      <c r="L157" s="32"/>
      <c r="M157" s="144"/>
      <c r="T157" s="53"/>
      <c r="AT157" s="17" t="s">
        <v>127</v>
      </c>
      <c r="AU157" s="17" t="s">
        <v>84</v>
      </c>
    </row>
    <row r="158" spans="2:65" s="11" customFormat="1" ht="22.8" customHeight="1">
      <c r="B158" s="115"/>
      <c r="D158" s="116" t="s">
        <v>73</v>
      </c>
      <c r="E158" s="125" t="s">
        <v>283</v>
      </c>
      <c r="F158" s="125" t="s">
        <v>284</v>
      </c>
      <c r="I158" s="118"/>
      <c r="J158" s="126">
        <f>BK158</f>
        <v>0</v>
      </c>
      <c r="L158" s="115"/>
      <c r="M158" s="120"/>
      <c r="P158" s="121">
        <f>SUM(P159:P170)</f>
        <v>0</v>
      </c>
      <c r="R158" s="121">
        <f>SUM(R159:R170)</f>
        <v>0</v>
      </c>
      <c r="T158" s="122">
        <f>SUM(T159:T170)</f>
        <v>0.10035000000000001</v>
      </c>
      <c r="AR158" s="116" t="s">
        <v>84</v>
      </c>
      <c r="AT158" s="123" t="s">
        <v>73</v>
      </c>
      <c r="AU158" s="123" t="s">
        <v>82</v>
      </c>
      <c r="AY158" s="116" t="s">
        <v>117</v>
      </c>
      <c r="BK158" s="124">
        <f>SUM(BK159:BK170)</f>
        <v>0</v>
      </c>
    </row>
    <row r="159" spans="2:65" s="1" customFormat="1" ht="22.2" customHeight="1">
      <c r="B159" s="127"/>
      <c r="C159" s="128" t="s">
        <v>285</v>
      </c>
      <c r="D159" s="128" t="s">
        <v>120</v>
      </c>
      <c r="E159" s="129" t="s">
        <v>286</v>
      </c>
      <c r="F159" s="130" t="s">
        <v>287</v>
      </c>
      <c r="G159" s="131" t="s">
        <v>189</v>
      </c>
      <c r="H159" s="132">
        <v>18.5</v>
      </c>
      <c r="I159" s="133"/>
      <c r="J159" s="134">
        <f>ROUND(I159*H159,2)</f>
        <v>0</v>
      </c>
      <c r="K159" s="130" t="s">
        <v>124</v>
      </c>
      <c r="L159" s="32"/>
      <c r="M159" s="135" t="s">
        <v>3</v>
      </c>
      <c r="N159" s="136" t="s">
        <v>45</v>
      </c>
      <c r="P159" s="137">
        <f>O159*H159</f>
        <v>0</v>
      </c>
      <c r="Q159" s="137">
        <v>0</v>
      </c>
      <c r="R159" s="137">
        <f>Q159*H159</f>
        <v>0</v>
      </c>
      <c r="S159" s="137">
        <v>4.0000000000000002E-4</v>
      </c>
      <c r="T159" s="138">
        <f>S159*H159</f>
        <v>7.4000000000000003E-3</v>
      </c>
      <c r="AR159" s="139" t="s">
        <v>125</v>
      </c>
      <c r="AT159" s="139" t="s">
        <v>120</v>
      </c>
      <c r="AU159" s="139" t="s">
        <v>84</v>
      </c>
      <c r="AY159" s="17" t="s">
        <v>117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82</v>
      </c>
      <c r="BK159" s="140">
        <f>ROUND(I159*H159,2)</f>
        <v>0</v>
      </c>
      <c r="BL159" s="17" t="s">
        <v>125</v>
      </c>
      <c r="BM159" s="139" t="s">
        <v>288</v>
      </c>
    </row>
    <row r="160" spans="2:65" s="1" customFormat="1" hidden="1">
      <c r="B160" s="32"/>
      <c r="D160" s="141" t="s">
        <v>127</v>
      </c>
      <c r="F160" s="142" t="s">
        <v>289</v>
      </c>
      <c r="I160" s="143"/>
      <c r="L160" s="32"/>
      <c r="M160" s="144"/>
      <c r="T160" s="53"/>
      <c r="AT160" s="17" t="s">
        <v>127</v>
      </c>
      <c r="AU160" s="17" t="s">
        <v>84</v>
      </c>
    </row>
    <row r="161" spans="2:65" s="12" customFormat="1">
      <c r="B161" s="145"/>
      <c r="D161" s="146" t="s">
        <v>129</v>
      </c>
      <c r="E161" s="147" t="s">
        <v>3</v>
      </c>
      <c r="F161" s="148" t="s">
        <v>290</v>
      </c>
      <c r="H161" s="149">
        <v>18.5</v>
      </c>
      <c r="I161" s="150"/>
      <c r="L161" s="145"/>
      <c r="M161" s="151"/>
      <c r="T161" s="152"/>
      <c r="AT161" s="147" t="s">
        <v>129</v>
      </c>
      <c r="AU161" s="147" t="s">
        <v>84</v>
      </c>
      <c r="AV161" s="12" t="s">
        <v>84</v>
      </c>
      <c r="AW161" s="12" t="s">
        <v>35</v>
      </c>
      <c r="AX161" s="12" t="s">
        <v>82</v>
      </c>
      <c r="AY161" s="147" t="s">
        <v>117</v>
      </c>
    </row>
    <row r="162" spans="2:65" s="1" customFormat="1" ht="22.2" customHeight="1">
      <c r="B162" s="127"/>
      <c r="C162" s="128" t="s">
        <v>291</v>
      </c>
      <c r="D162" s="128" t="s">
        <v>120</v>
      </c>
      <c r="E162" s="129" t="s">
        <v>292</v>
      </c>
      <c r="F162" s="130" t="s">
        <v>293</v>
      </c>
      <c r="G162" s="131" t="s">
        <v>189</v>
      </c>
      <c r="H162" s="132">
        <v>129.69999999999999</v>
      </c>
      <c r="I162" s="133"/>
      <c r="J162" s="134">
        <f>ROUND(I162*H162,2)</f>
        <v>0</v>
      </c>
      <c r="K162" s="130" t="s">
        <v>124</v>
      </c>
      <c r="L162" s="32"/>
      <c r="M162" s="135" t="s">
        <v>3</v>
      </c>
      <c r="N162" s="136" t="s">
        <v>45</v>
      </c>
      <c r="P162" s="137">
        <f>O162*H162</f>
        <v>0</v>
      </c>
      <c r="Q162" s="137">
        <v>0</v>
      </c>
      <c r="R162" s="137">
        <f>Q162*H162</f>
        <v>0</v>
      </c>
      <c r="S162" s="137">
        <v>4.0000000000000002E-4</v>
      </c>
      <c r="T162" s="138">
        <f>S162*H162</f>
        <v>5.1879999999999996E-2</v>
      </c>
      <c r="AR162" s="139" t="s">
        <v>125</v>
      </c>
      <c r="AT162" s="139" t="s">
        <v>120</v>
      </c>
      <c r="AU162" s="139" t="s">
        <v>84</v>
      </c>
      <c r="AY162" s="17" t="s">
        <v>117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7" t="s">
        <v>82</v>
      </c>
      <c r="BK162" s="140">
        <f>ROUND(I162*H162,2)</f>
        <v>0</v>
      </c>
      <c r="BL162" s="17" t="s">
        <v>125</v>
      </c>
      <c r="BM162" s="139" t="s">
        <v>294</v>
      </c>
    </row>
    <row r="163" spans="2:65" s="1" customFormat="1" hidden="1">
      <c r="B163" s="32"/>
      <c r="D163" s="141" t="s">
        <v>127</v>
      </c>
      <c r="F163" s="142" t="s">
        <v>295</v>
      </c>
      <c r="I163" s="143"/>
      <c r="L163" s="32"/>
      <c r="M163" s="144"/>
      <c r="T163" s="53"/>
      <c r="AT163" s="17" t="s">
        <v>127</v>
      </c>
      <c r="AU163" s="17" t="s">
        <v>84</v>
      </c>
    </row>
    <row r="164" spans="2:65" s="12" customFormat="1">
      <c r="B164" s="145"/>
      <c r="D164" s="146" t="s">
        <v>129</v>
      </c>
      <c r="E164" s="147" t="s">
        <v>3</v>
      </c>
      <c r="F164" s="148" t="s">
        <v>296</v>
      </c>
      <c r="H164" s="149">
        <v>129.69999999999999</v>
      </c>
      <c r="I164" s="150"/>
      <c r="L164" s="145"/>
      <c r="M164" s="151"/>
      <c r="T164" s="152"/>
      <c r="AT164" s="147" t="s">
        <v>129</v>
      </c>
      <c r="AU164" s="147" t="s">
        <v>84</v>
      </c>
      <c r="AV164" s="12" t="s">
        <v>84</v>
      </c>
      <c r="AW164" s="12" t="s">
        <v>35</v>
      </c>
      <c r="AX164" s="12" t="s">
        <v>82</v>
      </c>
      <c r="AY164" s="147" t="s">
        <v>117</v>
      </c>
    </row>
    <row r="165" spans="2:65" s="1" customFormat="1" ht="14.4" customHeight="1">
      <c r="B165" s="127"/>
      <c r="C165" s="128" t="s">
        <v>143</v>
      </c>
      <c r="D165" s="128" t="s">
        <v>120</v>
      </c>
      <c r="E165" s="129" t="s">
        <v>297</v>
      </c>
      <c r="F165" s="130" t="s">
        <v>298</v>
      </c>
      <c r="G165" s="131" t="s">
        <v>136</v>
      </c>
      <c r="H165" s="132">
        <v>26</v>
      </c>
      <c r="I165" s="133"/>
      <c r="J165" s="134">
        <f>ROUND(I165*H165,2)</f>
        <v>0</v>
      </c>
      <c r="K165" s="130" t="s">
        <v>124</v>
      </c>
      <c r="L165" s="32"/>
      <c r="M165" s="135" t="s">
        <v>3</v>
      </c>
      <c r="N165" s="136" t="s">
        <v>45</v>
      </c>
      <c r="P165" s="137">
        <f>O165*H165</f>
        <v>0</v>
      </c>
      <c r="Q165" s="137">
        <v>0</v>
      </c>
      <c r="R165" s="137">
        <f>Q165*H165</f>
        <v>0</v>
      </c>
      <c r="S165" s="137">
        <v>2.5000000000000001E-4</v>
      </c>
      <c r="T165" s="138">
        <f>S165*H165</f>
        <v>6.5000000000000006E-3</v>
      </c>
      <c r="AR165" s="139" t="s">
        <v>125</v>
      </c>
      <c r="AT165" s="139" t="s">
        <v>120</v>
      </c>
      <c r="AU165" s="139" t="s">
        <v>84</v>
      </c>
      <c r="AY165" s="17" t="s">
        <v>117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7" t="s">
        <v>82</v>
      </c>
      <c r="BK165" s="140">
        <f>ROUND(I165*H165,2)</f>
        <v>0</v>
      </c>
      <c r="BL165" s="17" t="s">
        <v>125</v>
      </c>
      <c r="BM165" s="139" t="s">
        <v>299</v>
      </c>
    </row>
    <row r="166" spans="2:65" s="1" customFormat="1" hidden="1">
      <c r="B166" s="32"/>
      <c r="D166" s="141" t="s">
        <v>127</v>
      </c>
      <c r="F166" s="142" t="s">
        <v>300</v>
      </c>
      <c r="I166" s="143"/>
      <c r="L166" s="32"/>
      <c r="M166" s="144"/>
      <c r="T166" s="53"/>
      <c r="AT166" s="17" t="s">
        <v>127</v>
      </c>
      <c r="AU166" s="17" t="s">
        <v>84</v>
      </c>
    </row>
    <row r="167" spans="2:65" s="1" customFormat="1" ht="14.4" customHeight="1">
      <c r="B167" s="127"/>
      <c r="C167" s="128" t="s">
        <v>301</v>
      </c>
      <c r="D167" s="128" t="s">
        <v>120</v>
      </c>
      <c r="E167" s="129" t="s">
        <v>302</v>
      </c>
      <c r="F167" s="130" t="s">
        <v>303</v>
      </c>
      <c r="G167" s="131" t="s">
        <v>136</v>
      </c>
      <c r="H167" s="132">
        <v>84</v>
      </c>
      <c r="I167" s="133"/>
      <c r="J167" s="134">
        <f>ROUND(I167*H167,2)</f>
        <v>0</v>
      </c>
      <c r="K167" s="130" t="s">
        <v>124</v>
      </c>
      <c r="L167" s="32"/>
      <c r="M167" s="135" t="s">
        <v>3</v>
      </c>
      <c r="N167" s="136" t="s">
        <v>45</v>
      </c>
      <c r="P167" s="137">
        <f>O167*H167</f>
        <v>0</v>
      </c>
      <c r="Q167" s="137">
        <v>0</v>
      </c>
      <c r="R167" s="137">
        <f>Q167*H167</f>
        <v>0</v>
      </c>
      <c r="S167" s="137">
        <v>2.7999999999999998E-4</v>
      </c>
      <c r="T167" s="138">
        <f>S167*H167</f>
        <v>2.3519999999999999E-2</v>
      </c>
      <c r="AR167" s="139" t="s">
        <v>125</v>
      </c>
      <c r="AT167" s="139" t="s">
        <v>120</v>
      </c>
      <c r="AU167" s="139" t="s">
        <v>84</v>
      </c>
      <c r="AY167" s="17" t="s">
        <v>117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82</v>
      </c>
      <c r="BK167" s="140">
        <f>ROUND(I167*H167,2)</f>
        <v>0</v>
      </c>
      <c r="BL167" s="17" t="s">
        <v>125</v>
      </c>
      <c r="BM167" s="139" t="s">
        <v>304</v>
      </c>
    </row>
    <row r="168" spans="2:65" s="1" customFormat="1" hidden="1">
      <c r="B168" s="32"/>
      <c r="D168" s="141" t="s">
        <v>127</v>
      </c>
      <c r="F168" s="142" t="s">
        <v>305</v>
      </c>
      <c r="I168" s="143"/>
      <c r="L168" s="32"/>
      <c r="M168" s="144"/>
      <c r="T168" s="53"/>
      <c r="AT168" s="17" t="s">
        <v>127</v>
      </c>
      <c r="AU168" s="17" t="s">
        <v>84</v>
      </c>
    </row>
    <row r="169" spans="2:65" s="1" customFormat="1" ht="14.4" customHeight="1">
      <c r="B169" s="127"/>
      <c r="C169" s="128" t="s">
        <v>306</v>
      </c>
      <c r="D169" s="128" t="s">
        <v>120</v>
      </c>
      <c r="E169" s="129" t="s">
        <v>307</v>
      </c>
      <c r="F169" s="130" t="s">
        <v>308</v>
      </c>
      <c r="G169" s="131" t="s">
        <v>136</v>
      </c>
      <c r="H169" s="132">
        <v>5</v>
      </c>
      <c r="I169" s="133"/>
      <c r="J169" s="134">
        <f>ROUND(I169*H169,2)</f>
        <v>0</v>
      </c>
      <c r="K169" s="130" t="s">
        <v>124</v>
      </c>
      <c r="L169" s="32"/>
      <c r="M169" s="135" t="s">
        <v>3</v>
      </c>
      <c r="N169" s="136" t="s">
        <v>45</v>
      </c>
      <c r="P169" s="137">
        <f>O169*H169</f>
        <v>0</v>
      </c>
      <c r="Q169" s="137">
        <v>0</v>
      </c>
      <c r="R169" s="137">
        <f>Q169*H169</f>
        <v>0</v>
      </c>
      <c r="S169" s="137">
        <v>2.2100000000000002E-3</v>
      </c>
      <c r="T169" s="138">
        <f>S169*H169</f>
        <v>1.1050000000000001E-2</v>
      </c>
      <c r="AR169" s="139" t="s">
        <v>125</v>
      </c>
      <c r="AT169" s="139" t="s">
        <v>120</v>
      </c>
      <c r="AU169" s="139" t="s">
        <v>84</v>
      </c>
      <c r="AY169" s="17" t="s">
        <v>117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82</v>
      </c>
      <c r="BK169" s="140">
        <f>ROUND(I169*H169,2)</f>
        <v>0</v>
      </c>
      <c r="BL169" s="17" t="s">
        <v>125</v>
      </c>
      <c r="BM169" s="139" t="s">
        <v>309</v>
      </c>
    </row>
    <row r="170" spans="2:65" s="1" customFormat="1" hidden="1">
      <c r="B170" s="32"/>
      <c r="D170" s="141" t="s">
        <v>127</v>
      </c>
      <c r="F170" s="142" t="s">
        <v>310</v>
      </c>
      <c r="I170" s="143"/>
      <c r="L170" s="32"/>
      <c r="M170" s="144"/>
      <c r="T170" s="53"/>
      <c r="AT170" s="17" t="s">
        <v>127</v>
      </c>
      <c r="AU170" s="17" t="s">
        <v>84</v>
      </c>
    </row>
    <row r="171" spans="2:65" s="11" customFormat="1" ht="22.8" customHeight="1">
      <c r="B171" s="115"/>
      <c r="D171" s="116" t="s">
        <v>73</v>
      </c>
      <c r="E171" s="125" t="s">
        <v>311</v>
      </c>
      <c r="F171" s="125" t="s">
        <v>312</v>
      </c>
      <c r="I171" s="118"/>
      <c r="J171" s="126">
        <f>BK171</f>
        <v>0</v>
      </c>
      <c r="L171" s="115"/>
      <c r="M171" s="120"/>
      <c r="P171" s="121">
        <f>SUM(P172:P176)</f>
        <v>0</v>
      </c>
      <c r="R171" s="121">
        <f>SUM(R172:R176)</f>
        <v>3.5509472799999999</v>
      </c>
      <c r="T171" s="122">
        <f>SUM(T172:T176)</f>
        <v>0</v>
      </c>
      <c r="AR171" s="116" t="s">
        <v>84</v>
      </c>
      <c r="AT171" s="123" t="s">
        <v>73</v>
      </c>
      <c r="AU171" s="123" t="s">
        <v>82</v>
      </c>
      <c r="AY171" s="116" t="s">
        <v>117</v>
      </c>
      <c r="BK171" s="124">
        <f>SUM(BK172:BK176)</f>
        <v>0</v>
      </c>
    </row>
    <row r="172" spans="2:65" s="1" customFormat="1" ht="22.2" customHeight="1">
      <c r="B172" s="127"/>
      <c r="C172" s="128" t="s">
        <v>313</v>
      </c>
      <c r="D172" s="128" t="s">
        <v>120</v>
      </c>
      <c r="E172" s="129" t="s">
        <v>314</v>
      </c>
      <c r="F172" s="130" t="s">
        <v>315</v>
      </c>
      <c r="G172" s="131" t="s">
        <v>123</v>
      </c>
      <c r="H172" s="132">
        <v>218.92400000000001</v>
      </c>
      <c r="I172" s="133"/>
      <c r="J172" s="134">
        <f>ROUND(I172*H172,2)</f>
        <v>0</v>
      </c>
      <c r="K172" s="130" t="s">
        <v>124</v>
      </c>
      <c r="L172" s="32"/>
      <c r="M172" s="135" t="s">
        <v>3</v>
      </c>
      <c r="N172" s="136" t="s">
        <v>45</v>
      </c>
      <c r="P172" s="137">
        <f>O172*H172</f>
        <v>0</v>
      </c>
      <c r="Q172" s="137">
        <v>1.6219999999999998E-2</v>
      </c>
      <c r="R172" s="137">
        <f>Q172*H172</f>
        <v>3.5509472799999999</v>
      </c>
      <c r="S172" s="137">
        <v>0</v>
      </c>
      <c r="T172" s="138">
        <f>S172*H172</f>
        <v>0</v>
      </c>
      <c r="AR172" s="139" t="s">
        <v>125</v>
      </c>
      <c r="AT172" s="139" t="s">
        <v>120</v>
      </c>
      <c r="AU172" s="139" t="s">
        <v>84</v>
      </c>
      <c r="AY172" s="17" t="s">
        <v>117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82</v>
      </c>
      <c r="BK172" s="140">
        <f>ROUND(I172*H172,2)</f>
        <v>0</v>
      </c>
      <c r="BL172" s="17" t="s">
        <v>125</v>
      </c>
      <c r="BM172" s="139" t="s">
        <v>316</v>
      </c>
    </row>
    <row r="173" spans="2:65" s="1" customFormat="1" hidden="1">
      <c r="B173" s="32"/>
      <c r="D173" s="141" t="s">
        <v>127</v>
      </c>
      <c r="F173" s="142" t="s">
        <v>317</v>
      </c>
      <c r="I173" s="143"/>
      <c r="L173" s="32"/>
      <c r="M173" s="144"/>
      <c r="T173" s="53"/>
      <c r="AT173" s="17" t="s">
        <v>127</v>
      </c>
      <c r="AU173" s="17" t="s">
        <v>84</v>
      </c>
    </row>
    <row r="174" spans="2:65" s="12" customFormat="1">
      <c r="B174" s="145"/>
      <c r="D174" s="146" t="s">
        <v>129</v>
      </c>
      <c r="E174" s="147" t="s">
        <v>3</v>
      </c>
      <c r="F174" s="148" t="s">
        <v>318</v>
      </c>
      <c r="H174" s="149">
        <v>218.92400000000001</v>
      </c>
      <c r="I174" s="150"/>
      <c r="L174" s="145"/>
      <c r="M174" s="151"/>
      <c r="T174" s="152"/>
      <c r="AT174" s="147" t="s">
        <v>129</v>
      </c>
      <c r="AU174" s="147" t="s">
        <v>84</v>
      </c>
      <c r="AV174" s="12" t="s">
        <v>84</v>
      </c>
      <c r="AW174" s="12" t="s">
        <v>35</v>
      </c>
      <c r="AX174" s="12" t="s">
        <v>82</v>
      </c>
      <c r="AY174" s="147" t="s">
        <v>117</v>
      </c>
    </row>
    <row r="175" spans="2:65" s="1" customFormat="1" ht="22.2" customHeight="1">
      <c r="B175" s="127"/>
      <c r="C175" s="128" t="s">
        <v>319</v>
      </c>
      <c r="D175" s="128" t="s">
        <v>120</v>
      </c>
      <c r="E175" s="129" t="s">
        <v>320</v>
      </c>
      <c r="F175" s="130" t="s">
        <v>321</v>
      </c>
      <c r="G175" s="131" t="s">
        <v>220</v>
      </c>
      <c r="H175" s="132">
        <v>3.5510000000000002</v>
      </c>
      <c r="I175" s="133"/>
      <c r="J175" s="134">
        <f>ROUND(I175*H175,2)</f>
        <v>0</v>
      </c>
      <c r="K175" s="130" t="s">
        <v>124</v>
      </c>
      <c r="L175" s="32"/>
      <c r="M175" s="135" t="s">
        <v>3</v>
      </c>
      <c r="N175" s="136" t="s">
        <v>45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125</v>
      </c>
      <c r="AT175" s="139" t="s">
        <v>120</v>
      </c>
      <c r="AU175" s="139" t="s">
        <v>84</v>
      </c>
      <c r="AY175" s="17" t="s">
        <v>117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82</v>
      </c>
      <c r="BK175" s="140">
        <f>ROUND(I175*H175,2)</f>
        <v>0</v>
      </c>
      <c r="BL175" s="17" t="s">
        <v>125</v>
      </c>
      <c r="BM175" s="139" t="s">
        <v>322</v>
      </c>
    </row>
    <row r="176" spans="2:65" s="1" customFormat="1" hidden="1">
      <c r="B176" s="32"/>
      <c r="D176" s="141" t="s">
        <v>127</v>
      </c>
      <c r="F176" s="142" t="s">
        <v>323</v>
      </c>
      <c r="I176" s="143"/>
      <c r="L176" s="32"/>
      <c r="M176" s="144"/>
      <c r="T176" s="53"/>
      <c r="AT176" s="17" t="s">
        <v>127</v>
      </c>
      <c r="AU176" s="17" t="s">
        <v>84</v>
      </c>
    </row>
    <row r="177" spans="2:65" s="11" customFormat="1" ht="22.8" customHeight="1">
      <c r="B177" s="115"/>
      <c r="D177" s="116" t="s">
        <v>73</v>
      </c>
      <c r="E177" s="125" t="s">
        <v>324</v>
      </c>
      <c r="F177" s="125" t="s">
        <v>325</v>
      </c>
      <c r="I177" s="118"/>
      <c r="J177" s="126">
        <f>BK177</f>
        <v>0</v>
      </c>
      <c r="L177" s="115"/>
      <c r="M177" s="120"/>
      <c r="P177" s="121">
        <f>SUM(P178:P223)</f>
        <v>0</v>
      </c>
      <c r="R177" s="121">
        <f>SUM(R178:R223)</f>
        <v>1.3748473999999999</v>
      </c>
      <c r="T177" s="122">
        <f>SUM(T178:T223)</f>
        <v>1.2925285999999998</v>
      </c>
      <c r="AR177" s="116" t="s">
        <v>84</v>
      </c>
      <c r="AT177" s="123" t="s">
        <v>73</v>
      </c>
      <c r="AU177" s="123" t="s">
        <v>82</v>
      </c>
      <c r="AY177" s="116" t="s">
        <v>117</v>
      </c>
      <c r="BK177" s="124">
        <f>SUM(BK178:BK223)</f>
        <v>0</v>
      </c>
    </row>
    <row r="178" spans="2:65" s="1" customFormat="1" ht="14.4" customHeight="1">
      <c r="B178" s="127"/>
      <c r="C178" s="128" t="s">
        <v>326</v>
      </c>
      <c r="D178" s="128" t="s">
        <v>120</v>
      </c>
      <c r="E178" s="129" t="s">
        <v>327</v>
      </c>
      <c r="F178" s="130" t="s">
        <v>328</v>
      </c>
      <c r="G178" s="131" t="s">
        <v>189</v>
      </c>
      <c r="H178" s="132">
        <v>25.71</v>
      </c>
      <c r="I178" s="133"/>
      <c r="J178" s="134">
        <f>ROUND(I178*H178,2)</f>
        <v>0</v>
      </c>
      <c r="K178" s="130" t="s">
        <v>124</v>
      </c>
      <c r="L178" s="32"/>
      <c r="M178" s="135" t="s">
        <v>3</v>
      </c>
      <c r="N178" s="136" t="s">
        <v>45</v>
      </c>
      <c r="P178" s="137">
        <f>O178*H178</f>
        <v>0</v>
      </c>
      <c r="Q178" s="137">
        <v>0</v>
      </c>
      <c r="R178" s="137">
        <f>Q178*H178</f>
        <v>0</v>
      </c>
      <c r="S178" s="137">
        <v>1.7600000000000001E-3</v>
      </c>
      <c r="T178" s="138">
        <f>S178*H178</f>
        <v>4.5249600000000001E-2</v>
      </c>
      <c r="AR178" s="139" t="s">
        <v>125</v>
      </c>
      <c r="AT178" s="139" t="s">
        <v>120</v>
      </c>
      <c r="AU178" s="139" t="s">
        <v>84</v>
      </c>
      <c r="AY178" s="17" t="s">
        <v>117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82</v>
      </c>
      <c r="BK178" s="140">
        <f>ROUND(I178*H178,2)</f>
        <v>0</v>
      </c>
      <c r="BL178" s="17" t="s">
        <v>125</v>
      </c>
      <c r="BM178" s="139" t="s">
        <v>329</v>
      </c>
    </row>
    <row r="179" spans="2:65" s="1" customFormat="1" hidden="1">
      <c r="B179" s="32"/>
      <c r="D179" s="141" t="s">
        <v>127</v>
      </c>
      <c r="F179" s="142" t="s">
        <v>330</v>
      </c>
      <c r="I179" s="143"/>
      <c r="L179" s="32"/>
      <c r="M179" s="144"/>
      <c r="T179" s="53"/>
      <c r="AT179" s="17" t="s">
        <v>127</v>
      </c>
      <c r="AU179" s="17" t="s">
        <v>84</v>
      </c>
    </row>
    <row r="180" spans="2:65" s="12" customFormat="1">
      <c r="B180" s="145"/>
      <c r="D180" s="146" t="s">
        <v>129</v>
      </c>
      <c r="E180" s="147" t="s">
        <v>3</v>
      </c>
      <c r="F180" s="148" t="s">
        <v>331</v>
      </c>
      <c r="H180" s="149">
        <v>25.71</v>
      </c>
      <c r="I180" s="150"/>
      <c r="L180" s="145"/>
      <c r="M180" s="151"/>
      <c r="T180" s="152"/>
      <c r="AT180" s="147" t="s">
        <v>129</v>
      </c>
      <c r="AU180" s="147" t="s">
        <v>84</v>
      </c>
      <c r="AV180" s="12" t="s">
        <v>84</v>
      </c>
      <c r="AW180" s="12" t="s">
        <v>35</v>
      </c>
      <c r="AX180" s="12" t="s">
        <v>82</v>
      </c>
      <c r="AY180" s="147" t="s">
        <v>117</v>
      </c>
    </row>
    <row r="181" spans="2:65" s="1" customFormat="1" ht="14.4" customHeight="1">
      <c r="B181" s="127"/>
      <c r="C181" s="128" t="s">
        <v>332</v>
      </c>
      <c r="D181" s="128" t="s">
        <v>120</v>
      </c>
      <c r="E181" s="129" t="s">
        <v>333</v>
      </c>
      <c r="F181" s="130" t="s">
        <v>334</v>
      </c>
      <c r="G181" s="131" t="s">
        <v>189</v>
      </c>
      <c r="H181" s="132">
        <v>132.07</v>
      </c>
      <c r="I181" s="133"/>
      <c r="J181" s="134">
        <f>ROUND(I181*H181,2)</f>
        <v>0</v>
      </c>
      <c r="K181" s="130" t="s">
        <v>124</v>
      </c>
      <c r="L181" s="32"/>
      <c r="M181" s="135" t="s">
        <v>3</v>
      </c>
      <c r="N181" s="136" t="s">
        <v>45</v>
      </c>
      <c r="P181" s="137">
        <f>O181*H181</f>
        <v>0</v>
      </c>
      <c r="Q181" s="137">
        <v>0</v>
      </c>
      <c r="R181" s="137">
        <f>Q181*H181</f>
        <v>0</v>
      </c>
      <c r="S181" s="137">
        <v>1.6999999999999999E-3</v>
      </c>
      <c r="T181" s="138">
        <f>S181*H181</f>
        <v>0.22451899999999997</v>
      </c>
      <c r="AR181" s="139" t="s">
        <v>125</v>
      </c>
      <c r="AT181" s="139" t="s">
        <v>120</v>
      </c>
      <c r="AU181" s="139" t="s">
        <v>84</v>
      </c>
      <c r="AY181" s="17" t="s">
        <v>117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82</v>
      </c>
      <c r="BK181" s="140">
        <f>ROUND(I181*H181,2)</f>
        <v>0</v>
      </c>
      <c r="BL181" s="17" t="s">
        <v>125</v>
      </c>
      <c r="BM181" s="139" t="s">
        <v>335</v>
      </c>
    </row>
    <row r="182" spans="2:65" s="1" customFormat="1" hidden="1">
      <c r="B182" s="32"/>
      <c r="D182" s="141" t="s">
        <v>127</v>
      </c>
      <c r="F182" s="142" t="s">
        <v>336</v>
      </c>
      <c r="I182" s="143"/>
      <c r="L182" s="32"/>
      <c r="M182" s="144"/>
      <c r="T182" s="53"/>
      <c r="AT182" s="17" t="s">
        <v>127</v>
      </c>
      <c r="AU182" s="17" t="s">
        <v>84</v>
      </c>
    </row>
    <row r="183" spans="2:65" s="12" customFormat="1">
      <c r="B183" s="145"/>
      <c r="D183" s="146" t="s">
        <v>129</v>
      </c>
      <c r="E183" s="147" t="s">
        <v>3</v>
      </c>
      <c r="F183" s="148" t="s">
        <v>337</v>
      </c>
      <c r="H183" s="149">
        <v>132.07</v>
      </c>
      <c r="I183" s="150"/>
      <c r="L183" s="145"/>
      <c r="M183" s="151"/>
      <c r="T183" s="152"/>
      <c r="AT183" s="147" t="s">
        <v>129</v>
      </c>
      <c r="AU183" s="147" t="s">
        <v>84</v>
      </c>
      <c r="AV183" s="12" t="s">
        <v>84</v>
      </c>
      <c r="AW183" s="12" t="s">
        <v>35</v>
      </c>
      <c r="AX183" s="12" t="s">
        <v>82</v>
      </c>
      <c r="AY183" s="147" t="s">
        <v>117</v>
      </c>
    </row>
    <row r="184" spans="2:65" s="1" customFormat="1" ht="14.4" customHeight="1">
      <c r="B184" s="127"/>
      <c r="C184" s="128" t="s">
        <v>338</v>
      </c>
      <c r="D184" s="128" t="s">
        <v>120</v>
      </c>
      <c r="E184" s="129" t="s">
        <v>339</v>
      </c>
      <c r="F184" s="130" t="s">
        <v>340</v>
      </c>
      <c r="G184" s="131" t="s">
        <v>189</v>
      </c>
      <c r="H184" s="132">
        <v>155.88</v>
      </c>
      <c r="I184" s="133"/>
      <c r="J184" s="134">
        <f>ROUND(I184*H184,2)</f>
        <v>0</v>
      </c>
      <c r="K184" s="130" t="s">
        <v>124</v>
      </c>
      <c r="L184" s="32"/>
      <c r="M184" s="135" t="s">
        <v>3</v>
      </c>
      <c r="N184" s="136" t="s">
        <v>45</v>
      </c>
      <c r="P184" s="137">
        <f>O184*H184</f>
        <v>0</v>
      </c>
      <c r="Q184" s="137">
        <v>0</v>
      </c>
      <c r="R184" s="137">
        <f>Q184*H184</f>
        <v>0</v>
      </c>
      <c r="S184" s="137">
        <v>1.7700000000000001E-3</v>
      </c>
      <c r="T184" s="138">
        <f>S184*H184</f>
        <v>0.27590760000000003</v>
      </c>
      <c r="AR184" s="139" t="s">
        <v>125</v>
      </c>
      <c r="AT184" s="139" t="s">
        <v>120</v>
      </c>
      <c r="AU184" s="139" t="s">
        <v>84</v>
      </c>
      <c r="AY184" s="17" t="s">
        <v>117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82</v>
      </c>
      <c r="BK184" s="140">
        <f>ROUND(I184*H184,2)</f>
        <v>0</v>
      </c>
      <c r="BL184" s="17" t="s">
        <v>125</v>
      </c>
      <c r="BM184" s="139" t="s">
        <v>341</v>
      </c>
    </row>
    <row r="185" spans="2:65" s="1" customFormat="1" hidden="1">
      <c r="B185" s="32"/>
      <c r="D185" s="141" t="s">
        <v>127</v>
      </c>
      <c r="F185" s="142" t="s">
        <v>342</v>
      </c>
      <c r="I185" s="143"/>
      <c r="L185" s="32"/>
      <c r="M185" s="144"/>
      <c r="T185" s="53"/>
      <c r="AT185" s="17" t="s">
        <v>127</v>
      </c>
      <c r="AU185" s="17" t="s">
        <v>84</v>
      </c>
    </row>
    <row r="186" spans="2:65" s="12" customFormat="1">
      <c r="B186" s="145"/>
      <c r="D186" s="146" t="s">
        <v>129</v>
      </c>
      <c r="E186" s="147" t="s">
        <v>3</v>
      </c>
      <c r="F186" s="148" t="s">
        <v>343</v>
      </c>
      <c r="H186" s="149">
        <v>155.88</v>
      </c>
      <c r="I186" s="150"/>
      <c r="L186" s="145"/>
      <c r="M186" s="151"/>
      <c r="T186" s="152"/>
      <c r="AT186" s="147" t="s">
        <v>129</v>
      </c>
      <c r="AU186" s="147" t="s">
        <v>84</v>
      </c>
      <c r="AV186" s="12" t="s">
        <v>84</v>
      </c>
      <c r="AW186" s="12" t="s">
        <v>35</v>
      </c>
      <c r="AX186" s="12" t="s">
        <v>82</v>
      </c>
      <c r="AY186" s="147" t="s">
        <v>117</v>
      </c>
    </row>
    <row r="187" spans="2:65" s="1" customFormat="1" ht="14.4" customHeight="1">
      <c r="B187" s="127"/>
      <c r="C187" s="128" t="s">
        <v>344</v>
      </c>
      <c r="D187" s="128" t="s">
        <v>120</v>
      </c>
      <c r="E187" s="129" t="s">
        <v>345</v>
      </c>
      <c r="F187" s="130" t="s">
        <v>346</v>
      </c>
      <c r="G187" s="131" t="s">
        <v>189</v>
      </c>
      <c r="H187" s="132">
        <v>19.239999999999998</v>
      </c>
      <c r="I187" s="133"/>
      <c r="J187" s="134">
        <f>ROUND(I187*H187,2)</f>
        <v>0</v>
      </c>
      <c r="K187" s="130" t="s">
        <v>124</v>
      </c>
      <c r="L187" s="32"/>
      <c r="M187" s="135" t="s">
        <v>3</v>
      </c>
      <c r="N187" s="136" t="s">
        <v>45</v>
      </c>
      <c r="P187" s="137">
        <f>O187*H187</f>
        <v>0</v>
      </c>
      <c r="Q187" s="137">
        <v>0</v>
      </c>
      <c r="R187" s="137">
        <f>Q187*H187</f>
        <v>0</v>
      </c>
      <c r="S187" s="137">
        <v>1.91E-3</v>
      </c>
      <c r="T187" s="138">
        <f>S187*H187</f>
        <v>3.6748400000000001E-2</v>
      </c>
      <c r="AR187" s="139" t="s">
        <v>125</v>
      </c>
      <c r="AT187" s="139" t="s">
        <v>120</v>
      </c>
      <c r="AU187" s="139" t="s">
        <v>84</v>
      </c>
      <c r="AY187" s="17" t="s">
        <v>117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7" t="s">
        <v>82</v>
      </c>
      <c r="BK187" s="140">
        <f>ROUND(I187*H187,2)</f>
        <v>0</v>
      </c>
      <c r="BL187" s="17" t="s">
        <v>125</v>
      </c>
      <c r="BM187" s="139" t="s">
        <v>347</v>
      </c>
    </row>
    <row r="188" spans="2:65" s="1" customFormat="1" hidden="1">
      <c r="B188" s="32"/>
      <c r="D188" s="141" t="s">
        <v>127</v>
      </c>
      <c r="F188" s="142" t="s">
        <v>348</v>
      </c>
      <c r="I188" s="143"/>
      <c r="L188" s="32"/>
      <c r="M188" s="144"/>
      <c r="T188" s="53"/>
      <c r="AT188" s="17" t="s">
        <v>127</v>
      </c>
      <c r="AU188" s="17" t="s">
        <v>84</v>
      </c>
    </row>
    <row r="189" spans="2:65" s="12" customFormat="1">
      <c r="B189" s="145"/>
      <c r="D189" s="146" t="s">
        <v>129</v>
      </c>
      <c r="E189" s="147" t="s">
        <v>3</v>
      </c>
      <c r="F189" s="148" t="s">
        <v>254</v>
      </c>
      <c r="H189" s="149">
        <v>19.239999999999998</v>
      </c>
      <c r="I189" s="150"/>
      <c r="L189" s="145"/>
      <c r="M189" s="151"/>
      <c r="T189" s="152"/>
      <c r="AT189" s="147" t="s">
        <v>129</v>
      </c>
      <c r="AU189" s="147" t="s">
        <v>84</v>
      </c>
      <c r="AV189" s="12" t="s">
        <v>84</v>
      </c>
      <c r="AW189" s="12" t="s">
        <v>35</v>
      </c>
      <c r="AX189" s="12" t="s">
        <v>82</v>
      </c>
      <c r="AY189" s="147" t="s">
        <v>117</v>
      </c>
    </row>
    <row r="190" spans="2:65" s="1" customFormat="1" ht="14.4" customHeight="1">
      <c r="B190" s="127"/>
      <c r="C190" s="128" t="s">
        <v>349</v>
      </c>
      <c r="D190" s="128" t="s">
        <v>120</v>
      </c>
      <c r="E190" s="129" t="s">
        <v>350</v>
      </c>
      <c r="F190" s="130" t="s">
        <v>351</v>
      </c>
      <c r="G190" s="131" t="s">
        <v>189</v>
      </c>
      <c r="H190" s="132">
        <v>90</v>
      </c>
      <c r="I190" s="133"/>
      <c r="J190" s="134">
        <f>ROUND(I190*H190,2)</f>
        <v>0</v>
      </c>
      <c r="K190" s="130" t="s">
        <v>124</v>
      </c>
      <c r="L190" s="32"/>
      <c r="M190" s="135" t="s">
        <v>3</v>
      </c>
      <c r="N190" s="136" t="s">
        <v>45</v>
      </c>
      <c r="P190" s="137">
        <f>O190*H190</f>
        <v>0</v>
      </c>
      <c r="Q190" s="137">
        <v>0</v>
      </c>
      <c r="R190" s="137">
        <f>Q190*H190</f>
        <v>0</v>
      </c>
      <c r="S190" s="137">
        <v>1.75E-3</v>
      </c>
      <c r="T190" s="138">
        <f>S190*H190</f>
        <v>0.1575</v>
      </c>
      <c r="AR190" s="139" t="s">
        <v>125</v>
      </c>
      <c r="AT190" s="139" t="s">
        <v>120</v>
      </c>
      <c r="AU190" s="139" t="s">
        <v>84</v>
      </c>
      <c r="AY190" s="17" t="s">
        <v>117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82</v>
      </c>
      <c r="BK190" s="140">
        <f>ROUND(I190*H190,2)</f>
        <v>0</v>
      </c>
      <c r="BL190" s="17" t="s">
        <v>125</v>
      </c>
      <c r="BM190" s="139" t="s">
        <v>352</v>
      </c>
    </row>
    <row r="191" spans="2:65" s="1" customFormat="1" hidden="1">
      <c r="B191" s="32"/>
      <c r="D191" s="141" t="s">
        <v>127</v>
      </c>
      <c r="F191" s="142" t="s">
        <v>353</v>
      </c>
      <c r="I191" s="143"/>
      <c r="L191" s="32"/>
      <c r="M191" s="144"/>
      <c r="T191" s="53"/>
      <c r="AT191" s="17" t="s">
        <v>127</v>
      </c>
      <c r="AU191" s="17" t="s">
        <v>84</v>
      </c>
    </row>
    <row r="192" spans="2:65" s="12" customFormat="1">
      <c r="B192" s="145"/>
      <c r="D192" s="146" t="s">
        <v>129</v>
      </c>
      <c r="E192" s="147" t="s">
        <v>3</v>
      </c>
      <c r="F192" s="148" t="s">
        <v>354</v>
      </c>
      <c r="H192" s="149">
        <v>90</v>
      </c>
      <c r="I192" s="150"/>
      <c r="L192" s="145"/>
      <c r="M192" s="151"/>
      <c r="T192" s="152"/>
      <c r="AT192" s="147" t="s">
        <v>129</v>
      </c>
      <c r="AU192" s="147" t="s">
        <v>84</v>
      </c>
      <c r="AV192" s="12" t="s">
        <v>84</v>
      </c>
      <c r="AW192" s="12" t="s">
        <v>35</v>
      </c>
      <c r="AX192" s="12" t="s">
        <v>82</v>
      </c>
      <c r="AY192" s="147" t="s">
        <v>117</v>
      </c>
    </row>
    <row r="193" spans="2:65" s="1" customFormat="1" ht="22.2" customHeight="1">
      <c r="B193" s="127"/>
      <c r="C193" s="128" t="s">
        <v>355</v>
      </c>
      <c r="D193" s="128" t="s">
        <v>120</v>
      </c>
      <c r="E193" s="129" t="s">
        <v>356</v>
      </c>
      <c r="F193" s="130" t="s">
        <v>357</v>
      </c>
      <c r="G193" s="131" t="s">
        <v>136</v>
      </c>
      <c r="H193" s="132">
        <v>5</v>
      </c>
      <c r="I193" s="133"/>
      <c r="J193" s="134">
        <f>ROUND(I193*H193,2)</f>
        <v>0</v>
      </c>
      <c r="K193" s="130" t="s">
        <v>124</v>
      </c>
      <c r="L193" s="32"/>
      <c r="M193" s="135" t="s">
        <v>3</v>
      </c>
      <c r="N193" s="136" t="s">
        <v>45</v>
      </c>
      <c r="P193" s="137">
        <f>O193*H193</f>
        <v>0</v>
      </c>
      <c r="Q193" s="137">
        <v>0</v>
      </c>
      <c r="R193" s="137">
        <f>Q193*H193</f>
        <v>0</v>
      </c>
      <c r="S193" s="137">
        <v>1.8799999999999999E-3</v>
      </c>
      <c r="T193" s="138">
        <f>S193*H193</f>
        <v>9.4000000000000004E-3</v>
      </c>
      <c r="AR193" s="139" t="s">
        <v>125</v>
      </c>
      <c r="AT193" s="139" t="s">
        <v>120</v>
      </c>
      <c r="AU193" s="139" t="s">
        <v>84</v>
      </c>
      <c r="AY193" s="17" t="s">
        <v>117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82</v>
      </c>
      <c r="BK193" s="140">
        <f>ROUND(I193*H193,2)</f>
        <v>0</v>
      </c>
      <c r="BL193" s="17" t="s">
        <v>125</v>
      </c>
      <c r="BM193" s="139" t="s">
        <v>358</v>
      </c>
    </row>
    <row r="194" spans="2:65" s="1" customFormat="1" hidden="1">
      <c r="B194" s="32"/>
      <c r="D194" s="141" t="s">
        <v>127</v>
      </c>
      <c r="F194" s="142" t="s">
        <v>359</v>
      </c>
      <c r="I194" s="143"/>
      <c r="L194" s="32"/>
      <c r="M194" s="144"/>
      <c r="T194" s="53"/>
      <c r="AT194" s="17" t="s">
        <v>127</v>
      </c>
      <c r="AU194" s="17" t="s">
        <v>84</v>
      </c>
    </row>
    <row r="195" spans="2:65" s="1" customFormat="1" ht="14.4" customHeight="1">
      <c r="B195" s="127"/>
      <c r="C195" s="128" t="s">
        <v>360</v>
      </c>
      <c r="D195" s="128" t="s">
        <v>120</v>
      </c>
      <c r="E195" s="129" t="s">
        <v>361</v>
      </c>
      <c r="F195" s="130" t="s">
        <v>362</v>
      </c>
      <c r="G195" s="131" t="s">
        <v>189</v>
      </c>
      <c r="H195" s="132">
        <v>155.88</v>
      </c>
      <c r="I195" s="133"/>
      <c r="J195" s="134">
        <f>ROUND(I195*H195,2)</f>
        <v>0</v>
      </c>
      <c r="K195" s="130" t="s">
        <v>124</v>
      </c>
      <c r="L195" s="32"/>
      <c r="M195" s="135" t="s">
        <v>3</v>
      </c>
      <c r="N195" s="136" t="s">
        <v>45</v>
      </c>
      <c r="P195" s="137">
        <f>O195*H195</f>
        <v>0</v>
      </c>
      <c r="Q195" s="137">
        <v>0</v>
      </c>
      <c r="R195" s="137">
        <f>Q195*H195</f>
        <v>0</v>
      </c>
      <c r="S195" s="137">
        <v>2.5999999999999999E-3</v>
      </c>
      <c r="T195" s="138">
        <f>S195*H195</f>
        <v>0.40528799999999998</v>
      </c>
      <c r="AR195" s="139" t="s">
        <v>125</v>
      </c>
      <c r="AT195" s="139" t="s">
        <v>120</v>
      </c>
      <c r="AU195" s="139" t="s">
        <v>84</v>
      </c>
      <c r="AY195" s="17" t="s">
        <v>117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7" t="s">
        <v>82</v>
      </c>
      <c r="BK195" s="140">
        <f>ROUND(I195*H195,2)</f>
        <v>0</v>
      </c>
      <c r="BL195" s="17" t="s">
        <v>125</v>
      </c>
      <c r="BM195" s="139" t="s">
        <v>363</v>
      </c>
    </row>
    <row r="196" spans="2:65" s="1" customFormat="1" hidden="1">
      <c r="B196" s="32"/>
      <c r="D196" s="141" t="s">
        <v>127</v>
      </c>
      <c r="F196" s="142" t="s">
        <v>364</v>
      </c>
      <c r="I196" s="143"/>
      <c r="L196" s="32"/>
      <c r="M196" s="144"/>
      <c r="T196" s="53"/>
      <c r="AT196" s="17" t="s">
        <v>127</v>
      </c>
      <c r="AU196" s="17" t="s">
        <v>84</v>
      </c>
    </row>
    <row r="197" spans="2:65" s="1" customFormat="1" ht="14.4" customHeight="1">
      <c r="B197" s="127"/>
      <c r="C197" s="128" t="s">
        <v>365</v>
      </c>
      <c r="D197" s="128" t="s">
        <v>120</v>
      </c>
      <c r="E197" s="129" t="s">
        <v>366</v>
      </c>
      <c r="F197" s="130" t="s">
        <v>367</v>
      </c>
      <c r="G197" s="131" t="s">
        <v>189</v>
      </c>
      <c r="H197" s="132">
        <v>32.4</v>
      </c>
      <c r="I197" s="133"/>
      <c r="J197" s="134">
        <f>ROUND(I197*H197,2)</f>
        <v>0</v>
      </c>
      <c r="K197" s="130" t="s">
        <v>124</v>
      </c>
      <c r="L197" s="32"/>
      <c r="M197" s="135" t="s">
        <v>3</v>
      </c>
      <c r="N197" s="136" t="s">
        <v>45</v>
      </c>
      <c r="P197" s="137">
        <f>O197*H197</f>
        <v>0</v>
      </c>
      <c r="Q197" s="137">
        <v>0</v>
      </c>
      <c r="R197" s="137">
        <f>Q197*H197</f>
        <v>0</v>
      </c>
      <c r="S197" s="137">
        <v>3.9399999999999999E-3</v>
      </c>
      <c r="T197" s="138">
        <f>S197*H197</f>
        <v>0.12765599999999999</v>
      </c>
      <c r="AR197" s="139" t="s">
        <v>125</v>
      </c>
      <c r="AT197" s="139" t="s">
        <v>120</v>
      </c>
      <c r="AU197" s="139" t="s">
        <v>84</v>
      </c>
      <c r="AY197" s="17" t="s">
        <v>117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7" t="s">
        <v>82</v>
      </c>
      <c r="BK197" s="140">
        <f>ROUND(I197*H197,2)</f>
        <v>0</v>
      </c>
      <c r="BL197" s="17" t="s">
        <v>125</v>
      </c>
      <c r="BM197" s="139" t="s">
        <v>368</v>
      </c>
    </row>
    <row r="198" spans="2:65" s="1" customFormat="1" hidden="1">
      <c r="B198" s="32"/>
      <c r="D198" s="141" t="s">
        <v>127</v>
      </c>
      <c r="F198" s="142" t="s">
        <v>369</v>
      </c>
      <c r="I198" s="143"/>
      <c r="L198" s="32"/>
      <c r="M198" s="144"/>
      <c r="T198" s="53"/>
      <c r="AT198" s="17" t="s">
        <v>127</v>
      </c>
      <c r="AU198" s="17" t="s">
        <v>84</v>
      </c>
    </row>
    <row r="199" spans="2:65" s="12" customFormat="1">
      <c r="B199" s="145"/>
      <c r="D199" s="146" t="s">
        <v>129</v>
      </c>
      <c r="E199" s="147" t="s">
        <v>3</v>
      </c>
      <c r="F199" s="148" t="s">
        <v>370</v>
      </c>
      <c r="H199" s="149">
        <v>32.4</v>
      </c>
      <c r="I199" s="150"/>
      <c r="L199" s="145"/>
      <c r="M199" s="151"/>
      <c r="T199" s="152"/>
      <c r="AT199" s="147" t="s">
        <v>129</v>
      </c>
      <c r="AU199" s="147" t="s">
        <v>84</v>
      </c>
      <c r="AV199" s="12" t="s">
        <v>84</v>
      </c>
      <c r="AW199" s="12" t="s">
        <v>35</v>
      </c>
      <c r="AX199" s="12" t="s">
        <v>82</v>
      </c>
      <c r="AY199" s="147" t="s">
        <v>117</v>
      </c>
    </row>
    <row r="200" spans="2:65" s="1" customFormat="1" ht="19.8" customHeight="1">
      <c r="B200" s="127"/>
      <c r="C200" s="128" t="s">
        <v>371</v>
      </c>
      <c r="D200" s="128" t="s">
        <v>120</v>
      </c>
      <c r="E200" s="129" t="s">
        <v>372</v>
      </c>
      <c r="F200" s="130" t="s">
        <v>373</v>
      </c>
      <c r="G200" s="131" t="s">
        <v>136</v>
      </c>
      <c r="H200" s="132">
        <v>27</v>
      </c>
      <c r="I200" s="133"/>
      <c r="J200" s="134">
        <f>ROUND(I200*H200,2)</f>
        <v>0</v>
      </c>
      <c r="K200" s="130" t="s">
        <v>124</v>
      </c>
      <c r="L200" s="32"/>
      <c r="M200" s="135" t="s">
        <v>3</v>
      </c>
      <c r="N200" s="136" t="s">
        <v>45</v>
      </c>
      <c r="P200" s="137">
        <f>O200*H200</f>
        <v>0</v>
      </c>
      <c r="Q200" s="137">
        <v>0</v>
      </c>
      <c r="R200" s="137">
        <f>Q200*H200</f>
        <v>0</v>
      </c>
      <c r="S200" s="137">
        <v>3.8000000000000002E-4</v>
      </c>
      <c r="T200" s="138">
        <f>S200*H200</f>
        <v>1.026E-2</v>
      </c>
      <c r="AR200" s="139" t="s">
        <v>125</v>
      </c>
      <c r="AT200" s="139" t="s">
        <v>120</v>
      </c>
      <c r="AU200" s="139" t="s">
        <v>84</v>
      </c>
      <c r="AY200" s="17" t="s">
        <v>117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7" t="s">
        <v>82</v>
      </c>
      <c r="BK200" s="140">
        <f>ROUND(I200*H200,2)</f>
        <v>0</v>
      </c>
      <c r="BL200" s="17" t="s">
        <v>125</v>
      </c>
      <c r="BM200" s="139" t="s">
        <v>374</v>
      </c>
    </row>
    <row r="201" spans="2:65" s="1" customFormat="1" hidden="1">
      <c r="B201" s="32"/>
      <c r="D201" s="141" t="s">
        <v>127</v>
      </c>
      <c r="F201" s="142" t="s">
        <v>375</v>
      </c>
      <c r="I201" s="143"/>
      <c r="L201" s="32"/>
      <c r="M201" s="144"/>
      <c r="T201" s="53"/>
      <c r="AT201" s="17" t="s">
        <v>127</v>
      </c>
      <c r="AU201" s="17" t="s">
        <v>84</v>
      </c>
    </row>
    <row r="202" spans="2:65" s="12" customFormat="1">
      <c r="B202" s="145"/>
      <c r="D202" s="146" t="s">
        <v>129</v>
      </c>
      <c r="E202" s="147" t="s">
        <v>3</v>
      </c>
      <c r="F202" s="148" t="s">
        <v>376</v>
      </c>
      <c r="H202" s="149">
        <v>27</v>
      </c>
      <c r="I202" s="150"/>
      <c r="L202" s="145"/>
      <c r="M202" s="151"/>
      <c r="T202" s="152"/>
      <c r="AT202" s="147" t="s">
        <v>129</v>
      </c>
      <c r="AU202" s="147" t="s">
        <v>84</v>
      </c>
      <c r="AV202" s="12" t="s">
        <v>84</v>
      </c>
      <c r="AW202" s="12" t="s">
        <v>35</v>
      </c>
      <c r="AX202" s="12" t="s">
        <v>82</v>
      </c>
      <c r="AY202" s="147" t="s">
        <v>117</v>
      </c>
    </row>
    <row r="203" spans="2:65" s="1" customFormat="1" ht="14.4" customHeight="1">
      <c r="B203" s="127"/>
      <c r="C203" s="128" t="s">
        <v>377</v>
      </c>
      <c r="D203" s="128" t="s">
        <v>120</v>
      </c>
      <c r="E203" s="129" t="s">
        <v>378</v>
      </c>
      <c r="F203" s="130" t="s">
        <v>379</v>
      </c>
      <c r="G203" s="131" t="s">
        <v>189</v>
      </c>
      <c r="H203" s="132">
        <v>25.71</v>
      </c>
      <c r="I203" s="133"/>
      <c r="J203" s="134">
        <f>ROUND(I203*H203,2)</f>
        <v>0</v>
      </c>
      <c r="K203" s="130" t="s">
        <v>124</v>
      </c>
      <c r="L203" s="32"/>
      <c r="M203" s="135" t="s">
        <v>3</v>
      </c>
      <c r="N203" s="136" t="s">
        <v>45</v>
      </c>
      <c r="P203" s="137">
        <f>O203*H203</f>
        <v>0</v>
      </c>
      <c r="Q203" s="137">
        <v>2.9399999999999999E-3</v>
      </c>
      <c r="R203" s="137">
        <f>Q203*H203</f>
        <v>7.5587399999999999E-2</v>
      </c>
      <c r="S203" s="137">
        <v>0</v>
      </c>
      <c r="T203" s="138">
        <f>S203*H203</f>
        <v>0</v>
      </c>
      <c r="AR203" s="139" t="s">
        <v>125</v>
      </c>
      <c r="AT203" s="139" t="s">
        <v>120</v>
      </c>
      <c r="AU203" s="139" t="s">
        <v>84</v>
      </c>
      <c r="AY203" s="17" t="s">
        <v>117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82</v>
      </c>
      <c r="BK203" s="140">
        <f>ROUND(I203*H203,2)</f>
        <v>0</v>
      </c>
      <c r="BL203" s="17" t="s">
        <v>125</v>
      </c>
      <c r="BM203" s="139" t="s">
        <v>380</v>
      </c>
    </row>
    <row r="204" spans="2:65" s="1" customFormat="1" hidden="1">
      <c r="B204" s="32"/>
      <c r="D204" s="141" t="s">
        <v>127</v>
      </c>
      <c r="F204" s="142" t="s">
        <v>381</v>
      </c>
      <c r="I204" s="143"/>
      <c r="L204" s="32"/>
      <c r="M204" s="144"/>
      <c r="T204" s="53"/>
      <c r="AT204" s="17" t="s">
        <v>127</v>
      </c>
      <c r="AU204" s="17" t="s">
        <v>84</v>
      </c>
    </row>
    <row r="205" spans="2:65" s="1" customFormat="1" ht="14.4" customHeight="1">
      <c r="B205" s="127"/>
      <c r="C205" s="128" t="s">
        <v>382</v>
      </c>
      <c r="D205" s="128" t="s">
        <v>120</v>
      </c>
      <c r="E205" s="129" t="s">
        <v>383</v>
      </c>
      <c r="F205" s="130" t="s">
        <v>384</v>
      </c>
      <c r="G205" s="131" t="s">
        <v>189</v>
      </c>
      <c r="H205" s="132">
        <v>132.07</v>
      </c>
      <c r="I205" s="133"/>
      <c r="J205" s="134">
        <f>ROUND(I205*H205,2)</f>
        <v>0</v>
      </c>
      <c r="K205" s="130" t="s">
        <v>124</v>
      </c>
      <c r="L205" s="32"/>
      <c r="M205" s="135" t="s">
        <v>3</v>
      </c>
      <c r="N205" s="136" t="s">
        <v>45</v>
      </c>
      <c r="P205" s="137">
        <f>O205*H205</f>
        <v>0</v>
      </c>
      <c r="Q205" s="137">
        <v>1.74E-3</v>
      </c>
      <c r="R205" s="137">
        <f>Q205*H205</f>
        <v>0.2298018</v>
      </c>
      <c r="S205" s="137">
        <v>0</v>
      </c>
      <c r="T205" s="138">
        <f>S205*H205</f>
        <v>0</v>
      </c>
      <c r="AR205" s="139" t="s">
        <v>125</v>
      </c>
      <c r="AT205" s="139" t="s">
        <v>120</v>
      </c>
      <c r="AU205" s="139" t="s">
        <v>84</v>
      </c>
      <c r="AY205" s="17" t="s">
        <v>117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82</v>
      </c>
      <c r="BK205" s="140">
        <f>ROUND(I205*H205,2)</f>
        <v>0</v>
      </c>
      <c r="BL205" s="17" t="s">
        <v>125</v>
      </c>
      <c r="BM205" s="139" t="s">
        <v>385</v>
      </c>
    </row>
    <row r="206" spans="2:65" s="1" customFormat="1" hidden="1">
      <c r="B206" s="32"/>
      <c r="D206" s="141" t="s">
        <v>127</v>
      </c>
      <c r="F206" s="142" t="s">
        <v>386</v>
      </c>
      <c r="I206" s="143"/>
      <c r="L206" s="32"/>
      <c r="M206" s="144"/>
      <c r="T206" s="53"/>
      <c r="AT206" s="17" t="s">
        <v>127</v>
      </c>
      <c r="AU206" s="17" t="s">
        <v>84</v>
      </c>
    </row>
    <row r="207" spans="2:65" s="1" customFormat="1" ht="19.8" customHeight="1">
      <c r="B207" s="127"/>
      <c r="C207" s="128" t="s">
        <v>387</v>
      </c>
      <c r="D207" s="128" t="s">
        <v>120</v>
      </c>
      <c r="E207" s="129" t="s">
        <v>388</v>
      </c>
      <c r="F207" s="130" t="s">
        <v>389</v>
      </c>
      <c r="G207" s="131" t="s">
        <v>189</v>
      </c>
      <c r="H207" s="132">
        <v>155.88</v>
      </c>
      <c r="I207" s="133"/>
      <c r="J207" s="134">
        <f>ROUND(I207*H207,2)</f>
        <v>0</v>
      </c>
      <c r="K207" s="130" t="s">
        <v>124</v>
      </c>
      <c r="L207" s="32"/>
      <c r="M207" s="135" t="s">
        <v>3</v>
      </c>
      <c r="N207" s="136" t="s">
        <v>45</v>
      </c>
      <c r="P207" s="137">
        <f>O207*H207</f>
        <v>0</v>
      </c>
      <c r="Q207" s="137">
        <v>1.8600000000000001E-3</v>
      </c>
      <c r="R207" s="137">
        <f>Q207*H207</f>
        <v>0.28993679999999999</v>
      </c>
      <c r="S207" s="137">
        <v>0</v>
      </c>
      <c r="T207" s="138">
        <f>S207*H207</f>
        <v>0</v>
      </c>
      <c r="AR207" s="139" t="s">
        <v>125</v>
      </c>
      <c r="AT207" s="139" t="s">
        <v>120</v>
      </c>
      <c r="AU207" s="139" t="s">
        <v>84</v>
      </c>
      <c r="AY207" s="17" t="s">
        <v>117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82</v>
      </c>
      <c r="BK207" s="140">
        <f>ROUND(I207*H207,2)</f>
        <v>0</v>
      </c>
      <c r="BL207" s="17" t="s">
        <v>125</v>
      </c>
      <c r="BM207" s="139" t="s">
        <v>390</v>
      </c>
    </row>
    <row r="208" spans="2:65" s="1" customFormat="1" hidden="1">
      <c r="B208" s="32"/>
      <c r="D208" s="141" t="s">
        <v>127</v>
      </c>
      <c r="F208" s="142" t="s">
        <v>391</v>
      </c>
      <c r="I208" s="143"/>
      <c r="L208" s="32"/>
      <c r="M208" s="144"/>
      <c r="T208" s="53"/>
      <c r="AT208" s="17" t="s">
        <v>127</v>
      </c>
      <c r="AU208" s="17" t="s">
        <v>84</v>
      </c>
    </row>
    <row r="209" spans="2:65" s="1" customFormat="1" ht="22.2" customHeight="1">
      <c r="B209" s="127"/>
      <c r="C209" s="128" t="s">
        <v>392</v>
      </c>
      <c r="D209" s="128" t="s">
        <v>120</v>
      </c>
      <c r="E209" s="129" t="s">
        <v>393</v>
      </c>
      <c r="F209" s="130" t="s">
        <v>394</v>
      </c>
      <c r="G209" s="131" t="s">
        <v>189</v>
      </c>
      <c r="H209" s="132">
        <v>19.239999999999998</v>
      </c>
      <c r="I209" s="133"/>
      <c r="J209" s="134">
        <f>ROUND(I209*H209,2)</f>
        <v>0</v>
      </c>
      <c r="K209" s="130" t="s">
        <v>124</v>
      </c>
      <c r="L209" s="32"/>
      <c r="M209" s="135" t="s">
        <v>3</v>
      </c>
      <c r="N209" s="136" t="s">
        <v>45</v>
      </c>
      <c r="P209" s="137">
        <f>O209*H209</f>
        <v>0</v>
      </c>
      <c r="Q209" s="137">
        <v>4.3800000000000002E-3</v>
      </c>
      <c r="R209" s="137">
        <f>Q209*H209</f>
        <v>8.4271199999999991E-2</v>
      </c>
      <c r="S209" s="137">
        <v>0</v>
      </c>
      <c r="T209" s="138">
        <f>S209*H209</f>
        <v>0</v>
      </c>
      <c r="AR209" s="139" t="s">
        <v>125</v>
      </c>
      <c r="AT209" s="139" t="s">
        <v>120</v>
      </c>
      <c r="AU209" s="139" t="s">
        <v>84</v>
      </c>
      <c r="AY209" s="17" t="s">
        <v>117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82</v>
      </c>
      <c r="BK209" s="140">
        <f>ROUND(I209*H209,2)</f>
        <v>0</v>
      </c>
      <c r="BL209" s="17" t="s">
        <v>125</v>
      </c>
      <c r="BM209" s="139" t="s">
        <v>395</v>
      </c>
    </row>
    <row r="210" spans="2:65" s="1" customFormat="1" hidden="1">
      <c r="B210" s="32"/>
      <c r="D210" s="141" t="s">
        <v>127</v>
      </c>
      <c r="F210" s="142" t="s">
        <v>396</v>
      </c>
      <c r="I210" s="143"/>
      <c r="L210" s="32"/>
      <c r="M210" s="144"/>
      <c r="T210" s="53"/>
      <c r="AT210" s="17" t="s">
        <v>127</v>
      </c>
      <c r="AU210" s="17" t="s">
        <v>84</v>
      </c>
    </row>
    <row r="211" spans="2:65" s="1" customFormat="1" ht="22.2" customHeight="1">
      <c r="B211" s="127"/>
      <c r="C211" s="128" t="s">
        <v>397</v>
      </c>
      <c r="D211" s="128" t="s">
        <v>120</v>
      </c>
      <c r="E211" s="129" t="s">
        <v>398</v>
      </c>
      <c r="F211" s="130" t="s">
        <v>399</v>
      </c>
      <c r="G211" s="131" t="s">
        <v>136</v>
      </c>
      <c r="H211" s="132">
        <v>6</v>
      </c>
      <c r="I211" s="133"/>
      <c r="J211" s="134">
        <f>ROUND(I211*H211,2)</f>
        <v>0</v>
      </c>
      <c r="K211" s="130" t="s">
        <v>124</v>
      </c>
      <c r="L211" s="32"/>
      <c r="M211" s="135" t="s">
        <v>3</v>
      </c>
      <c r="N211" s="136" t="s">
        <v>45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125</v>
      </c>
      <c r="AT211" s="139" t="s">
        <v>120</v>
      </c>
      <c r="AU211" s="139" t="s">
        <v>84</v>
      </c>
      <c r="AY211" s="17" t="s">
        <v>117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82</v>
      </c>
      <c r="BK211" s="140">
        <f>ROUND(I211*H211,2)</f>
        <v>0</v>
      </c>
      <c r="BL211" s="17" t="s">
        <v>125</v>
      </c>
      <c r="BM211" s="139" t="s">
        <v>400</v>
      </c>
    </row>
    <row r="212" spans="2:65" s="1" customFormat="1" hidden="1">
      <c r="B212" s="32"/>
      <c r="D212" s="141" t="s">
        <v>127</v>
      </c>
      <c r="F212" s="142" t="s">
        <v>401</v>
      </c>
      <c r="I212" s="143"/>
      <c r="L212" s="32"/>
      <c r="M212" s="144"/>
      <c r="T212" s="53"/>
      <c r="AT212" s="17" t="s">
        <v>127</v>
      </c>
      <c r="AU212" s="17" t="s">
        <v>84</v>
      </c>
    </row>
    <row r="213" spans="2:65" s="1" customFormat="1" ht="22.2" customHeight="1">
      <c r="B213" s="127"/>
      <c r="C213" s="128" t="s">
        <v>402</v>
      </c>
      <c r="D213" s="128" t="s">
        <v>120</v>
      </c>
      <c r="E213" s="129" t="s">
        <v>403</v>
      </c>
      <c r="F213" s="130" t="s">
        <v>404</v>
      </c>
      <c r="G213" s="131" t="s">
        <v>189</v>
      </c>
      <c r="H213" s="132">
        <v>90</v>
      </c>
      <c r="I213" s="133"/>
      <c r="J213" s="134">
        <f>ROUND(I213*H213,2)</f>
        <v>0</v>
      </c>
      <c r="K213" s="130" t="s">
        <v>124</v>
      </c>
      <c r="L213" s="32"/>
      <c r="M213" s="135" t="s">
        <v>3</v>
      </c>
      <c r="N213" s="136" t="s">
        <v>45</v>
      </c>
      <c r="P213" s="137">
        <f>O213*H213</f>
        <v>0</v>
      </c>
      <c r="Q213" s="137">
        <v>2.2000000000000001E-3</v>
      </c>
      <c r="R213" s="137">
        <f>Q213*H213</f>
        <v>0.19800000000000001</v>
      </c>
      <c r="S213" s="137">
        <v>0</v>
      </c>
      <c r="T213" s="138">
        <f>S213*H213</f>
        <v>0</v>
      </c>
      <c r="AR213" s="139" t="s">
        <v>125</v>
      </c>
      <c r="AT213" s="139" t="s">
        <v>120</v>
      </c>
      <c r="AU213" s="139" t="s">
        <v>84</v>
      </c>
      <c r="AY213" s="17" t="s">
        <v>117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82</v>
      </c>
      <c r="BK213" s="140">
        <f>ROUND(I213*H213,2)</f>
        <v>0</v>
      </c>
      <c r="BL213" s="17" t="s">
        <v>125</v>
      </c>
      <c r="BM213" s="139" t="s">
        <v>405</v>
      </c>
    </row>
    <row r="214" spans="2:65" s="1" customFormat="1" hidden="1">
      <c r="B214" s="32"/>
      <c r="D214" s="141" t="s">
        <v>127</v>
      </c>
      <c r="F214" s="142" t="s">
        <v>406</v>
      </c>
      <c r="I214" s="143"/>
      <c r="L214" s="32"/>
      <c r="M214" s="144"/>
      <c r="T214" s="53"/>
      <c r="AT214" s="17" t="s">
        <v>127</v>
      </c>
      <c r="AU214" s="17" t="s">
        <v>84</v>
      </c>
    </row>
    <row r="215" spans="2:65" s="1" customFormat="1" ht="19.8" customHeight="1">
      <c r="B215" s="127"/>
      <c r="C215" s="128" t="s">
        <v>407</v>
      </c>
      <c r="D215" s="128" t="s">
        <v>120</v>
      </c>
      <c r="E215" s="129" t="s">
        <v>408</v>
      </c>
      <c r="F215" s="130" t="s">
        <v>409</v>
      </c>
      <c r="G215" s="131" t="s">
        <v>189</v>
      </c>
      <c r="H215" s="132">
        <v>155.88</v>
      </c>
      <c r="I215" s="133"/>
      <c r="J215" s="134">
        <f>ROUND(I215*H215,2)</f>
        <v>0</v>
      </c>
      <c r="K215" s="130" t="s">
        <v>124</v>
      </c>
      <c r="L215" s="32"/>
      <c r="M215" s="135" t="s">
        <v>3</v>
      </c>
      <c r="N215" s="136" t="s">
        <v>45</v>
      </c>
      <c r="P215" s="137">
        <f>O215*H215</f>
        <v>0</v>
      </c>
      <c r="Q215" s="137">
        <v>2.7399999999999998E-3</v>
      </c>
      <c r="R215" s="137">
        <f>Q215*H215</f>
        <v>0.42711119999999997</v>
      </c>
      <c r="S215" s="137">
        <v>0</v>
      </c>
      <c r="T215" s="138">
        <f>S215*H215</f>
        <v>0</v>
      </c>
      <c r="AR215" s="139" t="s">
        <v>125</v>
      </c>
      <c r="AT215" s="139" t="s">
        <v>120</v>
      </c>
      <c r="AU215" s="139" t="s">
        <v>84</v>
      </c>
      <c r="AY215" s="17" t="s">
        <v>117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82</v>
      </c>
      <c r="BK215" s="140">
        <f>ROUND(I215*H215,2)</f>
        <v>0</v>
      </c>
      <c r="BL215" s="17" t="s">
        <v>125</v>
      </c>
      <c r="BM215" s="139" t="s">
        <v>410</v>
      </c>
    </row>
    <row r="216" spans="2:65" s="1" customFormat="1" hidden="1">
      <c r="B216" s="32"/>
      <c r="D216" s="141" t="s">
        <v>127</v>
      </c>
      <c r="F216" s="142" t="s">
        <v>411</v>
      </c>
      <c r="I216" s="143"/>
      <c r="L216" s="32"/>
      <c r="M216" s="144"/>
      <c r="T216" s="53"/>
      <c r="AT216" s="17" t="s">
        <v>127</v>
      </c>
      <c r="AU216" s="17" t="s">
        <v>84</v>
      </c>
    </row>
    <row r="217" spans="2:65" s="1" customFormat="1" ht="19.8" customHeight="1">
      <c r="B217" s="127"/>
      <c r="C217" s="128" t="s">
        <v>412</v>
      </c>
      <c r="D217" s="128" t="s">
        <v>120</v>
      </c>
      <c r="E217" s="129" t="s">
        <v>413</v>
      </c>
      <c r="F217" s="130" t="s">
        <v>414</v>
      </c>
      <c r="G217" s="131" t="s">
        <v>189</v>
      </c>
      <c r="H217" s="132">
        <v>3.5</v>
      </c>
      <c r="I217" s="133"/>
      <c r="J217" s="134">
        <f>ROUND(I217*H217,2)</f>
        <v>0</v>
      </c>
      <c r="K217" s="130" t="s">
        <v>124</v>
      </c>
      <c r="L217" s="32"/>
      <c r="M217" s="135" t="s">
        <v>3</v>
      </c>
      <c r="N217" s="136" t="s">
        <v>45</v>
      </c>
      <c r="P217" s="137">
        <f>O217*H217</f>
        <v>0</v>
      </c>
      <c r="Q217" s="137">
        <v>9.7000000000000005E-4</v>
      </c>
      <c r="R217" s="137">
        <f>Q217*H217</f>
        <v>3.395E-3</v>
      </c>
      <c r="S217" s="137">
        <v>0</v>
      </c>
      <c r="T217" s="138">
        <f>S217*H217</f>
        <v>0</v>
      </c>
      <c r="AR217" s="139" t="s">
        <v>125</v>
      </c>
      <c r="AT217" s="139" t="s">
        <v>120</v>
      </c>
      <c r="AU217" s="139" t="s">
        <v>84</v>
      </c>
      <c r="AY217" s="17" t="s">
        <v>117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82</v>
      </c>
      <c r="BK217" s="140">
        <f>ROUND(I217*H217,2)</f>
        <v>0</v>
      </c>
      <c r="BL217" s="17" t="s">
        <v>125</v>
      </c>
      <c r="BM217" s="139" t="s">
        <v>415</v>
      </c>
    </row>
    <row r="218" spans="2:65" s="1" customFormat="1" hidden="1">
      <c r="B218" s="32"/>
      <c r="D218" s="141" t="s">
        <v>127</v>
      </c>
      <c r="F218" s="142" t="s">
        <v>416</v>
      </c>
      <c r="I218" s="143"/>
      <c r="L218" s="32"/>
      <c r="M218" s="144"/>
      <c r="T218" s="53"/>
      <c r="AT218" s="17" t="s">
        <v>127</v>
      </c>
      <c r="AU218" s="17" t="s">
        <v>84</v>
      </c>
    </row>
    <row r="219" spans="2:65" s="1" customFormat="1" ht="19.2">
      <c r="B219" s="32"/>
      <c r="D219" s="146" t="s">
        <v>417</v>
      </c>
      <c r="F219" s="176" t="s">
        <v>418</v>
      </c>
      <c r="I219" s="143"/>
      <c r="L219" s="32"/>
      <c r="M219" s="144"/>
      <c r="T219" s="53"/>
      <c r="AT219" s="17" t="s">
        <v>417</v>
      </c>
      <c r="AU219" s="17" t="s">
        <v>84</v>
      </c>
    </row>
    <row r="220" spans="2:65" s="1" customFormat="1" ht="19.8" customHeight="1">
      <c r="B220" s="127"/>
      <c r="C220" s="128" t="s">
        <v>419</v>
      </c>
      <c r="D220" s="128" t="s">
        <v>120</v>
      </c>
      <c r="E220" s="129" t="s">
        <v>420</v>
      </c>
      <c r="F220" s="130" t="s">
        <v>421</v>
      </c>
      <c r="G220" s="131" t="s">
        <v>189</v>
      </c>
      <c r="H220" s="132">
        <v>32.4</v>
      </c>
      <c r="I220" s="133"/>
      <c r="J220" s="134">
        <f>ROUND(I220*H220,2)</f>
        <v>0</v>
      </c>
      <c r="K220" s="130" t="s">
        <v>124</v>
      </c>
      <c r="L220" s="32"/>
      <c r="M220" s="135" t="s">
        <v>3</v>
      </c>
      <c r="N220" s="136" t="s">
        <v>45</v>
      </c>
      <c r="P220" s="137">
        <f>O220*H220</f>
        <v>0</v>
      </c>
      <c r="Q220" s="137">
        <v>2.0600000000000002E-3</v>
      </c>
      <c r="R220" s="137">
        <f>Q220*H220</f>
        <v>6.6743999999999998E-2</v>
      </c>
      <c r="S220" s="137">
        <v>0</v>
      </c>
      <c r="T220" s="138">
        <f>S220*H220</f>
        <v>0</v>
      </c>
      <c r="AR220" s="139" t="s">
        <v>125</v>
      </c>
      <c r="AT220" s="139" t="s">
        <v>120</v>
      </c>
      <c r="AU220" s="139" t="s">
        <v>84</v>
      </c>
      <c r="AY220" s="17" t="s">
        <v>117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82</v>
      </c>
      <c r="BK220" s="140">
        <f>ROUND(I220*H220,2)</f>
        <v>0</v>
      </c>
      <c r="BL220" s="17" t="s">
        <v>125</v>
      </c>
      <c r="BM220" s="139" t="s">
        <v>422</v>
      </c>
    </row>
    <row r="221" spans="2:65" s="1" customFormat="1" hidden="1">
      <c r="B221" s="32"/>
      <c r="D221" s="141" t="s">
        <v>127</v>
      </c>
      <c r="F221" s="142" t="s">
        <v>423</v>
      </c>
      <c r="I221" s="143"/>
      <c r="L221" s="32"/>
      <c r="M221" s="144"/>
      <c r="T221" s="53"/>
      <c r="AT221" s="17" t="s">
        <v>127</v>
      </c>
      <c r="AU221" s="17" t="s">
        <v>84</v>
      </c>
    </row>
    <row r="222" spans="2:65" s="1" customFormat="1" ht="22.2" customHeight="1">
      <c r="B222" s="127"/>
      <c r="C222" s="128" t="s">
        <v>424</v>
      </c>
      <c r="D222" s="128" t="s">
        <v>120</v>
      </c>
      <c r="E222" s="129" t="s">
        <v>425</v>
      </c>
      <c r="F222" s="130" t="s">
        <v>426</v>
      </c>
      <c r="G222" s="131" t="s">
        <v>220</v>
      </c>
      <c r="H222" s="132">
        <v>1.375</v>
      </c>
      <c r="I222" s="133"/>
      <c r="J222" s="134">
        <f>ROUND(I222*H222,2)</f>
        <v>0</v>
      </c>
      <c r="K222" s="130" t="s">
        <v>124</v>
      </c>
      <c r="L222" s="32"/>
      <c r="M222" s="135" t="s">
        <v>3</v>
      </c>
      <c r="N222" s="136" t="s">
        <v>45</v>
      </c>
      <c r="P222" s="137">
        <f>O222*H222</f>
        <v>0</v>
      </c>
      <c r="Q222" s="137">
        <v>0</v>
      </c>
      <c r="R222" s="137">
        <f>Q222*H222</f>
        <v>0</v>
      </c>
      <c r="S222" s="137">
        <v>0</v>
      </c>
      <c r="T222" s="138">
        <f>S222*H222</f>
        <v>0</v>
      </c>
      <c r="AR222" s="139" t="s">
        <v>125</v>
      </c>
      <c r="AT222" s="139" t="s">
        <v>120</v>
      </c>
      <c r="AU222" s="139" t="s">
        <v>84</v>
      </c>
      <c r="AY222" s="17" t="s">
        <v>117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7" t="s">
        <v>82</v>
      </c>
      <c r="BK222" s="140">
        <f>ROUND(I222*H222,2)</f>
        <v>0</v>
      </c>
      <c r="BL222" s="17" t="s">
        <v>125</v>
      </c>
      <c r="BM222" s="139" t="s">
        <v>427</v>
      </c>
    </row>
    <row r="223" spans="2:65" s="1" customFormat="1" hidden="1">
      <c r="B223" s="32"/>
      <c r="D223" s="141" t="s">
        <v>127</v>
      </c>
      <c r="F223" s="142" t="s">
        <v>428</v>
      </c>
      <c r="I223" s="143"/>
      <c r="L223" s="32"/>
      <c r="M223" s="144"/>
      <c r="T223" s="53"/>
      <c r="AT223" s="17" t="s">
        <v>127</v>
      </c>
      <c r="AU223" s="17" t="s">
        <v>84</v>
      </c>
    </row>
    <row r="224" spans="2:65" s="11" customFormat="1" ht="25.95" customHeight="1">
      <c r="B224" s="115"/>
      <c r="D224" s="116" t="s">
        <v>73</v>
      </c>
      <c r="E224" s="117" t="s">
        <v>429</v>
      </c>
      <c r="F224" s="117" t="s">
        <v>430</v>
      </c>
      <c r="I224" s="118"/>
      <c r="J224" s="119">
        <f>BK224</f>
        <v>0</v>
      </c>
      <c r="L224" s="115"/>
      <c r="M224" s="120"/>
      <c r="P224" s="121">
        <f>SUM(P225:P230)</f>
        <v>0</v>
      </c>
      <c r="R224" s="121">
        <f>SUM(R225:R230)</f>
        <v>0</v>
      </c>
      <c r="T224" s="122">
        <f>SUM(T225:T230)</f>
        <v>0</v>
      </c>
      <c r="AR224" s="116" t="s">
        <v>133</v>
      </c>
      <c r="AT224" s="123" t="s">
        <v>73</v>
      </c>
      <c r="AU224" s="123" t="s">
        <v>74</v>
      </c>
      <c r="AY224" s="116" t="s">
        <v>117</v>
      </c>
      <c r="BK224" s="124">
        <f>SUM(BK225:BK230)</f>
        <v>0</v>
      </c>
    </row>
    <row r="225" spans="2:65" s="1" customFormat="1" ht="14.4" customHeight="1">
      <c r="B225" s="127"/>
      <c r="C225" s="128" t="s">
        <v>431</v>
      </c>
      <c r="D225" s="128" t="s">
        <v>120</v>
      </c>
      <c r="E225" s="129" t="s">
        <v>432</v>
      </c>
      <c r="F225" s="130" t="s">
        <v>433</v>
      </c>
      <c r="G225" s="131" t="s">
        <v>434</v>
      </c>
      <c r="H225" s="132">
        <v>62</v>
      </c>
      <c r="I225" s="133"/>
      <c r="J225" s="134">
        <f>ROUND(I225*H225,2)</f>
        <v>0</v>
      </c>
      <c r="K225" s="130" t="s">
        <v>124</v>
      </c>
      <c r="L225" s="32"/>
      <c r="M225" s="135" t="s">
        <v>3</v>
      </c>
      <c r="N225" s="136" t="s">
        <v>45</v>
      </c>
      <c r="P225" s="137">
        <f>O225*H225</f>
        <v>0</v>
      </c>
      <c r="Q225" s="137">
        <v>0</v>
      </c>
      <c r="R225" s="137">
        <f>Q225*H225</f>
        <v>0</v>
      </c>
      <c r="S225" s="137">
        <v>0</v>
      </c>
      <c r="T225" s="138">
        <f>S225*H225</f>
        <v>0</v>
      </c>
      <c r="AR225" s="139" t="s">
        <v>435</v>
      </c>
      <c r="AT225" s="139" t="s">
        <v>120</v>
      </c>
      <c r="AU225" s="139" t="s">
        <v>82</v>
      </c>
      <c r="AY225" s="17" t="s">
        <v>117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7" t="s">
        <v>82</v>
      </c>
      <c r="BK225" s="140">
        <f>ROUND(I225*H225,2)</f>
        <v>0</v>
      </c>
      <c r="BL225" s="17" t="s">
        <v>435</v>
      </c>
      <c r="BM225" s="139" t="s">
        <v>436</v>
      </c>
    </row>
    <row r="226" spans="2:65" s="1" customFormat="1" hidden="1">
      <c r="B226" s="32"/>
      <c r="D226" s="141" t="s">
        <v>127</v>
      </c>
      <c r="F226" s="142" t="s">
        <v>437</v>
      </c>
      <c r="I226" s="143"/>
      <c r="L226" s="32"/>
      <c r="M226" s="144"/>
      <c r="T226" s="53"/>
      <c r="AT226" s="17" t="s">
        <v>127</v>
      </c>
      <c r="AU226" s="17" t="s">
        <v>82</v>
      </c>
    </row>
    <row r="227" spans="2:65" s="1" customFormat="1" ht="14.4" customHeight="1">
      <c r="B227" s="127"/>
      <c r="C227" s="128" t="s">
        <v>438</v>
      </c>
      <c r="D227" s="128" t="s">
        <v>120</v>
      </c>
      <c r="E227" s="129" t="s">
        <v>439</v>
      </c>
      <c r="F227" s="130" t="s">
        <v>440</v>
      </c>
      <c r="G227" s="131" t="s">
        <v>434</v>
      </c>
      <c r="H227" s="132">
        <v>48</v>
      </c>
      <c r="I227" s="133"/>
      <c r="J227" s="134">
        <f>ROUND(I227*H227,2)</f>
        <v>0</v>
      </c>
      <c r="K227" s="130" t="s">
        <v>124</v>
      </c>
      <c r="L227" s="32"/>
      <c r="M227" s="135" t="s">
        <v>3</v>
      </c>
      <c r="N227" s="136" t="s">
        <v>45</v>
      </c>
      <c r="P227" s="137">
        <f>O227*H227</f>
        <v>0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435</v>
      </c>
      <c r="AT227" s="139" t="s">
        <v>120</v>
      </c>
      <c r="AU227" s="139" t="s">
        <v>82</v>
      </c>
      <c r="AY227" s="17" t="s">
        <v>117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7" t="s">
        <v>82</v>
      </c>
      <c r="BK227" s="140">
        <f>ROUND(I227*H227,2)</f>
        <v>0</v>
      </c>
      <c r="BL227" s="17" t="s">
        <v>435</v>
      </c>
      <c r="BM227" s="139" t="s">
        <v>441</v>
      </c>
    </row>
    <row r="228" spans="2:65" s="1" customFormat="1" hidden="1">
      <c r="B228" s="32"/>
      <c r="D228" s="141" t="s">
        <v>127</v>
      </c>
      <c r="F228" s="142" t="s">
        <v>442</v>
      </c>
      <c r="I228" s="143"/>
      <c r="L228" s="32"/>
      <c r="M228" s="144"/>
      <c r="T228" s="53"/>
      <c r="AT228" s="17" t="s">
        <v>127</v>
      </c>
      <c r="AU228" s="17" t="s">
        <v>82</v>
      </c>
    </row>
    <row r="229" spans="2:65" s="1" customFormat="1" ht="14.4" customHeight="1">
      <c r="B229" s="127"/>
      <c r="C229" s="128" t="s">
        <v>443</v>
      </c>
      <c r="D229" s="128" t="s">
        <v>120</v>
      </c>
      <c r="E229" s="129" t="s">
        <v>444</v>
      </c>
      <c r="F229" s="130" t="s">
        <v>445</v>
      </c>
      <c r="G229" s="131" t="s">
        <v>434</v>
      </c>
      <c r="H229" s="132">
        <v>16</v>
      </c>
      <c r="I229" s="133"/>
      <c r="J229" s="134">
        <f>ROUND(I229*H229,2)</f>
        <v>0</v>
      </c>
      <c r="K229" s="130" t="s">
        <v>124</v>
      </c>
      <c r="L229" s="32"/>
      <c r="M229" s="135" t="s">
        <v>3</v>
      </c>
      <c r="N229" s="136" t="s">
        <v>45</v>
      </c>
      <c r="P229" s="137">
        <f>O229*H229</f>
        <v>0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435</v>
      </c>
      <c r="AT229" s="139" t="s">
        <v>120</v>
      </c>
      <c r="AU229" s="139" t="s">
        <v>82</v>
      </c>
      <c r="AY229" s="17" t="s">
        <v>117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7" t="s">
        <v>82</v>
      </c>
      <c r="BK229" s="140">
        <f>ROUND(I229*H229,2)</f>
        <v>0</v>
      </c>
      <c r="BL229" s="17" t="s">
        <v>435</v>
      </c>
      <c r="BM229" s="139" t="s">
        <v>446</v>
      </c>
    </row>
    <row r="230" spans="2:65" s="1" customFormat="1" hidden="1">
      <c r="B230" s="32"/>
      <c r="D230" s="141" t="s">
        <v>127</v>
      </c>
      <c r="F230" s="142" t="s">
        <v>447</v>
      </c>
      <c r="I230" s="143"/>
      <c r="L230" s="32"/>
      <c r="M230" s="177"/>
      <c r="N230" s="178"/>
      <c r="O230" s="178"/>
      <c r="P230" s="178"/>
      <c r="Q230" s="178"/>
      <c r="R230" s="178"/>
      <c r="S230" s="178"/>
      <c r="T230" s="179"/>
      <c r="AT230" s="17" t="s">
        <v>127</v>
      </c>
      <c r="AU230" s="17" t="s">
        <v>82</v>
      </c>
    </row>
    <row r="231" spans="2:65" s="1" customFormat="1" ht="6.9" customHeight="1">
      <c r="B231" s="41"/>
      <c r="C231" s="42"/>
      <c r="D231" s="42"/>
      <c r="E231" s="42"/>
      <c r="F231" s="42"/>
      <c r="G231" s="42"/>
      <c r="H231" s="42"/>
      <c r="I231" s="42"/>
      <c r="J231" s="42"/>
      <c r="K231" s="42"/>
      <c r="L231" s="32"/>
    </row>
  </sheetData>
  <autoFilter ref="C86:K230" xr:uid="{00000000-0009-0000-0000-000001000000}">
    <filterColumn colId="1">
      <filters blank="1">
        <filter val="D"/>
        <filter val="K"/>
        <filter val="M"/>
        <filter val="P"/>
        <filter val="VV"/>
      </filters>
    </filterColumn>
  </autoFilter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100-000000000000}"/>
    <hyperlink ref="F96" r:id="rId2" xr:uid="{00000000-0004-0000-0100-000001000000}"/>
    <hyperlink ref="F99" r:id="rId3" xr:uid="{00000000-0004-0000-0100-000002000000}"/>
    <hyperlink ref="F103" r:id="rId4" xr:uid="{00000000-0004-0000-0100-000003000000}"/>
    <hyperlink ref="F107" r:id="rId5" xr:uid="{00000000-0004-0000-0100-000004000000}"/>
    <hyperlink ref="F109" r:id="rId6" xr:uid="{00000000-0004-0000-0100-000005000000}"/>
    <hyperlink ref="F111" r:id="rId7" xr:uid="{00000000-0004-0000-0100-000006000000}"/>
    <hyperlink ref="F115" r:id="rId8" xr:uid="{00000000-0004-0000-0100-000007000000}"/>
    <hyperlink ref="F127" r:id="rId9" xr:uid="{00000000-0004-0000-0100-000008000000}"/>
    <hyperlink ref="F132" r:id="rId10" xr:uid="{00000000-0004-0000-0100-000009000000}"/>
    <hyperlink ref="F135" r:id="rId11" xr:uid="{00000000-0004-0000-0100-00000A000000}"/>
    <hyperlink ref="F138" r:id="rId12" xr:uid="{00000000-0004-0000-0100-00000B000000}"/>
    <hyperlink ref="F145" r:id="rId13" xr:uid="{00000000-0004-0000-0100-00000C000000}"/>
    <hyperlink ref="F150" r:id="rId14" xr:uid="{00000000-0004-0000-0100-00000D000000}"/>
    <hyperlink ref="F153" r:id="rId15" xr:uid="{00000000-0004-0000-0100-00000E000000}"/>
    <hyperlink ref="F155" r:id="rId16" xr:uid="{00000000-0004-0000-0100-00000F000000}"/>
    <hyperlink ref="F157" r:id="rId17" xr:uid="{00000000-0004-0000-0100-000010000000}"/>
    <hyperlink ref="F160" r:id="rId18" xr:uid="{00000000-0004-0000-0100-000011000000}"/>
    <hyperlink ref="F163" r:id="rId19" xr:uid="{00000000-0004-0000-0100-000012000000}"/>
    <hyperlink ref="F166" r:id="rId20" xr:uid="{00000000-0004-0000-0100-000013000000}"/>
    <hyperlink ref="F168" r:id="rId21" xr:uid="{00000000-0004-0000-0100-000014000000}"/>
    <hyperlink ref="F170" r:id="rId22" xr:uid="{00000000-0004-0000-0100-000015000000}"/>
    <hyperlink ref="F173" r:id="rId23" xr:uid="{00000000-0004-0000-0100-000016000000}"/>
    <hyperlink ref="F176" r:id="rId24" xr:uid="{00000000-0004-0000-0100-000017000000}"/>
    <hyperlink ref="F179" r:id="rId25" xr:uid="{00000000-0004-0000-0100-000018000000}"/>
    <hyperlink ref="F182" r:id="rId26" xr:uid="{00000000-0004-0000-0100-000019000000}"/>
    <hyperlink ref="F185" r:id="rId27" xr:uid="{00000000-0004-0000-0100-00001A000000}"/>
    <hyperlink ref="F188" r:id="rId28" xr:uid="{00000000-0004-0000-0100-00001B000000}"/>
    <hyperlink ref="F191" r:id="rId29" xr:uid="{00000000-0004-0000-0100-00001C000000}"/>
    <hyperlink ref="F194" r:id="rId30" xr:uid="{00000000-0004-0000-0100-00001D000000}"/>
    <hyperlink ref="F196" r:id="rId31" xr:uid="{00000000-0004-0000-0100-00001E000000}"/>
    <hyperlink ref="F198" r:id="rId32" xr:uid="{00000000-0004-0000-0100-00001F000000}"/>
    <hyperlink ref="F201" r:id="rId33" xr:uid="{00000000-0004-0000-0100-000020000000}"/>
    <hyperlink ref="F204" r:id="rId34" xr:uid="{00000000-0004-0000-0100-000021000000}"/>
    <hyperlink ref="F206" r:id="rId35" xr:uid="{00000000-0004-0000-0100-000022000000}"/>
    <hyperlink ref="F208" r:id="rId36" xr:uid="{00000000-0004-0000-0100-000023000000}"/>
    <hyperlink ref="F210" r:id="rId37" xr:uid="{00000000-0004-0000-0100-000024000000}"/>
    <hyperlink ref="F212" r:id="rId38" xr:uid="{00000000-0004-0000-0100-000025000000}"/>
    <hyperlink ref="F214" r:id="rId39" xr:uid="{00000000-0004-0000-0100-000026000000}"/>
    <hyperlink ref="F216" r:id="rId40" xr:uid="{00000000-0004-0000-0100-000027000000}"/>
    <hyperlink ref="F218" r:id="rId41" xr:uid="{00000000-0004-0000-0100-000028000000}"/>
    <hyperlink ref="F221" r:id="rId42" xr:uid="{00000000-0004-0000-0100-000029000000}"/>
    <hyperlink ref="F223" r:id="rId43" xr:uid="{00000000-0004-0000-0100-00002A000000}"/>
    <hyperlink ref="F226" r:id="rId44" xr:uid="{00000000-0004-0000-0100-00002B000000}"/>
    <hyperlink ref="F228" r:id="rId45" xr:uid="{00000000-0004-0000-0100-00002C000000}"/>
    <hyperlink ref="F230" r:id="rId46" xr:uid="{00000000-0004-0000-0100-00002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B2:BM95"/>
  <sheetViews>
    <sheetView showGridLines="0" workbookViewId="0"/>
  </sheetViews>
  <sheetFormatPr defaultRowHeight="10.199999999999999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108" customWidth="1"/>
    <col min="7" max="7" width="8" customWidth="1"/>
    <col min="8" max="8" width="15" customWidth="1"/>
    <col min="9" max="9" width="16.85546875" customWidth="1"/>
    <col min="10" max="11" width="23.85546875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65" t="s">
        <v>6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" customHeight="1">
      <c r="B4" s="20"/>
      <c r="D4" s="21" t="s">
        <v>87</v>
      </c>
      <c r="L4" s="20"/>
      <c r="M4" s="85" t="s">
        <v>11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4.4" customHeight="1">
      <c r="B7" s="20"/>
      <c r="E7" s="304" t="str">
        <f>'Rekapitulace stavby'!K6</f>
        <v>OPRAVA STŘECHY SPOJOVACÍHO TRAKTU ZŠ ČSA V BOHUMÍNĚ</v>
      </c>
      <c r="F7" s="305"/>
      <c r="G7" s="305"/>
      <c r="H7" s="305"/>
      <c r="L7" s="20"/>
    </row>
    <row r="8" spans="2:46" s="1" customFormat="1" ht="12" customHeight="1">
      <c r="B8" s="32"/>
      <c r="D8" s="27" t="s">
        <v>88</v>
      </c>
      <c r="L8" s="32"/>
    </row>
    <row r="9" spans="2:46" s="1" customFormat="1" ht="15.6" customHeight="1">
      <c r="B9" s="32"/>
      <c r="E9" s="276" t="s">
        <v>448</v>
      </c>
      <c r="F9" s="303"/>
      <c r="G9" s="303"/>
      <c r="H9" s="30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27. 11. 2025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6" t="str">
        <f>'Rekapitulace stavby'!E14</f>
        <v>Vyplň údaj</v>
      </c>
      <c r="F18" s="295"/>
      <c r="G18" s="295"/>
      <c r="H18" s="295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3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37</v>
      </c>
      <c r="I24" s="27" t="s">
        <v>29</v>
      </c>
      <c r="J24" s="25" t="s">
        <v>3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4.4" customHeight="1">
      <c r="B27" s="86"/>
      <c r="E27" s="299" t="s">
        <v>3</v>
      </c>
      <c r="F27" s="299"/>
      <c r="G27" s="299"/>
      <c r="H27" s="299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40</v>
      </c>
      <c r="J30" s="63">
        <f>ROUND(J81,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customHeight="1">
      <c r="B33" s="32"/>
      <c r="D33" s="52" t="s">
        <v>44</v>
      </c>
      <c r="E33" s="27" t="s">
        <v>45</v>
      </c>
      <c r="F33" s="88">
        <f>ROUND((SUM(BE81:BE94)),  2)</f>
        <v>0</v>
      </c>
      <c r="I33" s="89">
        <v>0.21</v>
      </c>
      <c r="J33" s="88">
        <f>ROUND(((SUM(BE81:BE94))*I33),  2)</f>
        <v>0</v>
      </c>
      <c r="L33" s="32"/>
    </row>
    <row r="34" spans="2:12" s="1" customFormat="1" ht="14.4" customHeight="1">
      <c r="B34" s="32"/>
      <c r="E34" s="27" t="s">
        <v>46</v>
      </c>
      <c r="F34" s="88">
        <f>ROUND((SUM(BF81:BF94)),  2)</f>
        <v>0</v>
      </c>
      <c r="I34" s="89">
        <v>0.12</v>
      </c>
      <c r="J34" s="88">
        <f>ROUND(((SUM(BF81:BF94))*I34),  2)</f>
        <v>0</v>
      </c>
      <c r="L34" s="32"/>
    </row>
    <row r="35" spans="2:12" s="1" customFormat="1" ht="14.4" hidden="1" customHeight="1">
      <c r="B35" s="32"/>
      <c r="E35" s="27" t="s">
        <v>47</v>
      </c>
      <c r="F35" s="88">
        <f>ROUND((SUM(BG81:BG94)),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88">
        <f>ROUND((SUM(BH81:BH94)),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88">
        <f>ROUND((SUM(BI81:BI94)),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50</v>
      </c>
      <c r="E39" s="54"/>
      <c r="F39" s="54"/>
      <c r="G39" s="92" t="s">
        <v>51</v>
      </c>
      <c r="H39" s="93" t="s">
        <v>52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90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4.4" customHeight="1">
      <c r="B48" s="32"/>
      <c r="E48" s="304" t="str">
        <f>E7</f>
        <v>OPRAVA STŘECHY SPOJOVACÍHO TRAKTU ZŠ ČSA V BOHUMÍNĚ</v>
      </c>
      <c r="F48" s="305"/>
      <c r="G48" s="305"/>
      <c r="H48" s="305"/>
      <c r="L48" s="32"/>
    </row>
    <row r="49" spans="2:47" s="1" customFormat="1" ht="12" customHeight="1">
      <c r="B49" s="32"/>
      <c r="C49" s="27" t="s">
        <v>88</v>
      </c>
      <c r="L49" s="32"/>
    </row>
    <row r="50" spans="2:47" s="1" customFormat="1" ht="15.6" customHeight="1">
      <c r="B50" s="32"/>
      <c r="E50" s="276" t="str">
        <f>E9</f>
        <v>VRN - VRN</v>
      </c>
      <c r="F50" s="303"/>
      <c r="G50" s="303"/>
      <c r="H50" s="303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Základní škola ul. Čsl. Armády</v>
      </c>
      <c r="I52" s="27" t="s">
        <v>23</v>
      </c>
      <c r="J52" s="49" t="str">
        <f>IF(J12="","",J12)</f>
        <v>27. 11. 2025</v>
      </c>
      <c r="L52" s="32"/>
    </row>
    <row r="53" spans="2:47" s="1" customFormat="1" ht="6.9" customHeight="1">
      <c r="B53" s="32"/>
      <c r="L53" s="32"/>
    </row>
    <row r="54" spans="2:47" s="1" customFormat="1" ht="15.6" customHeight="1">
      <c r="B54" s="32"/>
      <c r="C54" s="27" t="s">
        <v>25</v>
      </c>
      <c r="F54" s="25" t="str">
        <f>E15</f>
        <v>Město Bohumín</v>
      </c>
      <c r="I54" s="27" t="s">
        <v>32</v>
      </c>
      <c r="J54" s="30" t="str">
        <f>E21</f>
        <v>Ing. Tomáš Pacola</v>
      </c>
      <c r="L54" s="32"/>
    </row>
    <row r="55" spans="2:47" s="1" customFormat="1" ht="15.6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Ing. T. Pacola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91</v>
      </c>
      <c r="D57" s="90"/>
      <c r="E57" s="90"/>
      <c r="F57" s="90"/>
      <c r="G57" s="90"/>
      <c r="H57" s="90"/>
      <c r="I57" s="90"/>
      <c r="J57" s="97" t="s">
        <v>92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72</v>
      </c>
      <c r="J59" s="63">
        <f>J81</f>
        <v>0</v>
      </c>
      <c r="L59" s="32"/>
      <c r="AU59" s="17" t="s">
        <v>93</v>
      </c>
    </row>
    <row r="60" spans="2:47" s="8" customFormat="1" ht="24.9" customHeight="1">
      <c r="B60" s="99"/>
      <c r="D60" s="100" t="s">
        <v>449</v>
      </c>
      <c r="E60" s="101"/>
      <c r="F60" s="101"/>
      <c r="G60" s="101"/>
      <c r="H60" s="101"/>
      <c r="I60" s="101"/>
      <c r="J60" s="102">
        <f>J82</f>
        <v>0</v>
      </c>
      <c r="L60" s="99"/>
    </row>
    <row r="61" spans="2:47" s="9" customFormat="1" ht="19.95" customHeight="1">
      <c r="B61" s="103"/>
      <c r="D61" s="104" t="s">
        <v>450</v>
      </c>
      <c r="E61" s="105"/>
      <c r="F61" s="105"/>
      <c r="G61" s="105"/>
      <c r="H61" s="105"/>
      <c r="I61" s="105"/>
      <c r="J61" s="106">
        <f>J83</f>
        <v>0</v>
      </c>
      <c r="L61" s="103"/>
    </row>
    <row r="62" spans="2:47" s="1" customFormat="1" ht="21.75" customHeight="1">
      <c r="B62" s="32"/>
      <c r="L62" s="32"/>
    </row>
    <row r="63" spans="2:47" s="1" customFormat="1" ht="6.9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32"/>
    </row>
    <row r="67" spans="2:20" s="1" customFormat="1" ht="6.9" customHeight="1"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32"/>
    </row>
    <row r="68" spans="2:20" s="1" customFormat="1" ht="24.9" customHeight="1">
      <c r="B68" s="32"/>
      <c r="C68" s="21" t="s">
        <v>102</v>
      </c>
      <c r="L68" s="32"/>
    </row>
    <row r="69" spans="2:20" s="1" customFormat="1" ht="6.9" customHeight="1">
      <c r="B69" s="32"/>
      <c r="L69" s="32"/>
    </row>
    <row r="70" spans="2:20" s="1" customFormat="1" ht="12" customHeight="1">
      <c r="B70" s="32"/>
      <c r="C70" s="27" t="s">
        <v>17</v>
      </c>
      <c r="L70" s="32"/>
    </row>
    <row r="71" spans="2:20" s="1" customFormat="1" ht="14.4" customHeight="1">
      <c r="B71" s="32"/>
      <c r="E71" s="304" t="str">
        <f>E7</f>
        <v>OPRAVA STŘECHY SPOJOVACÍHO TRAKTU ZŠ ČSA V BOHUMÍNĚ</v>
      </c>
      <c r="F71" s="305"/>
      <c r="G71" s="305"/>
      <c r="H71" s="305"/>
      <c r="L71" s="32"/>
    </row>
    <row r="72" spans="2:20" s="1" customFormat="1" ht="12" customHeight="1">
      <c r="B72" s="32"/>
      <c r="C72" s="27" t="s">
        <v>88</v>
      </c>
      <c r="L72" s="32"/>
    </row>
    <row r="73" spans="2:20" s="1" customFormat="1" ht="15.6" customHeight="1">
      <c r="B73" s="32"/>
      <c r="E73" s="276" t="str">
        <f>E9</f>
        <v>VRN - VRN</v>
      </c>
      <c r="F73" s="303"/>
      <c r="G73" s="303"/>
      <c r="H73" s="303"/>
      <c r="L73" s="32"/>
    </row>
    <row r="74" spans="2:20" s="1" customFormat="1" ht="6.9" customHeight="1">
      <c r="B74" s="32"/>
      <c r="L74" s="32"/>
    </row>
    <row r="75" spans="2:20" s="1" customFormat="1" ht="12" customHeight="1">
      <c r="B75" s="32"/>
      <c r="C75" s="27" t="s">
        <v>21</v>
      </c>
      <c r="F75" s="25" t="str">
        <f>F12</f>
        <v>Základní škola ul. Čsl. Armády</v>
      </c>
      <c r="I75" s="27" t="s">
        <v>23</v>
      </c>
      <c r="J75" s="49" t="str">
        <f>IF(J12="","",J12)</f>
        <v>27. 11. 2025</v>
      </c>
      <c r="L75" s="32"/>
    </row>
    <row r="76" spans="2:20" s="1" customFormat="1" ht="6.9" customHeight="1">
      <c r="B76" s="32"/>
      <c r="L76" s="32"/>
    </row>
    <row r="77" spans="2:20" s="1" customFormat="1" ht="15.6" customHeight="1">
      <c r="B77" s="32"/>
      <c r="C77" s="27" t="s">
        <v>25</v>
      </c>
      <c r="F77" s="25" t="str">
        <f>E15</f>
        <v>Město Bohumín</v>
      </c>
      <c r="I77" s="27" t="s">
        <v>32</v>
      </c>
      <c r="J77" s="30" t="str">
        <f>E21</f>
        <v>Ing. Tomáš Pacola</v>
      </c>
      <c r="L77" s="32"/>
    </row>
    <row r="78" spans="2:20" s="1" customFormat="1" ht="15.6" customHeight="1">
      <c r="B78" s="32"/>
      <c r="C78" s="27" t="s">
        <v>30</v>
      </c>
      <c r="F78" s="25" t="str">
        <f>IF(E18="","",E18)</f>
        <v>Vyplň údaj</v>
      </c>
      <c r="I78" s="27" t="s">
        <v>36</v>
      </c>
      <c r="J78" s="30" t="str">
        <f>E24</f>
        <v>Ing. T. Pacola</v>
      </c>
      <c r="L78" s="32"/>
    </row>
    <row r="79" spans="2:20" s="1" customFormat="1" ht="10.35" customHeight="1">
      <c r="B79" s="32"/>
      <c r="L79" s="32"/>
    </row>
    <row r="80" spans="2:20" s="10" customFormat="1" ht="29.25" customHeight="1">
      <c r="B80" s="107"/>
      <c r="C80" s="108" t="s">
        <v>103</v>
      </c>
      <c r="D80" s="109" t="s">
        <v>59</v>
      </c>
      <c r="E80" s="109" t="s">
        <v>55</v>
      </c>
      <c r="F80" s="109" t="s">
        <v>56</v>
      </c>
      <c r="G80" s="109" t="s">
        <v>104</v>
      </c>
      <c r="H80" s="109" t="s">
        <v>105</v>
      </c>
      <c r="I80" s="109" t="s">
        <v>106</v>
      </c>
      <c r="J80" s="109" t="s">
        <v>92</v>
      </c>
      <c r="K80" s="110" t="s">
        <v>107</v>
      </c>
      <c r="L80" s="107"/>
      <c r="M80" s="56" t="s">
        <v>3</v>
      </c>
      <c r="N80" s="57" t="s">
        <v>44</v>
      </c>
      <c r="O80" s="57" t="s">
        <v>108</v>
      </c>
      <c r="P80" s="57" t="s">
        <v>109</v>
      </c>
      <c r="Q80" s="57" t="s">
        <v>110</v>
      </c>
      <c r="R80" s="57" t="s">
        <v>111</v>
      </c>
      <c r="S80" s="57" t="s">
        <v>112</v>
      </c>
      <c r="T80" s="58" t="s">
        <v>113</v>
      </c>
    </row>
    <row r="81" spans="2:65" s="1" customFormat="1" ht="22.8" customHeight="1">
      <c r="B81" s="32"/>
      <c r="C81" s="61" t="s">
        <v>114</v>
      </c>
      <c r="J81" s="111">
        <f>BK81</f>
        <v>0</v>
      </c>
      <c r="L81" s="32"/>
      <c r="M81" s="59"/>
      <c r="N81" s="50"/>
      <c r="O81" s="50"/>
      <c r="P81" s="112">
        <f>P82</f>
        <v>0</v>
      </c>
      <c r="Q81" s="50"/>
      <c r="R81" s="112">
        <f>R82</f>
        <v>0</v>
      </c>
      <c r="S81" s="50"/>
      <c r="T81" s="113">
        <f>T82</f>
        <v>0</v>
      </c>
      <c r="AT81" s="17" t="s">
        <v>73</v>
      </c>
      <c r="AU81" s="17" t="s">
        <v>93</v>
      </c>
      <c r="BK81" s="114">
        <f>BK82</f>
        <v>0</v>
      </c>
    </row>
    <row r="82" spans="2:65" s="11" customFormat="1" ht="25.95" customHeight="1">
      <c r="B82" s="115"/>
      <c r="D82" s="116" t="s">
        <v>73</v>
      </c>
      <c r="E82" s="117" t="s">
        <v>85</v>
      </c>
      <c r="F82" s="117" t="s">
        <v>451</v>
      </c>
      <c r="I82" s="118"/>
      <c r="J82" s="119">
        <f>BK82</f>
        <v>0</v>
      </c>
      <c r="L82" s="115"/>
      <c r="M82" s="120"/>
      <c r="P82" s="121">
        <f>P83</f>
        <v>0</v>
      </c>
      <c r="R82" s="121">
        <f>R83</f>
        <v>0</v>
      </c>
      <c r="T82" s="122">
        <f>T83</f>
        <v>0</v>
      </c>
      <c r="AR82" s="116" t="s">
        <v>149</v>
      </c>
      <c r="AT82" s="123" t="s">
        <v>73</v>
      </c>
      <c r="AU82" s="123" t="s">
        <v>74</v>
      </c>
      <c r="AY82" s="116" t="s">
        <v>117</v>
      </c>
      <c r="BK82" s="124">
        <f>BK83</f>
        <v>0</v>
      </c>
    </row>
    <row r="83" spans="2:65" s="11" customFormat="1" ht="22.8" customHeight="1">
      <c r="B83" s="115"/>
      <c r="D83" s="116" t="s">
        <v>73</v>
      </c>
      <c r="E83" s="125" t="s">
        <v>452</v>
      </c>
      <c r="F83" s="125" t="s">
        <v>453</v>
      </c>
      <c r="I83" s="118"/>
      <c r="J83" s="126">
        <f>BK83</f>
        <v>0</v>
      </c>
      <c r="L83" s="115"/>
      <c r="M83" s="120"/>
      <c r="P83" s="121">
        <f>SUM(P84:P94)</f>
        <v>0</v>
      </c>
      <c r="R83" s="121">
        <f>SUM(R84:R94)</f>
        <v>0</v>
      </c>
      <c r="T83" s="122">
        <f>SUM(T84:T94)</f>
        <v>0</v>
      </c>
      <c r="AR83" s="116" t="s">
        <v>149</v>
      </c>
      <c r="AT83" s="123" t="s">
        <v>73</v>
      </c>
      <c r="AU83" s="123" t="s">
        <v>82</v>
      </c>
      <c r="AY83" s="116" t="s">
        <v>117</v>
      </c>
      <c r="BK83" s="124">
        <f>SUM(BK84:BK94)</f>
        <v>0</v>
      </c>
    </row>
    <row r="84" spans="2:65" s="1" customFormat="1" ht="14.4" customHeight="1">
      <c r="B84" s="127"/>
      <c r="C84" s="128" t="s">
        <v>82</v>
      </c>
      <c r="D84" s="128" t="s">
        <v>120</v>
      </c>
      <c r="E84" s="129" t="s">
        <v>454</v>
      </c>
      <c r="F84" s="130" t="s">
        <v>453</v>
      </c>
      <c r="G84" s="131" t="s">
        <v>455</v>
      </c>
      <c r="H84" s="132">
        <v>1</v>
      </c>
      <c r="I84" s="133"/>
      <c r="J84" s="134">
        <f>ROUND(I84*H84,2)</f>
        <v>0</v>
      </c>
      <c r="K84" s="130" t="s">
        <v>456</v>
      </c>
      <c r="L84" s="32"/>
      <c r="M84" s="135" t="s">
        <v>3</v>
      </c>
      <c r="N84" s="136" t="s">
        <v>45</v>
      </c>
      <c r="P84" s="137">
        <f>O84*H84</f>
        <v>0</v>
      </c>
      <c r="Q84" s="137">
        <v>0</v>
      </c>
      <c r="R84" s="137">
        <f>Q84*H84</f>
        <v>0</v>
      </c>
      <c r="S84" s="137">
        <v>0</v>
      </c>
      <c r="T84" s="138">
        <f>S84*H84</f>
        <v>0</v>
      </c>
      <c r="AR84" s="139" t="s">
        <v>457</v>
      </c>
      <c r="AT84" s="139" t="s">
        <v>120</v>
      </c>
      <c r="AU84" s="139" t="s">
        <v>84</v>
      </c>
      <c r="AY84" s="17" t="s">
        <v>117</v>
      </c>
      <c r="BE84" s="140">
        <f>IF(N84="základní",J84,0)</f>
        <v>0</v>
      </c>
      <c r="BF84" s="140">
        <f>IF(N84="snížená",J84,0)</f>
        <v>0</v>
      </c>
      <c r="BG84" s="140">
        <f>IF(N84="zákl. přenesená",J84,0)</f>
        <v>0</v>
      </c>
      <c r="BH84" s="140">
        <f>IF(N84="sníž. přenesená",J84,0)</f>
        <v>0</v>
      </c>
      <c r="BI84" s="140">
        <f>IF(N84="nulová",J84,0)</f>
        <v>0</v>
      </c>
      <c r="BJ84" s="17" t="s">
        <v>82</v>
      </c>
      <c r="BK84" s="140">
        <f>ROUND(I84*H84,2)</f>
        <v>0</v>
      </c>
      <c r="BL84" s="17" t="s">
        <v>457</v>
      </c>
      <c r="BM84" s="139" t="s">
        <v>458</v>
      </c>
    </row>
    <row r="85" spans="2:65" s="1" customFormat="1" hidden="1">
      <c r="B85" s="32"/>
      <c r="D85" s="141" t="s">
        <v>127</v>
      </c>
      <c r="F85" s="142" t="s">
        <v>459</v>
      </c>
      <c r="I85" s="143"/>
      <c r="L85" s="32"/>
      <c r="M85" s="144"/>
      <c r="T85" s="53"/>
      <c r="AT85" s="17" t="s">
        <v>127</v>
      </c>
      <c r="AU85" s="17" t="s">
        <v>84</v>
      </c>
    </row>
    <row r="86" spans="2:65" s="1" customFormat="1" ht="76.8">
      <c r="B86" s="32"/>
      <c r="D86" s="146" t="s">
        <v>417</v>
      </c>
      <c r="F86" s="176" t="s">
        <v>460</v>
      </c>
      <c r="I86" s="143"/>
      <c r="L86" s="32"/>
      <c r="M86" s="144"/>
      <c r="T86" s="53"/>
      <c r="AT86" s="17" t="s">
        <v>417</v>
      </c>
      <c r="AU86" s="17" t="s">
        <v>84</v>
      </c>
    </row>
    <row r="87" spans="2:65" s="1" customFormat="1" ht="14.4" customHeight="1">
      <c r="B87" s="127"/>
      <c r="C87" s="128" t="s">
        <v>84</v>
      </c>
      <c r="D87" s="128" t="s">
        <v>120</v>
      </c>
      <c r="E87" s="129" t="s">
        <v>461</v>
      </c>
      <c r="F87" s="130" t="s">
        <v>462</v>
      </c>
      <c r="G87" s="131" t="s">
        <v>455</v>
      </c>
      <c r="H87" s="132">
        <v>1</v>
      </c>
      <c r="I87" s="133"/>
      <c r="J87" s="134">
        <f>ROUND(I87*H87,2)</f>
        <v>0</v>
      </c>
      <c r="K87" s="130" t="s">
        <v>456</v>
      </c>
      <c r="L87" s="32"/>
      <c r="M87" s="135" t="s">
        <v>3</v>
      </c>
      <c r="N87" s="136" t="s">
        <v>45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457</v>
      </c>
      <c r="AT87" s="139" t="s">
        <v>120</v>
      </c>
      <c r="AU87" s="139" t="s">
        <v>84</v>
      </c>
      <c r="AY87" s="17" t="s">
        <v>117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7" t="s">
        <v>82</v>
      </c>
      <c r="BK87" s="140">
        <f>ROUND(I87*H87,2)</f>
        <v>0</v>
      </c>
      <c r="BL87" s="17" t="s">
        <v>457</v>
      </c>
      <c r="BM87" s="139" t="s">
        <v>463</v>
      </c>
    </row>
    <row r="88" spans="2:65" s="1" customFormat="1" hidden="1">
      <c r="B88" s="32"/>
      <c r="D88" s="141" t="s">
        <v>127</v>
      </c>
      <c r="F88" s="142" t="s">
        <v>464</v>
      </c>
      <c r="I88" s="143"/>
      <c r="L88" s="32"/>
      <c r="M88" s="144"/>
      <c r="T88" s="53"/>
      <c r="AT88" s="17" t="s">
        <v>127</v>
      </c>
      <c r="AU88" s="17" t="s">
        <v>84</v>
      </c>
    </row>
    <row r="89" spans="2:65" s="1" customFormat="1" ht="14.4" customHeight="1">
      <c r="B89" s="127"/>
      <c r="C89" s="128" t="s">
        <v>139</v>
      </c>
      <c r="D89" s="128" t="s">
        <v>120</v>
      </c>
      <c r="E89" s="129" t="s">
        <v>465</v>
      </c>
      <c r="F89" s="130" t="s">
        <v>466</v>
      </c>
      <c r="G89" s="131" t="s">
        <v>455</v>
      </c>
      <c r="H89" s="132">
        <v>1</v>
      </c>
      <c r="I89" s="133"/>
      <c r="J89" s="134">
        <f>ROUND(I89*H89,2)</f>
        <v>0</v>
      </c>
      <c r="K89" s="130" t="s">
        <v>456</v>
      </c>
      <c r="L89" s="32"/>
      <c r="M89" s="135" t="s">
        <v>3</v>
      </c>
      <c r="N89" s="136" t="s">
        <v>45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457</v>
      </c>
      <c r="AT89" s="139" t="s">
        <v>120</v>
      </c>
      <c r="AU89" s="139" t="s">
        <v>84</v>
      </c>
      <c r="AY89" s="17" t="s">
        <v>117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7" t="s">
        <v>82</v>
      </c>
      <c r="BK89" s="140">
        <f>ROUND(I89*H89,2)</f>
        <v>0</v>
      </c>
      <c r="BL89" s="17" t="s">
        <v>457</v>
      </c>
      <c r="BM89" s="139" t="s">
        <v>467</v>
      </c>
    </row>
    <row r="90" spans="2:65" s="1" customFormat="1" hidden="1">
      <c r="B90" s="32"/>
      <c r="D90" s="141" t="s">
        <v>127</v>
      </c>
      <c r="F90" s="142" t="s">
        <v>468</v>
      </c>
      <c r="I90" s="143"/>
      <c r="L90" s="32"/>
      <c r="M90" s="144"/>
      <c r="T90" s="53"/>
      <c r="AT90" s="17" t="s">
        <v>127</v>
      </c>
      <c r="AU90" s="17" t="s">
        <v>84</v>
      </c>
    </row>
    <row r="91" spans="2:65" s="1" customFormat="1" ht="14.4" customHeight="1">
      <c r="B91" s="127"/>
      <c r="C91" s="128" t="s">
        <v>133</v>
      </c>
      <c r="D91" s="128" t="s">
        <v>120</v>
      </c>
      <c r="E91" s="129" t="s">
        <v>469</v>
      </c>
      <c r="F91" s="130" t="s">
        <v>470</v>
      </c>
      <c r="G91" s="131" t="s">
        <v>455</v>
      </c>
      <c r="H91" s="132">
        <v>1</v>
      </c>
      <c r="I91" s="133"/>
      <c r="J91" s="134">
        <f>ROUND(I91*H91,2)</f>
        <v>0</v>
      </c>
      <c r="K91" s="130" t="s">
        <v>456</v>
      </c>
      <c r="L91" s="32"/>
      <c r="M91" s="135" t="s">
        <v>3</v>
      </c>
      <c r="N91" s="136" t="s">
        <v>45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457</v>
      </c>
      <c r="AT91" s="139" t="s">
        <v>120</v>
      </c>
      <c r="AU91" s="139" t="s">
        <v>84</v>
      </c>
      <c r="AY91" s="17" t="s">
        <v>117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7" t="s">
        <v>82</v>
      </c>
      <c r="BK91" s="140">
        <f>ROUND(I91*H91,2)</f>
        <v>0</v>
      </c>
      <c r="BL91" s="17" t="s">
        <v>457</v>
      </c>
      <c r="BM91" s="139" t="s">
        <v>471</v>
      </c>
    </row>
    <row r="92" spans="2:65" s="1" customFormat="1" hidden="1">
      <c r="B92" s="32"/>
      <c r="D92" s="141" t="s">
        <v>127</v>
      </c>
      <c r="F92" s="142" t="s">
        <v>472</v>
      </c>
      <c r="I92" s="143"/>
      <c r="L92" s="32"/>
      <c r="M92" s="144"/>
      <c r="T92" s="53"/>
      <c r="AT92" s="17" t="s">
        <v>127</v>
      </c>
      <c r="AU92" s="17" t="s">
        <v>84</v>
      </c>
    </row>
    <row r="93" spans="2:65" s="1" customFormat="1" ht="14.4" customHeight="1">
      <c r="B93" s="127"/>
      <c r="C93" s="128" t="s">
        <v>149</v>
      </c>
      <c r="D93" s="128" t="s">
        <v>120</v>
      </c>
      <c r="E93" s="129" t="s">
        <v>473</v>
      </c>
      <c r="F93" s="130" t="s">
        <v>474</v>
      </c>
      <c r="G93" s="131" t="s">
        <v>455</v>
      </c>
      <c r="H93" s="132">
        <v>1</v>
      </c>
      <c r="I93" s="133"/>
      <c r="J93" s="134">
        <f>ROUND(I93*H93,2)</f>
        <v>0</v>
      </c>
      <c r="K93" s="130" t="s">
        <v>456</v>
      </c>
      <c r="L93" s="32"/>
      <c r="M93" s="135" t="s">
        <v>3</v>
      </c>
      <c r="N93" s="136" t="s">
        <v>45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457</v>
      </c>
      <c r="AT93" s="139" t="s">
        <v>120</v>
      </c>
      <c r="AU93" s="139" t="s">
        <v>84</v>
      </c>
      <c r="AY93" s="17" t="s">
        <v>117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7" t="s">
        <v>82</v>
      </c>
      <c r="BK93" s="140">
        <f>ROUND(I93*H93,2)</f>
        <v>0</v>
      </c>
      <c r="BL93" s="17" t="s">
        <v>457</v>
      </c>
      <c r="BM93" s="139" t="s">
        <v>475</v>
      </c>
    </row>
    <row r="94" spans="2:65" s="1" customFormat="1" hidden="1">
      <c r="B94" s="32"/>
      <c r="D94" s="141" t="s">
        <v>127</v>
      </c>
      <c r="F94" s="142" t="s">
        <v>476</v>
      </c>
      <c r="I94" s="143"/>
      <c r="L94" s="32"/>
      <c r="M94" s="177"/>
      <c r="N94" s="178"/>
      <c r="O94" s="178"/>
      <c r="P94" s="178"/>
      <c r="Q94" s="178"/>
      <c r="R94" s="178"/>
      <c r="S94" s="178"/>
      <c r="T94" s="179"/>
      <c r="AT94" s="17" t="s">
        <v>127</v>
      </c>
      <c r="AU94" s="17" t="s">
        <v>84</v>
      </c>
    </row>
    <row r="95" spans="2:65" s="1" customFormat="1" ht="6.9" customHeight="1"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32"/>
    </row>
  </sheetData>
  <autoFilter ref="C80:K94" xr:uid="{00000000-0009-0000-0000-000002000000}">
    <filterColumn colId="1">
      <filters blank="1">
        <filter val="D"/>
        <filter val="K"/>
        <filter val="P"/>
      </filters>
    </filterColumn>
  </autoFilter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200-000000000000}"/>
    <hyperlink ref="F88" r:id="rId2" xr:uid="{00000000-0004-0000-0200-000001000000}"/>
    <hyperlink ref="F90" r:id="rId3" xr:uid="{00000000-0004-0000-0200-000002000000}"/>
    <hyperlink ref="F92" r:id="rId4" xr:uid="{00000000-0004-0000-0200-000003000000}"/>
    <hyperlink ref="F94" r:id="rId5" xr:uid="{00000000-0004-0000-02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180" customWidth="1"/>
    <col min="2" max="2" width="1.7109375" style="180" customWidth="1"/>
    <col min="3" max="4" width="5" style="180" customWidth="1"/>
    <col min="5" max="5" width="11.7109375" style="180" customWidth="1"/>
    <col min="6" max="6" width="9.140625" style="180" customWidth="1"/>
    <col min="7" max="7" width="5" style="180" customWidth="1"/>
    <col min="8" max="8" width="77.85546875" style="180" customWidth="1"/>
    <col min="9" max="10" width="20" style="180" customWidth="1"/>
    <col min="11" max="11" width="1.7109375" style="180" customWidth="1"/>
  </cols>
  <sheetData>
    <row r="1" spans="2:11" customFormat="1" ht="37.5" customHeight="1"/>
    <row r="2" spans="2:11" customFormat="1" ht="7.5" customHeight="1">
      <c r="B2" s="181"/>
      <c r="C2" s="182"/>
      <c r="D2" s="182"/>
      <c r="E2" s="182"/>
      <c r="F2" s="182"/>
      <c r="G2" s="182"/>
      <c r="H2" s="182"/>
      <c r="I2" s="182"/>
      <c r="J2" s="182"/>
      <c r="K2" s="183"/>
    </row>
    <row r="3" spans="2:11" s="15" customFormat="1" ht="45" customHeight="1">
      <c r="B3" s="184"/>
      <c r="C3" s="309" t="s">
        <v>477</v>
      </c>
      <c r="D3" s="309"/>
      <c r="E3" s="309"/>
      <c r="F3" s="309"/>
      <c r="G3" s="309"/>
      <c r="H3" s="309"/>
      <c r="I3" s="309"/>
      <c r="J3" s="309"/>
      <c r="K3" s="185"/>
    </row>
    <row r="4" spans="2:11" customFormat="1" ht="25.5" customHeight="1">
      <c r="B4" s="186"/>
      <c r="C4" s="314" t="s">
        <v>478</v>
      </c>
      <c r="D4" s="314"/>
      <c r="E4" s="314"/>
      <c r="F4" s="314"/>
      <c r="G4" s="314"/>
      <c r="H4" s="314"/>
      <c r="I4" s="314"/>
      <c r="J4" s="314"/>
      <c r="K4" s="187"/>
    </row>
    <row r="5" spans="2:11" customFormat="1" ht="5.25" customHeight="1">
      <c r="B5" s="186"/>
      <c r="C5" s="188"/>
      <c r="D5" s="188"/>
      <c r="E5" s="188"/>
      <c r="F5" s="188"/>
      <c r="G5" s="188"/>
      <c r="H5" s="188"/>
      <c r="I5" s="188"/>
      <c r="J5" s="188"/>
      <c r="K5" s="187"/>
    </row>
    <row r="6" spans="2:11" customFormat="1" ht="15" customHeight="1">
      <c r="B6" s="186"/>
      <c r="C6" s="313" t="s">
        <v>479</v>
      </c>
      <c r="D6" s="313"/>
      <c r="E6" s="313"/>
      <c r="F6" s="313"/>
      <c r="G6" s="313"/>
      <c r="H6" s="313"/>
      <c r="I6" s="313"/>
      <c r="J6" s="313"/>
      <c r="K6" s="187"/>
    </row>
    <row r="7" spans="2:11" customFormat="1" ht="15" customHeight="1">
      <c r="B7" s="190"/>
      <c r="C7" s="313" t="s">
        <v>480</v>
      </c>
      <c r="D7" s="313"/>
      <c r="E7" s="313"/>
      <c r="F7" s="313"/>
      <c r="G7" s="313"/>
      <c r="H7" s="313"/>
      <c r="I7" s="313"/>
      <c r="J7" s="313"/>
      <c r="K7" s="187"/>
    </row>
    <row r="8" spans="2:11" customFormat="1" ht="12.75" customHeight="1">
      <c r="B8" s="190"/>
      <c r="C8" s="189"/>
      <c r="D8" s="189"/>
      <c r="E8" s="189"/>
      <c r="F8" s="189"/>
      <c r="G8" s="189"/>
      <c r="H8" s="189"/>
      <c r="I8" s="189"/>
      <c r="J8" s="189"/>
      <c r="K8" s="187"/>
    </row>
    <row r="9" spans="2:11" customFormat="1" ht="15" customHeight="1">
      <c r="B9" s="190"/>
      <c r="C9" s="313" t="s">
        <v>481</v>
      </c>
      <c r="D9" s="313"/>
      <c r="E9" s="313"/>
      <c r="F9" s="313"/>
      <c r="G9" s="313"/>
      <c r="H9" s="313"/>
      <c r="I9" s="313"/>
      <c r="J9" s="313"/>
      <c r="K9" s="187"/>
    </row>
    <row r="10" spans="2:11" customFormat="1" ht="15" customHeight="1">
      <c r="B10" s="190"/>
      <c r="C10" s="189"/>
      <c r="D10" s="313" t="s">
        <v>482</v>
      </c>
      <c r="E10" s="313"/>
      <c r="F10" s="313"/>
      <c r="G10" s="313"/>
      <c r="H10" s="313"/>
      <c r="I10" s="313"/>
      <c r="J10" s="313"/>
      <c r="K10" s="187"/>
    </row>
    <row r="11" spans="2:11" customFormat="1" ht="15" customHeight="1">
      <c r="B11" s="190"/>
      <c r="C11" s="191"/>
      <c r="D11" s="313" t="s">
        <v>483</v>
      </c>
      <c r="E11" s="313"/>
      <c r="F11" s="313"/>
      <c r="G11" s="313"/>
      <c r="H11" s="313"/>
      <c r="I11" s="313"/>
      <c r="J11" s="313"/>
      <c r="K11" s="187"/>
    </row>
    <row r="12" spans="2:11" customFormat="1" ht="15" customHeight="1">
      <c r="B12" s="190"/>
      <c r="C12" s="191"/>
      <c r="D12" s="189"/>
      <c r="E12" s="189"/>
      <c r="F12" s="189"/>
      <c r="G12" s="189"/>
      <c r="H12" s="189"/>
      <c r="I12" s="189"/>
      <c r="J12" s="189"/>
      <c r="K12" s="187"/>
    </row>
    <row r="13" spans="2:11" customFormat="1" ht="15" customHeight="1">
      <c r="B13" s="190"/>
      <c r="C13" s="191"/>
      <c r="D13" s="192" t="s">
        <v>484</v>
      </c>
      <c r="E13" s="189"/>
      <c r="F13" s="189"/>
      <c r="G13" s="189"/>
      <c r="H13" s="189"/>
      <c r="I13" s="189"/>
      <c r="J13" s="189"/>
      <c r="K13" s="187"/>
    </row>
    <row r="14" spans="2:11" customFormat="1" ht="12.75" customHeight="1">
      <c r="B14" s="190"/>
      <c r="C14" s="191"/>
      <c r="D14" s="191"/>
      <c r="E14" s="191"/>
      <c r="F14" s="191"/>
      <c r="G14" s="191"/>
      <c r="H14" s="191"/>
      <c r="I14" s="191"/>
      <c r="J14" s="191"/>
      <c r="K14" s="187"/>
    </row>
    <row r="15" spans="2:11" customFormat="1" ht="15" customHeight="1">
      <c r="B15" s="190"/>
      <c r="C15" s="191"/>
      <c r="D15" s="313" t="s">
        <v>485</v>
      </c>
      <c r="E15" s="313"/>
      <c r="F15" s="313"/>
      <c r="G15" s="313"/>
      <c r="H15" s="313"/>
      <c r="I15" s="313"/>
      <c r="J15" s="313"/>
      <c r="K15" s="187"/>
    </row>
    <row r="16" spans="2:11" customFormat="1" ht="15" customHeight="1">
      <c r="B16" s="190"/>
      <c r="C16" s="191"/>
      <c r="D16" s="313" t="s">
        <v>486</v>
      </c>
      <c r="E16" s="313"/>
      <c r="F16" s="313"/>
      <c r="G16" s="313"/>
      <c r="H16" s="313"/>
      <c r="I16" s="313"/>
      <c r="J16" s="313"/>
      <c r="K16" s="187"/>
    </row>
    <row r="17" spans="2:11" customFormat="1" ht="15" customHeight="1">
      <c r="B17" s="190"/>
      <c r="C17" s="191"/>
      <c r="D17" s="313" t="s">
        <v>487</v>
      </c>
      <c r="E17" s="313"/>
      <c r="F17" s="313"/>
      <c r="G17" s="313"/>
      <c r="H17" s="313"/>
      <c r="I17" s="313"/>
      <c r="J17" s="313"/>
      <c r="K17" s="187"/>
    </row>
    <row r="18" spans="2:11" customFormat="1" ht="15" customHeight="1">
      <c r="B18" s="190"/>
      <c r="C18" s="191"/>
      <c r="D18" s="191"/>
      <c r="E18" s="193" t="s">
        <v>81</v>
      </c>
      <c r="F18" s="313" t="s">
        <v>488</v>
      </c>
      <c r="G18" s="313"/>
      <c r="H18" s="313"/>
      <c r="I18" s="313"/>
      <c r="J18" s="313"/>
      <c r="K18" s="187"/>
    </row>
    <row r="19" spans="2:11" customFormat="1" ht="15" customHeight="1">
      <c r="B19" s="190"/>
      <c r="C19" s="191"/>
      <c r="D19" s="191"/>
      <c r="E19" s="193" t="s">
        <v>489</v>
      </c>
      <c r="F19" s="313" t="s">
        <v>490</v>
      </c>
      <c r="G19" s="313"/>
      <c r="H19" s="313"/>
      <c r="I19" s="313"/>
      <c r="J19" s="313"/>
      <c r="K19" s="187"/>
    </row>
    <row r="20" spans="2:11" customFormat="1" ht="15" customHeight="1">
      <c r="B20" s="190"/>
      <c r="C20" s="191"/>
      <c r="D20" s="191"/>
      <c r="E20" s="193" t="s">
        <v>491</v>
      </c>
      <c r="F20" s="313" t="s">
        <v>492</v>
      </c>
      <c r="G20" s="313"/>
      <c r="H20" s="313"/>
      <c r="I20" s="313"/>
      <c r="J20" s="313"/>
      <c r="K20" s="187"/>
    </row>
    <row r="21" spans="2:11" customFormat="1" ht="15" customHeight="1">
      <c r="B21" s="190"/>
      <c r="C21" s="191"/>
      <c r="D21" s="191"/>
      <c r="E21" s="193" t="s">
        <v>493</v>
      </c>
      <c r="F21" s="313" t="s">
        <v>494</v>
      </c>
      <c r="G21" s="313"/>
      <c r="H21" s="313"/>
      <c r="I21" s="313"/>
      <c r="J21" s="313"/>
      <c r="K21" s="187"/>
    </row>
    <row r="22" spans="2:11" customFormat="1" ht="15" customHeight="1">
      <c r="B22" s="190"/>
      <c r="C22" s="191"/>
      <c r="D22" s="191"/>
      <c r="E22" s="193" t="s">
        <v>495</v>
      </c>
      <c r="F22" s="313" t="s">
        <v>496</v>
      </c>
      <c r="G22" s="313"/>
      <c r="H22" s="313"/>
      <c r="I22" s="313"/>
      <c r="J22" s="313"/>
      <c r="K22" s="187"/>
    </row>
    <row r="23" spans="2:11" customFormat="1" ht="15" customHeight="1">
      <c r="B23" s="190"/>
      <c r="C23" s="191"/>
      <c r="D23" s="191"/>
      <c r="E23" s="193" t="s">
        <v>497</v>
      </c>
      <c r="F23" s="313" t="s">
        <v>498</v>
      </c>
      <c r="G23" s="313"/>
      <c r="H23" s="313"/>
      <c r="I23" s="313"/>
      <c r="J23" s="313"/>
      <c r="K23" s="187"/>
    </row>
    <row r="24" spans="2:11" customFormat="1" ht="12.75" customHeight="1">
      <c r="B24" s="190"/>
      <c r="C24" s="191"/>
      <c r="D24" s="191"/>
      <c r="E24" s="191"/>
      <c r="F24" s="191"/>
      <c r="G24" s="191"/>
      <c r="H24" s="191"/>
      <c r="I24" s="191"/>
      <c r="J24" s="191"/>
      <c r="K24" s="187"/>
    </row>
    <row r="25" spans="2:11" customFormat="1" ht="15" customHeight="1">
      <c r="B25" s="190"/>
      <c r="C25" s="313" t="s">
        <v>499</v>
      </c>
      <c r="D25" s="313"/>
      <c r="E25" s="313"/>
      <c r="F25" s="313"/>
      <c r="G25" s="313"/>
      <c r="H25" s="313"/>
      <c r="I25" s="313"/>
      <c r="J25" s="313"/>
      <c r="K25" s="187"/>
    </row>
    <row r="26" spans="2:11" customFormat="1" ht="15" customHeight="1">
      <c r="B26" s="190"/>
      <c r="C26" s="313" t="s">
        <v>500</v>
      </c>
      <c r="D26" s="313"/>
      <c r="E26" s="313"/>
      <c r="F26" s="313"/>
      <c r="G26" s="313"/>
      <c r="H26" s="313"/>
      <c r="I26" s="313"/>
      <c r="J26" s="313"/>
      <c r="K26" s="187"/>
    </row>
    <row r="27" spans="2:11" customFormat="1" ht="15" customHeight="1">
      <c r="B27" s="190"/>
      <c r="C27" s="189"/>
      <c r="D27" s="313" t="s">
        <v>501</v>
      </c>
      <c r="E27" s="313"/>
      <c r="F27" s="313"/>
      <c r="G27" s="313"/>
      <c r="H27" s="313"/>
      <c r="I27" s="313"/>
      <c r="J27" s="313"/>
      <c r="K27" s="187"/>
    </row>
    <row r="28" spans="2:11" customFormat="1" ht="15" customHeight="1">
      <c r="B28" s="190"/>
      <c r="C28" s="191"/>
      <c r="D28" s="313" t="s">
        <v>502</v>
      </c>
      <c r="E28" s="313"/>
      <c r="F28" s="313"/>
      <c r="G28" s="313"/>
      <c r="H28" s="313"/>
      <c r="I28" s="313"/>
      <c r="J28" s="313"/>
      <c r="K28" s="187"/>
    </row>
    <row r="29" spans="2:11" customFormat="1" ht="12.75" customHeight="1">
      <c r="B29" s="190"/>
      <c r="C29" s="191"/>
      <c r="D29" s="191"/>
      <c r="E29" s="191"/>
      <c r="F29" s="191"/>
      <c r="G29" s="191"/>
      <c r="H29" s="191"/>
      <c r="I29" s="191"/>
      <c r="J29" s="191"/>
      <c r="K29" s="187"/>
    </row>
    <row r="30" spans="2:11" customFormat="1" ht="15" customHeight="1">
      <c r="B30" s="190"/>
      <c r="C30" s="191"/>
      <c r="D30" s="313" t="s">
        <v>503</v>
      </c>
      <c r="E30" s="313"/>
      <c r="F30" s="313"/>
      <c r="G30" s="313"/>
      <c r="H30" s="313"/>
      <c r="I30" s="313"/>
      <c r="J30" s="313"/>
      <c r="K30" s="187"/>
    </row>
    <row r="31" spans="2:11" customFormat="1" ht="15" customHeight="1">
      <c r="B31" s="190"/>
      <c r="C31" s="191"/>
      <c r="D31" s="313" t="s">
        <v>504</v>
      </c>
      <c r="E31" s="313"/>
      <c r="F31" s="313"/>
      <c r="G31" s="313"/>
      <c r="H31" s="313"/>
      <c r="I31" s="313"/>
      <c r="J31" s="313"/>
      <c r="K31" s="187"/>
    </row>
    <row r="32" spans="2:11" customFormat="1" ht="12.75" customHeight="1">
      <c r="B32" s="190"/>
      <c r="C32" s="191"/>
      <c r="D32" s="191"/>
      <c r="E32" s="191"/>
      <c r="F32" s="191"/>
      <c r="G32" s="191"/>
      <c r="H32" s="191"/>
      <c r="I32" s="191"/>
      <c r="J32" s="191"/>
      <c r="K32" s="187"/>
    </row>
    <row r="33" spans="2:11" customFormat="1" ht="15" customHeight="1">
      <c r="B33" s="190"/>
      <c r="C33" s="191"/>
      <c r="D33" s="313" t="s">
        <v>505</v>
      </c>
      <c r="E33" s="313"/>
      <c r="F33" s="313"/>
      <c r="G33" s="313"/>
      <c r="H33" s="313"/>
      <c r="I33" s="313"/>
      <c r="J33" s="313"/>
      <c r="K33" s="187"/>
    </row>
    <row r="34" spans="2:11" customFormat="1" ht="15" customHeight="1">
      <c r="B34" s="190"/>
      <c r="C34" s="191"/>
      <c r="D34" s="313" t="s">
        <v>506</v>
      </c>
      <c r="E34" s="313"/>
      <c r="F34" s="313"/>
      <c r="G34" s="313"/>
      <c r="H34" s="313"/>
      <c r="I34" s="313"/>
      <c r="J34" s="313"/>
      <c r="K34" s="187"/>
    </row>
    <row r="35" spans="2:11" customFormat="1" ht="15" customHeight="1">
      <c r="B35" s="190"/>
      <c r="C35" s="191"/>
      <c r="D35" s="313" t="s">
        <v>507</v>
      </c>
      <c r="E35" s="313"/>
      <c r="F35" s="313"/>
      <c r="G35" s="313"/>
      <c r="H35" s="313"/>
      <c r="I35" s="313"/>
      <c r="J35" s="313"/>
      <c r="K35" s="187"/>
    </row>
    <row r="36" spans="2:11" customFormat="1" ht="15" customHeight="1">
      <c r="B36" s="190"/>
      <c r="C36" s="191"/>
      <c r="D36" s="189"/>
      <c r="E36" s="192" t="s">
        <v>103</v>
      </c>
      <c r="F36" s="189"/>
      <c r="G36" s="313" t="s">
        <v>508</v>
      </c>
      <c r="H36" s="313"/>
      <c r="I36" s="313"/>
      <c r="J36" s="313"/>
      <c r="K36" s="187"/>
    </row>
    <row r="37" spans="2:11" customFormat="1" ht="30.75" customHeight="1">
      <c r="B37" s="190"/>
      <c r="C37" s="191"/>
      <c r="D37" s="189"/>
      <c r="E37" s="192" t="s">
        <v>509</v>
      </c>
      <c r="F37" s="189"/>
      <c r="G37" s="313" t="s">
        <v>510</v>
      </c>
      <c r="H37" s="313"/>
      <c r="I37" s="313"/>
      <c r="J37" s="313"/>
      <c r="K37" s="187"/>
    </row>
    <row r="38" spans="2:11" customFormat="1" ht="15" customHeight="1">
      <c r="B38" s="190"/>
      <c r="C38" s="191"/>
      <c r="D38" s="189"/>
      <c r="E38" s="192" t="s">
        <v>55</v>
      </c>
      <c r="F38" s="189"/>
      <c r="G38" s="313" t="s">
        <v>511</v>
      </c>
      <c r="H38" s="313"/>
      <c r="I38" s="313"/>
      <c r="J38" s="313"/>
      <c r="K38" s="187"/>
    </row>
    <row r="39" spans="2:11" customFormat="1" ht="15" customHeight="1">
      <c r="B39" s="190"/>
      <c r="C39" s="191"/>
      <c r="D39" s="189"/>
      <c r="E39" s="192" t="s">
        <v>56</v>
      </c>
      <c r="F39" s="189"/>
      <c r="G39" s="313" t="s">
        <v>512</v>
      </c>
      <c r="H39" s="313"/>
      <c r="I39" s="313"/>
      <c r="J39" s="313"/>
      <c r="K39" s="187"/>
    </row>
    <row r="40" spans="2:11" customFormat="1" ht="15" customHeight="1">
      <c r="B40" s="190"/>
      <c r="C40" s="191"/>
      <c r="D40" s="189"/>
      <c r="E40" s="192" t="s">
        <v>104</v>
      </c>
      <c r="F40" s="189"/>
      <c r="G40" s="313" t="s">
        <v>513</v>
      </c>
      <c r="H40" s="313"/>
      <c r="I40" s="313"/>
      <c r="J40" s="313"/>
      <c r="K40" s="187"/>
    </row>
    <row r="41" spans="2:11" customFormat="1" ht="15" customHeight="1">
      <c r="B41" s="190"/>
      <c r="C41" s="191"/>
      <c r="D41" s="189"/>
      <c r="E41" s="192" t="s">
        <v>105</v>
      </c>
      <c r="F41" s="189"/>
      <c r="G41" s="313" t="s">
        <v>514</v>
      </c>
      <c r="H41" s="313"/>
      <c r="I41" s="313"/>
      <c r="J41" s="313"/>
      <c r="K41" s="187"/>
    </row>
    <row r="42" spans="2:11" customFormat="1" ht="15" customHeight="1">
      <c r="B42" s="190"/>
      <c r="C42" s="191"/>
      <c r="D42" s="189"/>
      <c r="E42" s="192" t="s">
        <v>515</v>
      </c>
      <c r="F42" s="189"/>
      <c r="G42" s="313" t="s">
        <v>516</v>
      </c>
      <c r="H42" s="313"/>
      <c r="I42" s="313"/>
      <c r="J42" s="313"/>
      <c r="K42" s="187"/>
    </row>
    <row r="43" spans="2:11" customFormat="1" ht="15" customHeight="1">
      <c r="B43" s="190"/>
      <c r="C43" s="191"/>
      <c r="D43" s="189"/>
      <c r="E43" s="192"/>
      <c r="F43" s="189"/>
      <c r="G43" s="313" t="s">
        <v>517</v>
      </c>
      <c r="H43" s="313"/>
      <c r="I43" s="313"/>
      <c r="J43" s="313"/>
      <c r="K43" s="187"/>
    </row>
    <row r="44" spans="2:11" customFormat="1" ht="15" customHeight="1">
      <c r="B44" s="190"/>
      <c r="C44" s="191"/>
      <c r="D44" s="189"/>
      <c r="E44" s="192" t="s">
        <v>518</v>
      </c>
      <c r="F44" s="189"/>
      <c r="G44" s="313" t="s">
        <v>519</v>
      </c>
      <c r="H44" s="313"/>
      <c r="I44" s="313"/>
      <c r="J44" s="313"/>
      <c r="K44" s="187"/>
    </row>
    <row r="45" spans="2:11" customFormat="1" ht="15" customHeight="1">
      <c r="B45" s="190"/>
      <c r="C45" s="191"/>
      <c r="D45" s="189"/>
      <c r="E45" s="192" t="s">
        <v>107</v>
      </c>
      <c r="F45" s="189"/>
      <c r="G45" s="313" t="s">
        <v>520</v>
      </c>
      <c r="H45" s="313"/>
      <c r="I45" s="313"/>
      <c r="J45" s="313"/>
      <c r="K45" s="187"/>
    </row>
    <row r="46" spans="2:11" customFormat="1" ht="12.75" customHeight="1">
      <c r="B46" s="190"/>
      <c r="C46" s="191"/>
      <c r="D46" s="189"/>
      <c r="E46" s="189"/>
      <c r="F46" s="189"/>
      <c r="G46" s="189"/>
      <c r="H46" s="189"/>
      <c r="I46" s="189"/>
      <c r="J46" s="189"/>
      <c r="K46" s="187"/>
    </row>
    <row r="47" spans="2:11" customFormat="1" ht="15" customHeight="1">
      <c r="B47" s="190"/>
      <c r="C47" s="191"/>
      <c r="D47" s="313" t="s">
        <v>521</v>
      </c>
      <c r="E47" s="313"/>
      <c r="F47" s="313"/>
      <c r="G47" s="313"/>
      <c r="H47" s="313"/>
      <c r="I47" s="313"/>
      <c r="J47" s="313"/>
      <c r="K47" s="187"/>
    </row>
    <row r="48" spans="2:11" customFormat="1" ht="15" customHeight="1">
      <c r="B48" s="190"/>
      <c r="C48" s="191"/>
      <c r="D48" s="191"/>
      <c r="E48" s="313" t="s">
        <v>522</v>
      </c>
      <c r="F48" s="313"/>
      <c r="G48" s="313"/>
      <c r="H48" s="313"/>
      <c r="I48" s="313"/>
      <c r="J48" s="313"/>
      <c r="K48" s="187"/>
    </row>
    <row r="49" spans="2:11" customFormat="1" ht="15" customHeight="1">
      <c r="B49" s="190"/>
      <c r="C49" s="191"/>
      <c r="D49" s="191"/>
      <c r="E49" s="313" t="s">
        <v>523</v>
      </c>
      <c r="F49" s="313"/>
      <c r="G49" s="313"/>
      <c r="H49" s="313"/>
      <c r="I49" s="313"/>
      <c r="J49" s="313"/>
      <c r="K49" s="187"/>
    </row>
    <row r="50" spans="2:11" customFormat="1" ht="15" customHeight="1">
      <c r="B50" s="190"/>
      <c r="C50" s="191"/>
      <c r="D50" s="191"/>
      <c r="E50" s="313" t="s">
        <v>524</v>
      </c>
      <c r="F50" s="313"/>
      <c r="G50" s="313"/>
      <c r="H50" s="313"/>
      <c r="I50" s="313"/>
      <c r="J50" s="313"/>
      <c r="K50" s="187"/>
    </row>
    <row r="51" spans="2:11" customFormat="1" ht="15" customHeight="1">
      <c r="B51" s="190"/>
      <c r="C51" s="191"/>
      <c r="D51" s="313" t="s">
        <v>525</v>
      </c>
      <c r="E51" s="313"/>
      <c r="F51" s="313"/>
      <c r="G51" s="313"/>
      <c r="H51" s="313"/>
      <c r="I51" s="313"/>
      <c r="J51" s="313"/>
      <c r="K51" s="187"/>
    </row>
    <row r="52" spans="2:11" customFormat="1" ht="25.5" customHeight="1">
      <c r="B52" s="186"/>
      <c r="C52" s="314" t="s">
        <v>526</v>
      </c>
      <c r="D52" s="314"/>
      <c r="E52" s="314"/>
      <c r="F52" s="314"/>
      <c r="G52" s="314"/>
      <c r="H52" s="314"/>
      <c r="I52" s="314"/>
      <c r="J52" s="314"/>
      <c r="K52" s="187"/>
    </row>
    <row r="53" spans="2:11" customFormat="1" ht="5.25" customHeight="1">
      <c r="B53" s="186"/>
      <c r="C53" s="188"/>
      <c r="D53" s="188"/>
      <c r="E53" s="188"/>
      <c r="F53" s="188"/>
      <c r="G53" s="188"/>
      <c r="H53" s="188"/>
      <c r="I53" s="188"/>
      <c r="J53" s="188"/>
      <c r="K53" s="187"/>
    </row>
    <row r="54" spans="2:11" customFormat="1" ht="15" customHeight="1">
      <c r="B54" s="186"/>
      <c r="C54" s="313" t="s">
        <v>527</v>
      </c>
      <c r="D54" s="313"/>
      <c r="E54" s="313"/>
      <c r="F54" s="313"/>
      <c r="G54" s="313"/>
      <c r="H54" s="313"/>
      <c r="I54" s="313"/>
      <c r="J54" s="313"/>
      <c r="K54" s="187"/>
    </row>
    <row r="55" spans="2:11" customFormat="1" ht="15" customHeight="1">
      <c r="B55" s="186"/>
      <c r="C55" s="313" t="s">
        <v>528</v>
      </c>
      <c r="D55" s="313"/>
      <c r="E55" s="313"/>
      <c r="F55" s="313"/>
      <c r="G55" s="313"/>
      <c r="H55" s="313"/>
      <c r="I55" s="313"/>
      <c r="J55" s="313"/>
      <c r="K55" s="187"/>
    </row>
    <row r="56" spans="2:11" customFormat="1" ht="12.75" customHeight="1">
      <c r="B56" s="186"/>
      <c r="C56" s="189"/>
      <c r="D56" s="189"/>
      <c r="E56" s="189"/>
      <c r="F56" s="189"/>
      <c r="G56" s="189"/>
      <c r="H56" s="189"/>
      <c r="I56" s="189"/>
      <c r="J56" s="189"/>
      <c r="K56" s="187"/>
    </row>
    <row r="57" spans="2:11" customFormat="1" ht="15" customHeight="1">
      <c r="B57" s="186"/>
      <c r="C57" s="313" t="s">
        <v>529</v>
      </c>
      <c r="D57" s="313"/>
      <c r="E57" s="313"/>
      <c r="F57" s="313"/>
      <c r="G57" s="313"/>
      <c r="H57" s="313"/>
      <c r="I57" s="313"/>
      <c r="J57" s="313"/>
      <c r="K57" s="187"/>
    </row>
    <row r="58" spans="2:11" customFormat="1" ht="15" customHeight="1">
      <c r="B58" s="186"/>
      <c r="C58" s="191"/>
      <c r="D58" s="313" t="s">
        <v>530</v>
      </c>
      <c r="E58" s="313"/>
      <c r="F58" s="313"/>
      <c r="G58" s="313"/>
      <c r="H58" s="313"/>
      <c r="I58" s="313"/>
      <c r="J58" s="313"/>
      <c r="K58" s="187"/>
    </row>
    <row r="59" spans="2:11" customFormat="1" ht="15" customHeight="1">
      <c r="B59" s="186"/>
      <c r="C59" s="191"/>
      <c r="D59" s="313" t="s">
        <v>531</v>
      </c>
      <c r="E59" s="313"/>
      <c r="F59" s="313"/>
      <c r="G59" s="313"/>
      <c r="H59" s="313"/>
      <c r="I59" s="313"/>
      <c r="J59" s="313"/>
      <c r="K59" s="187"/>
    </row>
    <row r="60" spans="2:11" customFormat="1" ht="15" customHeight="1">
      <c r="B60" s="186"/>
      <c r="C60" s="191"/>
      <c r="D60" s="313" t="s">
        <v>532</v>
      </c>
      <c r="E60" s="313"/>
      <c r="F60" s="313"/>
      <c r="G60" s="313"/>
      <c r="H60" s="313"/>
      <c r="I60" s="313"/>
      <c r="J60" s="313"/>
      <c r="K60" s="187"/>
    </row>
    <row r="61" spans="2:11" customFormat="1" ht="15" customHeight="1">
      <c r="B61" s="186"/>
      <c r="C61" s="191"/>
      <c r="D61" s="313" t="s">
        <v>533</v>
      </c>
      <c r="E61" s="313"/>
      <c r="F61" s="313"/>
      <c r="G61" s="313"/>
      <c r="H61" s="313"/>
      <c r="I61" s="313"/>
      <c r="J61" s="313"/>
      <c r="K61" s="187"/>
    </row>
    <row r="62" spans="2:11" customFormat="1" ht="15" customHeight="1">
      <c r="B62" s="186"/>
      <c r="C62" s="191"/>
      <c r="D62" s="312" t="s">
        <v>534</v>
      </c>
      <c r="E62" s="312"/>
      <c r="F62" s="312"/>
      <c r="G62" s="312"/>
      <c r="H62" s="312"/>
      <c r="I62" s="312"/>
      <c r="J62" s="312"/>
      <c r="K62" s="187"/>
    </row>
    <row r="63" spans="2:11" customFormat="1" ht="15" customHeight="1">
      <c r="B63" s="186"/>
      <c r="C63" s="191"/>
      <c r="D63" s="313" t="s">
        <v>535</v>
      </c>
      <c r="E63" s="313"/>
      <c r="F63" s="313"/>
      <c r="G63" s="313"/>
      <c r="H63" s="313"/>
      <c r="I63" s="313"/>
      <c r="J63" s="313"/>
      <c r="K63" s="187"/>
    </row>
    <row r="64" spans="2:11" customFormat="1" ht="12.75" customHeight="1">
      <c r="B64" s="186"/>
      <c r="C64" s="191"/>
      <c r="D64" s="191"/>
      <c r="E64" s="194"/>
      <c r="F64" s="191"/>
      <c r="G64" s="191"/>
      <c r="H64" s="191"/>
      <c r="I64" s="191"/>
      <c r="J64" s="191"/>
      <c r="K64" s="187"/>
    </row>
    <row r="65" spans="2:11" customFormat="1" ht="15" customHeight="1">
      <c r="B65" s="186"/>
      <c r="C65" s="191"/>
      <c r="D65" s="313" t="s">
        <v>536</v>
      </c>
      <c r="E65" s="313"/>
      <c r="F65" s="313"/>
      <c r="G65" s="313"/>
      <c r="H65" s="313"/>
      <c r="I65" s="313"/>
      <c r="J65" s="313"/>
      <c r="K65" s="187"/>
    </row>
    <row r="66" spans="2:11" customFormat="1" ht="15" customHeight="1">
      <c r="B66" s="186"/>
      <c r="C66" s="191"/>
      <c r="D66" s="312" t="s">
        <v>537</v>
      </c>
      <c r="E66" s="312"/>
      <c r="F66" s="312"/>
      <c r="G66" s="312"/>
      <c r="H66" s="312"/>
      <c r="I66" s="312"/>
      <c r="J66" s="312"/>
      <c r="K66" s="187"/>
    </row>
    <row r="67" spans="2:11" customFormat="1" ht="15" customHeight="1">
      <c r="B67" s="186"/>
      <c r="C67" s="191"/>
      <c r="D67" s="313" t="s">
        <v>538</v>
      </c>
      <c r="E67" s="313"/>
      <c r="F67" s="313"/>
      <c r="G67" s="313"/>
      <c r="H67" s="313"/>
      <c r="I67" s="313"/>
      <c r="J67" s="313"/>
      <c r="K67" s="187"/>
    </row>
    <row r="68" spans="2:11" customFormat="1" ht="15" customHeight="1">
      <c r="B68" s="186"/>
      <c r="C68" s="191"/>
      <c r="D68" s="313" t="s">
        <v>539</v>
      </c>
      <c r="E68" s="313"/>
      <c r="F68" s="313"/>
      <c r="G68" s="313"/>
      <c r="H68" s="313"/>
      <c r="I68" s="313"/>
      <c r="J68" s="313"/>
      <c r="K68" s="187"/>
    </row>
    <row r="69" spans="2:11" customFormat="1" ht="15" customHeight="1">
      <c r="B69" s="186"/>
      <c r="C69" s="191"/>
      <c r="D69" s="313" t="s">
        <v>540</v>
      </c>
      <c r="E69" s="313"/>
      <c r="F69" s="313"/>
      <c r="G69" s="313"/>
      <c r="H69" s="313"/>
      <c r="I69" s="313"/>
      <c r="J69" s="313"/>
      <c r="K69" s="187"/>
    </row>
    <row r="70" spans="2:11" customFormat="1" ht="15" customHeight="1">
      <c r="B70" s="186"/>
      <c r="C70" s="191"/>
      <c r="D70" s="313" t="s">
        <v>541</v>
      </c>
      <c r="E70" s="313"/>
      <c r="F70" s="313"/>
      <c r="G70" s="313"/>
      <c r="H70" s="313"/>
      <c r="I70" s="313"/>
      <c r="J70" s="313"/>
      <c r="K70" s="187"/>
    </row>
    <row r="71" spans="2:11" customFormat="1" ht="12.75" customHeight="1">
      <c r="B71" s="195"/>
      <c r="C71" s="196"/>
      <c r="D71" s="196"/>
      <c r="E71" s="196"/>
      <c r="F71" s="196"/>
      <c r="G71" s="196"/>
      <c r="H71" s="196"/>
      <c r="I71" s="196"/>
      <c r="J71" s="196"/>
      <c r="K71" s="197"/>
    </row>
    <row r="72" spans="2:11" customFormat="1" ht="18.75" customHeight="1">
      <c r="B72" s="198"/>
      <c r="C72" s="198"/>
      <c r="D72" s="198"/>
      <c r="E72" s="198"/>
      <c r="F72" s="198"/>
      <c r="G72" s="198"/>
      <c r="H72" s="198"/>
      <c r="I72" s="198"/>
      <c r="J72" s="198"/>
      <c r="K72" s="199"/>
    </row>
    <row r="73" spans="2:11" customFormat="1" ht="18.75" customHeight="1">
      <c r="B73" s="199"/>
      <c r="C73" s="199"/>
      <c r="D73" s="199"/>
      <c r="E73" s="199"/>
      <c r="F73" s="199"/>
      <c r="G73" s="199"/>
      <c r="H73" s="199"/>
      <c r="I73" s="199"/>
      <c r="J73" s="199"/>
      <c r="K73" s="199"/>
    </row>
    <row r="74" spans="2:11" customFormat="1" ht="7.5" customHeight="1">
      <c r="B74" s="200"/>
      <c r="C74" s="201"/>
      <c r="D74" s="201"/>
      <c r="E74" s="201"/>
      <c r="F74" s="201"/>
      <c r="G74" s="201"/>
      <c r="H74" s="201"/>
      <c r="I74" s="201"/>
      <c r="J74" s="201"/>
      <c r="K74" s="202"/>
    </row>
    <row r="75" spans="2:11" customFormat="1" ht="45" customHeight="1">
      <c r="B75" s="203"/>
      <c r="C75" s="311" t="s">
        <v>542</v>
      </c>
      <c r="D75" s="311"/>
      <c r="E75" s="311"/>
      <c r="F75" s="311"/>
      <c r="G75" s="311"/>
      <c r="H75" s="311"/>
      <c r="I75" s="311"/>
      <c r="J75" s="311"/>
      <c r="K75" s="204"/>
    </row>
    <row r="76" spans="2:11" customFormat="1" ht="17.25" customHeight="1">
      <c r="B76" s="203"/>
      <c r="C76" s="205" t="s">
        <v>543</v>
      </c>
      <c r="D76" s="205"/>
      <c r="E76" s="205"/>
      <c r="F76" s="205" t="s">
        <v>544</v>
      </c>
      <c r="G76" s="206"/>
      <c r="H76" s="205" t="s">
        <v>56</v>
      </c>
      <c r="I76" s="205" t="s">
        <v>59</v>
      </c>
      <c r="J76" s="205" t="s">
        <v>545</v>
      </c>
      <c r="K76" s="204"/>
    </row>
    <row r="77" spans="2:11" customFormat="1" ht="17.25" customHeight="1">
      <c r="B77" s="203"/>
      <c r="C77" s="207" t="s">
        <v>546</v>
      </c>
      <c r="D77" s="207"/>
      <c r="E77" s="207"/>
      <c r="F77" s="208" t="s">
        <v>547</v>
      </c>
      <c r="G77" s="209"/>
      <c r="H77" s="207"/>
      <c r="I77" s="207"/>
      <c r="J77" s="207" t="s">
        <v>548</v>
      </c>
      <c r="K77" s="204"/>
    </row>
    <row r="78" spans="2:11" customFormat="1" ht="5.25" customHeight="1">
      <c r="B78" s="203"/>
      <c r="C78" s="210"/>
      <c r="D78" s="210"/>
      <c r="E78" s="210"/>
      <c r="F78" s="210"/>
      <c r="G78" s="211"/>
      <c r="H78" s="210"/>
      <c r="I78" s="210"/>
      <c r="J78" s="210"/>
      <c r="K78" s="204"/>
    </row>
    <row r="79" spans="2:11" customFormat="1" ht="15" customHeight="1">
      <c r="B79" s="203"/>
      <c r="C79" s="192" t="s">
        <v>55</v>
      </c>
      <c r="D79" s="212"/>
      <c r="E79" s="212"/>
      <c r="F79" s="213" t="s">
        <v>549</v>
      </c>
      <c r="G79" s="214"/>
      <c r="H79" s="192" t="s">
        <v>550</v>
      </c>
      <c r="I79" s="192" t="s">
        <v>551</v>
      </c>
      <c r="J79" s="192">
        <v>20</v>
      </c>
      <c r="K79" s="204"/>
    </row>
    <row r="80" spans="2:11" customFormat="1" ht="15" customHeight="1">
      <c r="B80" s="203"/>
      <c r="C80" s="192" t="s">
        <v>552</v>
      </c>
      <c r="D80" s="192"/>
      <c r="E80" s="192"/>
      <c r="F80" s="213" t="s">
        <v>549</v>
      </c>
      <c r="G80" s="214"/>
      <c r="H80" s="192" t="s">
        <v>553</v>
      </c>
      <c r="I80" s="192" t="s">
        <v>551</v>
      </c>
      <c r="J80" s="192">
        <v>120</v>
      </c>
      <c r="K80" s="204"/>
    </row>
    <row r="81" spans="2:11" customFormat="1" ht="15" customHeight="1">
      <c r="B81" s="215"/>
      <c r="C81" s="192" t="s">
        <v>554</v>
      </c>
      <c r="D81" s="192"/>
      <c r="E81" s="192"/>
      <c r="F81" s="213" t="s">
        <v>555</v>
      </c>
      <c r="G81" s="214"/>
      <c r="H81" s="192" t="s">
        <v>556</v>
      </c>
      <c r="I81" s="192" t="s">
        <v>551</v>
      </c>
      <c r="J81" s="192">
        <v>50</v>
      </c>
      <c r="K81" s="204"/>
    </row>
    <row r="82" spans="2:11" customFormat="1" ht="15" customHeight="1">
      <c r="B82" s="215"/>
      <c r="C82" s="192" t="s">
        <v>557</v>
      </c>
      <c r="D82" s="192"/>
      <c r="E82" s="192"/>
      <c r="F82" s="213" t="s">
        <v>549</v>
      </c>
      <c r="G82" s="214"/>
      <c r="H82" s="192" t="s">
        <v>558</v>
      </c>
      <c r="I82" s="192" t="s">
        <v>559</v>
      </c>
      <c r="J82" s="192"/>
      <c r="K82" s="204"/>
    </row>
    <row r="83" spans="2:11" customFormat="1" ht="15" customHeight="1">
      <c r="B83" s="215"/>
      <c r="C83" s="192" t="s">
        <v>560</v>
      </c>
      <c r="D83" s="192"/>
      <c r="E83" s="192"/>
      <c r="F83" s="213" t="s">
        <v>555</v>
      </c>
      <c r="G83" s="192"/>
      <c r="H83" s="192" t="s">
        <v>561</v>
      </c>
      <c r="I83" s="192" t="s">
        <v>551</v>
      </c>
      <c r="J83" s="192">
        <v>15</v>
      </c>
      <c r="K83" s="204"/>
    </row>
    <row r="84" spans="2:11" customFormat="1" ht="15" customHeight="1">
      <c r="B84" s="215"/>
      <c r="C84" s="192" t="s">
        <v>562</v>
      </c>
      <c r="D84" s="192"/>
      <c r="E84" s="192"/>
      <c r="F84" s="213" t="s">
        <v>555</v>
      </c>
      <c r="G84" s="192"/>
      <c r="H84" s="192" t="s">
        <v>563</v>
      </c>
      <c r="I84" s="192" t="s">
        <v>551</v>
      </c>
      <c r="J84" s="192">
        <v>15</v>
      </c>
      <c r="K84" s="204"/>
    </row>
    <row r="85" spans="2:11" customFormat="1" ht="15" customHeight="1">
      <c r="B85" s="215"/>
      <c r="C85" s="192" t="s">
        <v>564</v>
      </c>
      <c r="D85" s="192"/>
      <c r="E85" s="192"/>
      <c r="F85" s="213" t="s">
        <v>555</v>
      </c>
      <c r="G85" s="192"/>
      <c r="H85" s="192" t="s">
        <v>565</v>
      </c>
      <c r="I85" s="192" t="s">
        <v>551</v>
      </c>
      <c r="J85" s="192">
        <v>20</v>
      </c>
      <c r="K85" s="204"/>
    </row>
    <row r="86" spans="2:11" customFormat="1" ht="15" customHeight="1">
      <c r="B86" s="215"/>
      <c r="C86" s="192" t="s">
        <v>566</v>
      </c>
      <c r="D86" s="192"/>
      <c r="E86" s="192"/>
      <c r="F86" s="213" t="s">
        <v>555</v>
      </c>
      <c r="G86" s="192"/>
      <c r="H86" s="192" t="s">
        <v>567</v>
      </c>
      <c r="I86" s="192" t="s">
        <v>551</v>
      </c>
      <c r="J86" s="192">
        <v>20</v>
      </c>
      <c r="K86" s="204"/>
    </row>
    <row r="87" spans="2:11" customFormat="1" ht="15" customHeight="1">
      <c r="B87" s="215"/>
      <c r="C87" s="192" t="s">
        <v>568</v>
      </c>
      <c r="D87" s="192"/>
      <c r="E87" s="192"/>
      <c r="F87" s="213" t="s">
        <v>555</v>
      </c>
      <c r="G87" s="214"/>
      <c r="H87" s="192" t="s">
        <v>569</v>
      </c>
      <c r="I87" s="192" t="s">
        <v>551</v>
      </c>
      <c r="J87" s="192">
        <v>50</v>
      </c>
      <c r="K87" s="204"/>
    </row>
    <row r="88" spans="2:11" customFormat="1" ht="15" customHeight="1">
      <c r="B88" s="215"/>
      <c r="C88" s="192" t="s">
        <v>570</v>
      </c>
      <c r="D88" s="192"/>
      <c r="E88" s="192"/>
      <c r="F88" s="213" t="s">
        <v>555</v>
      </c>
      <c r="G88" s="214"/>
      <c r="H88" s="192" t="s">
        <v>571</v>
      </c>
      <c r="I88" s="192" t="s">
        <v>551</v>
      </c>
      <c r="J88" s="192">
        <v>20</v>
      </c>
      <c r="K88" s="204"/>
    </row>
    <row r="89" spans="2:11" customFormat="1" ht="15" customHeight="1">
      <c r="B89" s="215"/>
      <c r="C89" s="192" t="s">
        <v>572</v>
      </c>
      <c r="D89" s="192"/>
      <c r="E89" s="192"/>
      <c r="F89" s="213" t="s">
        <v>555</v>
      </c>
      <c r="G89" s="214"/>
      <c r="H89" s="192" t="s">
        <v>573</v>
      </c>
      <c r="I89" s="192" t="s">
        <v>551</v>
      </c>
      <c r="J89" s="192">
        <v>20</v>
      </c>
      <c r="K89" s="204"/>
    </row>
    <row r="90" spans="2:11" customFormat="1" ht="15" customHeight="1">
      <c r="B90" s="215"/>
      <c r="C90" s="192" t="s">
        <v>574</v>
      </c>
      <c r="D90" s="192"/>
      <c r="E90" s="192"/>
      <c r="F90" s="213" t="s">
        <v>555</v>
      </c>
      <c r="G90" s="214"/>
      <c r="H90" s="192" t="s">
        <v>575</v>
      </c>
      <c r="I90" s="192" t="s">
        <v>551</v>
      </c>
      <c r="J90" s="192">
        <v>50</v>
      </c>
      <c r="K90" s="204"/>
    </row>
    <row r="91" spans="2:11" customFormat="1" ht="15" customHeight="1">
      <c r="B91" s="215"/>
      <c r="C91" s="192" t="s">
        <v>576</v>
      </c>
      <c r="D91" s="192"/>
      <c r="E91" s="192"/>
      <c r="F91" s="213" t="s">
        <v>555</v>
      </c>
      <c r="G91" s="214"/>
      <c r="H91" s="192" t="s">
        <v>576</v>
      </c>
      <c r="I91" s="192" t="s">
        <v>551</v>
      </c>
      <c r="J91" s="192">
        <v>50</v>
      </c>
      <c r="K91" s="204"/>
    </row>
    <row r="92" spans="2:11" customFormat="1" ht="15" customHeight="1">
      <c r="B92" s="215"/>
      <c r="C92" s="192" t="s">
        <v>577</v>
      </c>
      <c r="D92" s="192"/>
      <c r="E92" s="192"/>
      <c r="F92" s="213" t="s">
        <v>555</v>
      </c>
      <c r="G92" s="214"/>
      <c r="H92" s="192" t="s">
        <v>578</v>
      </c>
      <c r="I92" s="192" t="s">
        <v>551</v>
      </c>
      <c r="J92" s="192">
        <v>255</v>
      </c>
      <c r="K92" s="204"/>
    </row>
    <row r="93" spans="2:11" customFormat="1" ht="15" customHeight="1">
      <c r="B93" s="215"/>
      <c r="C93" s="192" t="s">
        <v>579</v>
      </c>
      <c r="D93" s="192"/>
      <c r="E93" s="192"/>
      <c r="F93" s="213" t="s">
        <v>549</v>
      </c>
      <c r="G93" s="214"/>
      <c r="H93" s="192" t="s">
        <v>580</v>
      </c>
      <c r="I93" s="192" t="s">
        <v>581</v>
      </c>
      <c r="J93" s="192"/>
      <c r="K93" s="204"/>
    </row>
    <row r="94" spans="2:11" customFormat="1" ht="15" customHeight="1">
      <c r="B94" s="215"/>
      <c r="C94" s="192" t="s">
        <v>582</v>
      </c>
      <c r="D94" s="192"/>
      <c r="E94" s="192"/>
      <c r="F94" s="213" t="s">
        <v>549</v>
      </c>
      <c r="G94" s="214"/>
      <c r="H94" s="192" t="s">
        <v>583</v>
      </c>
      <c r="I94" s="192" t="s">
        <v>584</v>
      </c>
      <c r="J94" s="192"/>
      <c r="K94" s="204"/>
    </row>
    <row r="95" spans="2:11" customFormat="1" ht="15" customHeight="1">
      <c r="B95" s="215"/>
      <c r="C95" s="192" t="s">
        <v>585</v>
      </c>
      <c r="D95" s="192"/>
      <c r="E95" s="192"/>
      <c r="F95" s="213" t="s">
        <v>549</v>
      </c>
      <c r="G95" s="214"/>
      <c r="H95" s="192" t="s">
        <v>585</v>
      </c>
      <c r="I95" s="192" t="s">
        <v>584</v>
      </c>
      <c r="J95" s="192"/>
      <c r="K95" s="204"/>
    </row>
    <row r="96" spans="2:11" customFormat="1" ht="15" customHeight="1">
      <c r="B96" s="215"/>
      <c r="C96" s="192" t="s">
        <v>40</v>
      </c>
      <c r="D96" s="192"/>
      <c r="E96" s="192"/>
      <c r="F96" s="213" t="s">
        <v>549</v>
      </c>
      <c r="G96" s="214"/>
      <c r="H96" s="192" t="s">
        <v>586</v>
      </c>
      <c r="I96" s="192" t="s">
        <v>584</v>
      </c>
      <c r="J96" s="192"/>
      <c r="K96" s="204"/>
    </row>
    <row r="97" spans="2:11" customFormat="1" ht="15" customHeight="1">
      <c r="B97" s="215"/>
      <c r="C97" s="192" t="s">
        <v>50</v>
      </c>
      <c r="D97" s="192"/>
      <c r="E97" s="192"/>
      <c r="F97" s="213" t="s">
        <v>549</v>
      </c>
      <c r="G97" s="214"/>
      <c r="H97" s="192" t="s">
        <v>587</v>
      </c>
      <c r="I97" s="192" t="s">
        <v>584</v>
      </c>
      <c r="J97" s="192"/>
      <c r="K97" s="204"/>
    </row>
    <row r="98" spans="2:11" customFormat="1" ht="15" customHeight="1">
      <c r="B98" s="216"/>
      <c r="C98" s="217"/>
      <c r="D98" s="217"/>
      <c r="E98" s="217"/>
      <c r="F98" s="217"/>
      <c r="G98" s="217"/>
      <c r="H98" s="217"/>
      <c r="I98" s="217"/>
      <c r="J98" s="217"/>
      <c r="K98" s="218"/>
    </row>
    <row r="99" spans="2:11" customFormat="1" ht="18.75" customHeight="1">
      <c r="B99" s="219"/>
      <c r="C99" s="220"/>
      <c r="D99" s="220"/>
      <c r="E99" s="220"/>
      <c r="F99" s="220"/>
      <c r="G99" s="220"/>
      <c r="H99" s="220"/>
      <c r="I99" s="220"/>
      <c r="J99" s="220"/>
      <c r="K99" s="219"/>
    </row>
    <row r="100" spans="2:11" customFormat="1" ht="18.75" customHeight="1"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</row>
    <row r="101" spans="2:11" customFormat="1" ht="7.5" customHeight="1">
      <c r="B101" s="200"/>
      <c r="C101" s="201"/>
      <c r="D101" s="201"/>
      <c r="E101" s="201"/>
      <c r="F101" s="201"/>
      <c r="G101" s="201"/>
      <c r="H101" s="201"/>
      <c r="I101" s="201"/>
      <c r="J101" s="201"/>
      <c r="K101" s="202"/>
    </row>
    <row r="102" spans="2:11" customFormat="1" ht="45" customHeight="1">
      <c r="B102" s="203"/>
      <c r="C102" s="311" t="s">
        <v>588</v>
      </c>
      <c r="D102" s="311"/>
      <c r="E102" s="311"/>
      <c r="F102" s="311"/>
      <c r="G102" s="311"/>
      <c r="H102" s="311"/>
      <c r="I102" s="311"/>
      <c r="J102" s="311"/>
      <c r="K102" s="204"/>
    </row>
    <row r="103" spans="2:11" customFormat="1" ht="17.25" customHeight="1">
      <c r="B103" s="203"/>
      <c r="C103" s="205" t="s">
        <v>543</v>
      </c>
      <c r="D103" s="205"/>
      <c r="E103" s="205"/>
      <c r="F103" s="205" t="s">
        <v>544</v>
      </c>
      <c r="G103" s="206"/>
      <c r="H103" s="205" t="s">
        <v>56</v>
      </c>
      <c r="I103" s="205" t="s">
        <v>59</v>
      </c>
      <c r="J103" s="205" t="s">
        <v>545</v>
      </c>
      <c r="K103" s="204"/>
    </row>
    <row r="104" spans="2:11" customFormat="1" ht="17.25" customHeight="1">
      <c r="B104" s="203"/>
      <c r="C104" s="207" t="s">
        <v>546</v>
      </c>
      <c r="D104" s="207"/>
      <c r="E104" s="207"/>
      <c r="F104" s="208" t="s">
        <v>547</v>
      </c>
      <c r="G104" s="209"/>
      <c r="H104" s="207"/>
      <c r="I104" s="207"/>
      <c r="J104" s="207" t="s">
        <v>548</v>
      </c>
      <c r="K104" s="204"/>
    </row>
    <row r="105" spans="2:11" customFormat="1" ht="5.25" customHeight="1">
      <c r="B105" s="203"/>
      <c r="C105" s="205"/>
      <c r="D105" s="205"/>
      <c r="E105" s="205"/>
      <c r="F105" s="205"/>
      <c r="G105" s="221"/>
      <c r="H105" s="205"/>
      <c r="I105" s="205"/>
      <c r="J105" s="205"/>
      <c r="K105" s="204"/>
    </row>
    <row r="106" spans="2:11" customFormat="1" ht="15" customHeight="1">
      <c r="B106" s="203"/>
      <c r="C106" s="192" t="s">
        <v>55</v>
      </c>
      <c r="D106" s="212"/>
      <c r="E106" s="212"/>
      <c r="F106" s="213" t="s">
        <v>549</v>
      </c>
      <c r="G106" s="192"/>
      <c r="H106" s="192" t="s">
        <v>589</v>
      </c>
      <c r="I106" s="192" t="s">
        <v>551</v>
      </c>
      <c r="J106" s="192">
        <v>20</v>
      </c>
      <c r="K106" s="204"/>
    </row>
    <row r="107" spans="2:11" customFormat="1" ht="15" customHeight="1">
      <c r="B107" s="203"/>
      <c r="C107" s="192" t="s">
        <v>552</v>
      </c>
      <c r="D107" s="192"/>
      <c r="E107" s="192"/>
      <c r="F107" s="213" t="s">
        <v>549</v>
      </c>
      <c r="G107" s="192"/>
      <c r="H107" s="192" t="s">
        <v>589</v>
      </c>
      <c r="I107" s="192" t="s">
        <v>551</v>
      </c>
      <c r="J107" s="192">
        <v>120</v>
      </c>
      <c r="K107" s="204"/>
    </row>
    <row r="108" spans="2:11" customFormat="1" ht="15" customHeight="1">
      <c r="B108" s="215"/>
      <c r="C108" s="192" t="s">
        <v>554</v>
      </c>
      <c r="D108" s="192"/>
      <c r="E108" s="192"/>
      <c r="F108" s="213" t="s">
        <v>555</v>
      </c>
      <c r="G108" s="192"/>
      <c r="H108" s="192" t="s">
        <v>589</v>
      </c>
      <c r="I108" s="192" t="s">
        <v>551</v>
      </c>
      <c r="J108" s="192">
        <v>50</v>
      </c>
      <c r="K108" s="204"/>
    </row>
    <row r="109" spans="2:11" customFormat="1" ht="15" customHeight="1">
      <c r="B109" s="215"/>
      <c r="C109" s="192" t="s">
        <v>557</v>
      </c>
      <c r="D109" s="192"/>
      <c r="E109" s="192"/>
      <c r="F109" s="213" t="s">
        <v>549</v>
      </c>
      <c r="G109" s="192"/>
      <c r="H109" s="192" t="s">
        <v>589</v>
      </c>
      <c r="I109" s="192" t="s">
        <v>559</v>
      </c>
      <c r="J109" s="192"/>
      <c r="K109" s="204"/>
    </row>
    <row r="110" spans="2:11" customFormat="1" ht="15" customHeight="1">
      <c r="B110" s="215"/>
      <c r="C110" s="192" t="s">
        <v>568</v>
      </c>
      <c r="D110" s="192"/>
      <c r="E110" s="192"/>
      <c r="F110" s="213" t="s">
        <v>555</v>
      </c>
      <c r="G110" s="192"/>
      <c r="H110" s="192" t="s">
        <v>589</v>
      </c>
      <c r="I110" s="192" t="s">
        <v>551</v>
      </c>
      <c r="J110" s="192">
        <v>50</v>
      </c>
      <c r="K110" s="204"/>
    </row>
    <row r="111" spans="2:11" customFormat="1" ht="15" customHeight="1">
      <c r="B111" s="215"/>
      <c r="C111" s="192" t="s">
        <v>576</v>
      </c>
      <c r="D111" s="192"/>
      <c r="E111" s="192"/>
      <c r="F111" s="213" t="s">
        <v>555</v>
      </c>
      <c r="G111" s="192"/>
      <c r="H111" s="192" t="s">
        <v>589</v>
      </c>
      <c r="I111" s="192" t="s">
        <v>551</v>
      </c>
      <c r="J111" s="192">
        <v>50</v>
      </c>
      <c r="K111" s="204"/>
    </row>
    <row r="112" spans="2:11" customFormat="1" ht="15" customHeight="1">
      <c r="B112" s="215"/>
      <c r="C112" s="192" t="s">
        <v>574</v>
      </c>
      <c r="D112" s="192"/>
      <c r="E112" s="192"/>
      <c r="F112" s="213" t="s">
        <v>555</v>
      </c>
      <c r="G112" s="192"/>
      <c r="H112" s="192" t="s">
        <v>589</v>
      </c>
      <c r="I112" s="192" t="s">
        <v>551</v>
      </c>
      <c r="J112" s="192">
        <v>50</v>
      </c>
      <c r="K112" s="204"/>
    </row>
    <row r="113" spans="2:11" customFormat="1" ht="15" customHeight="1">
      <c r="B113" s="215"/>
      <c r="C113" s="192" t="s">
        <v>55</v>
      </c>
      <c r="D113" s="192"/>
      <c r="E113" s="192"/>
      <c r="F113" s="213" t="s">
        <v>549</v>
      </c>
      <c r="G113" s="192"/>
      <c r="H113" s="192" t="s">
        <v>590</v>
      </c>
      <c r="I113" s="192" t="s">
        <v>551</v>
      </c>
      <c r="J113" s="192">
        <v>20</v>
      </c>
      <c r="K113" s="204"/>
    </row>
    <row r="114" spans="2:11" customFormat="1" ht="15" customHeight="1">
      <c r="B114" s="215"/>
      <c r="C114" s="192" t="s">
        <v>591</v>
      </c>
      <c r="D114" s="192"/>
      <c r="E114" s="192"/>
      <c r="F114" s="213" t="s">
        <v>549</v>
      </c>
      <c r="G114" s="192"/>
      <c r="H114" s="192" t="s">
        <v>592</v>
      </c>
      <c r="I114" s="192" t="s">
        <v>551</v>
      </c>
      <c r="J114" s="192">
        <v>120</v>
      </c>
      <c r="K114" s="204"/>
    </row>
    <row r="115" spans="2:11" customFormat="1" ht="15" customHeight="1">
      <c r="B115" s="215"/>
      <c r="C115" s="192" t="s">
        <v>40</v>
      </c>
      <c r="D115" s="192"/>
      <c r="E115" s="192"/>
      <c r="F115" s="213" t="s">
        <v>549</v>
      </c>
      <c r="G115" s="192"/>
      <c r="H115" s="192" t="s">
        <v>593</v>
      </c>
      <c r="I115" s="192" t="s">
        <v>584</v>
      </c>
      <c r="J115" s="192"/>
      <c r="K115" s="204"/>
    </row>
    <row r="116" spans="2:11" customFormat="1" ht="15" customHeight="1">
      <c r="B116" s="215"/>
      <c r="C116" s="192" t="s">
        <v>50</v>
      </c>
      <c r="D116" s="192"/>
      <c r="E116" s="192"/>
      <c r="F116" s="213" t="s">
        <v>549</v>
      </c>
      <c r="G116" s="192"/>
      <c r="H116" s="192" t="s">
        <v>594</v>
      </c>
      <c r="I116" s="192" t="s">
        <v>584</v>
      </c>
      <c r="J116" s="192"/>
      <c r="K116" s="204"/>
    </row>
    <row r="117" spans="2:11" customFormat="1" ht="15" customHeight="1">
      <c r="B117" s="215"/>
      <c r="C117" s="192" t="s">
        <v>59</v>
      </c>
      <c r="D117" s="192"/>
      <c r="E117" s="192"/>
      <c r="F117" s="213" t="s">
        <v>549</v>
      </c>
      <c r="G117" s="192"/>
      <c r="H117" s="192" t="s">
        <v>595</v>
      </c>
      <c r="I117" s="192" t="s">
        <v>596</v>
      </c>
      <c r="J117" s="192"/>
      <c r="K117" s="204"/>
    </row>
    <row r="118" spans="2:11" customFormat="1" ht="15" customHeight="1">
      <c r="B118" s="216"/>
      <c r="C118" s="222"/>
      <c r="D118" s="222"/>
      <c r="E118" s="222"/>
      <c r="F118" s="222"/>
      <c r="G118" s="222"/>
      <c r="H118" s="222"/>
      <c r="I118" s="222"/>
      <c r="J118" s="222"/>
      <c r="K118" s="218"/>
    </row>
    <row r="119" spans="2:11" customFormat="1" ht="18.75" customHeight="1">
      <c r="B119" s="223"/>
      <c r="C119" s="224"/>
      <c r="D119" s="224"/>
      <c r="E119" s="224"/>
      <c r="F119" s="225"/>
      <c r="G119" s="224"/>
      <c r="H119" s="224"/>
      <c r="I119" s="224"/>
      <c r="J119" s="224"/>
      <c r="K119" s="223"/>
    </row>
    <row r="120" spans="2:11" customFormat="1" ht="18.75" customHeight="1"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</row>
    <row r="121" spans="2:11" customFormat="1" ht="7.5" customHeight="1">
      <c r="B121" s="226"/>
      <c r="C121" s="227"/>
      <c r="D121" s="227"/>
      <c r="E121" s="227"/>
      <c r="F121" s="227"/>
      <c r="G121" s="227"/>
      <c r="H121" s="227"/>
      <c r="I121" s="227"/>
      <c r="J121" s="227"/>
      <c r="K121" s="228"/>
    </row>
    <row r="122" spans="2:11" customFormat="1" ht="45" customHeight="1">
      <c r="B122" s="229"/>
      <c r="C122" s="309" t="s">
        <v>597</v>
      </c>
      <c r="D122" s="309"/>
      <c r="E122" s="309"/>
      <c r="F122" s="309"/>
      <c r="G122" s="309"/>
      <c r="H122" s="309"/>
      <c r="I122" s="309"/>
      <c r="J122" s="309"/>
      <c r="K122" s="230"/>
    </row>
    <row r="123" spans="2:11" customFormat="1" ht="17.25" customHeight="1">
      <c r="B123" s="231"/>
      <c r="C123" s="205" t="s">
        <v>543</v>
      </c>
      <c r="D123" s="205"/>
      <c r="E123" s="205"/>
      <c r="F123" s="205" t="s">
        <v>544</v>
      </c>
      <c r="G123" s="206"/>
      <c r="H123" s="205" t="s">
        <v>56</v>
      </c>
      <c r="I123" s="205" t="s">
        <v>59</v>
      </c>
      <c r="J123" s="205" t="s">
        <v>545</v>
      </c>
      <c r="K123" s="232"/>
    </row>
    <row r="124" spans="2:11" customFormat="1" ht="17.25" customHeight="1">
      <c r="B124" s="231"/>
      <c r="C124" s="207" t="s">
        <v>546</v>
      </c>
      <c r="D124" s="207"/>
      <c r="E124" s="207"/>
      <c r="F124" s="208" t="s">
        <v>547</v>
      </c>
      <c r="G124" s="209"/>
      <c r="H124" s="207"/>
      <c r="I124" s="207"/>
      <c r="J124" s="207" t="s">
        <v>548</v>
      </c>
      <c r="K124" s="232"/>
    </row>
    <row r="125" spans="2:11" customFormat="1" ht="5.25" customHeight="1">
      <c r="B125" s="233"/>
      <c r="C125" s="210"/>
      <c r="D125" s="210"/>
      <c r="E125" s="210"/>
      <c r="F125" s="210"/>
      <c r="G125" s="234"/>
      <c r="H125" s="210"/>
      <c r="I125" s="210"/>
      <c r="J125" s="210"/>
      <c r="K125" s="235"/>
    </row>
    <row r="126" spans="2:11" customFormat="1" ht="15" customHeight="1">
      <c r="B126" s="233"/>
      <c r="C126" s="192" t="s">
        <v>552</v>
      </c>
      <c r="D126" s="212"/>
      <c r="E126" s="212"/>
      <c r="F126" s="213" t="s">
        <v>549</v>
      </c>
      <c r="G126" s="192"/>
      <c r="H126" s="192" t="s">
        <v>589</v>
      </c>
      <c r="I126" s="192" t="s">
        <v>551</v>
      </c>
      <c r="J126" s="192">
        <v>120</v>
      </c>
      <c r="K126" s="236"/>
    </row>
    <row r="127" spans="2:11" customFormat="1" ht="15" customHeight="1">
      <c r="B127" s="233"/>
      <c r="C127" s="192" t="s">
        <v>598</v>
      </c>
      <c r="D127" s="192"/>
      <c r="E127" s="192"/>
      <c r="F127" s="213" t="s">
        <v>549</v>
      </c>
      <c r="G127" s="192"/>
      <c r="H127" s="192" t="s">
        <v>599</v>
      </c>
      <c r="I127" s="192" t="s">
        <v>551</v>
      </c>
      <c r="J127" s="192" t="s">
        <v>600</v>
      </c>
      <c r="K127" s="236"/>
    </row>
    <row r="128" spans="2:11" customFormat="1" ht="15" customHeight="1">
      <c r="B128" s="233"/>
      <c r="C128" s="192" t="s">
        <v>497</v>
      </c>
      <c r="D128" s="192"/>
      <c r="E128" s="192"/>
      <c r="F128" s="213" t="s">
        <v>549</v>
      </c>
      <c r="G128" s="192"/>
      <c r="H128" s="192" t="s">
        <v>601</v>
      </c>
      <c r="I128" s="192" t="s">
        <v>551</v>
      </c>
      <c r="J128" s="192" t="s">
        <v>600</v>
      </c>
      <c r="K128" s="236"/>
    </row>
    <row r="129" spans="2:11" customFormat="1" ht="15" customHeight="1">
      <c r="B129" s="233"/>
      <c r="C129" s="192" t="s">
        <v>560</v>
      </c>
      <c r="D129" s="192"/>
      <c r="E129" s="192"/>
      <c r="F129" s="213" t="s">
        <v>555</v>
      </c>
      <c r="G129" s="192"/>
      <c r="H129" s="192" t="s">
        <v>561</v>
      </c>
      <c r="I129" s="192" t="s">
        <v>551</v>
      </c>
      <c r="J129" s="192">
        <v>15</v>
      </c>
      <c r="K129" s="236"/>
    </row>
    <row r="130" spans="2:11" customFormat="1" ht="15" customHeight="1">
      <c r="B130" s="233"/>
      <c r="C130" s="192" t="s">
        <v>562</v>
      </c>
      <c r="D130" s="192"/>
      <c r="E130" s="192"/>
      <c r="F130" s="213" t="s">
        <v>555</v>
      </c>
      <c r="G130" s="192"/>
      <c r="H130" s="192" t="s">
        <v>563</v>
      </c>
      <c r="I130" s="192" t="s">
        <v>551</v>
      </c>
      <c r="J130" s="192">
        <v>15</v>
      </c>
      <c r="K130" s="236"/>
    </row>
    <row r="131" spans="2:11" customFormat="1" ht="15" customHeight="1">
      <c r="B131" s="233"/>
      <c r="C131" s="192" t="s">
        <v>564</v>
      </c>
      <c r="D131" s="192"/>
      <c r="E131" s="192"/>
      <c r="F131" s="213" t="s">
        <v>555</v>
      </c>
      <c r="G131" s="192"/>
      <c r="H131" s="192" t="s">
        <v>565</v>
      </c>
      <c r="I131" s="192" t="s">
        <v>551</v>
      </c>
      <c r="J131" s="192">
        <v>20</v>
      </c>
      <c r="K131" s="236"/>
    </row>
    <row r="132" spans="2:11" customFormat="1" ht="15" customHeight="1">
      <c r="B132" s="233"/>
      <c r="C132" s="192" t="s">
        <v>566</v>
      </c>
      <c r="D132" s="192"/>
      <c r="E132" s="192"/>
      <c r="F132" s="213" t="s">
        <v>555</v>
      </c>
      <c r="G132" s="192"/>
      <c r="H132" s="192" t="s">
        <v>567</v>
      </c>
      <c r="I132" s="192" t="s">
        <v>551</v>
      </c>
      <c r="J132" s="192">
        <v>20</v>
      </c>
      <c r="K132" s="236"/>
    </row>
    <row r="133" spans="2:11" customFormat="1" ht="15" customHeight="1">
      <c r="B133" s="233"/>
      <c r="C133" s="192" t="s">
        <v>554</v>
      </c>
      <c r="D133" s="192"/>
      <c r="E133" s="192"/>
      <c r="F133" s="213" t="s">
        <v>555</v>
      </c>
      <c r="G133" s="192"/>
      <c r="H133" s="192" t="s">
        <v>589</v>
      </c>
      <c r="I133" s="192" t="s">
        <v>551</v>
      </c>
      <c r="J133" s="192">
        <v>50</v>
      </c>
      <c r="K133" s="236"/>
    </row>
    <row r="134" spans="2:11" customFormat="1" ht="15" customHeight="1">
      <c r="B134" s="233"/>
      <c r="C134" s="192" t="s">
        <v>568</v>
      </c>
      <c r="D134" s="192"/>
      <c r="E134" s="192"/>
      <c r="F134" s="213" t="s">
        <v>555</v>
      </c>
      <c r="G134" s="192"/>
      <c r="H134" s="192" t="s">
        <v>589</v>
      </c>
      <c r="I134" s="192" t="s">
        <v>551</v>
      </c>
      <c r="J134" s="192">
        <v>50</v>
      </c>
      <c r="K134" s="236"/>
    </row>
    <row r="135" spans="2:11" customFormat="1" ht="15" customHeight="1">
      <c r="B135" s="233"/>
      <c r="C135" s="192" t="s">
        <v>574</v>
      </c>
      <c r="D135" s="192"/>
      <c r="E135" s="192"/>
      <c r="F135" s="213" t="s">
        <v>555</v>
      </c>
      <c r="G135" s="192"/>
      <c r="H135" s="192" t="s">
        <v>589</v>
      </c>
      <c r="I135" s="192" t="s">
        <v>551</v>
      </c>
      <c r="J135" s="192">
        <v>50</v>
      </c>
      <c r="K135" s="236"/>
    </row>
    <row r="136" spans="2:11" customFormat="1" ht="15" customHeight="1">
      <c r="B136" s="233"/>
      <c r="C136" s="192" t="s">
        <v>576</v>
      </c>
      <c r="D136" s="192"/>
      <c r="E136" s="192"/>
      <c r="F136" s="213" t="s">
        <v>555</v>
      </c>
      <c r="G136" s="192"/>
      <c r="H136" s="192" t="s">
        <v>589</v>
      </c>
      <c r="I136" s="192" t="s">
        <v>551</v>
      </c>
      <c r="J136" s="192">
        <v>50</v>
      </c>
      <c r="K136" s="236"/>
    </row>
    <row r="137" spans="2:11" customFormat="1" ht="15" customHeight="1">
      <c r="B137" s="233"/>
      <c r="C137" s="192" t="s">
        <v>577</v>
      </c>
      <c r="D137" s="192"/>
      <c r="E137" s="192"/>
      <c r="F137" s="213" t="s">
        <v>555</v>
      </c>
      <c r="G137" s="192"/>
      <c r="H137" s="192" t="s">
        <v>602</v>
      </c>
      <c r="I137" s="192" t="s">
        <v>551</v>
      </c>
      <c r="J137" s="192">
        <v>255</v>
      </c>
      <c r="K137" s="236"/>
    </row>
    <row r="138" spans="2:11" customFormat="1" ht="15" customHeight="1">
      <c r="B138" s="233"/>
      <c r="C138" s="192" t="s">
        <v>579</v>
      </c>
      <c r="D138" s="192"/>
      <c r="E138" s="192"/>
      <c r="F138" s="213" t="s">
        <v>549</v>
      </c>
      <c r="G138" s="192"/>
      <c r="H138" s="192" t="s">
        <v>603</v>
      </c>
      <c r="I138" s="192" t="s">
        <v>581</v>
      </c>
      <c r="J138" s="192"/>
      <c r="K138" s="236"/>
    </row>
    <row r="139" spans="2:11" customFormat="1" ht="15" customHeight="1">
      <c r="B139" s="233"/>
      <c r="C139" s="192" t="s">
        <v>582</v>
      </c>
      <c r="D139" s="192"/>
      <c r="E139" s="192"/>
      <c r="F139" s="213" t="s">
        <v>549</v>
      </c>
      <c r="G139" s="192"/>
      <c r="H139" s="192" t="s">
        <v>604</v>
      </c>
      <c r="I139" s="192" t="s">
        <v>584</v>
      </c>
      <c r="J139" s="192"/>
      <c r="K139" s="236"/>
    </row>
    <row r="140" spans="2:11" customFormat="1" ht="15" customHeight="1">
      <c r="B140" s="233"/>
      <c r="C140" s="192" t="s">
        <v>585</v>
      </c>
      <c r="D140" s="192"/>
      <c r="E140" s="192"/>
      <c r="F140" s="213" t="s">
        <v>549</v>
      </c>
      <c r="G140" s="192"/>
      <c r="H140" s="192" t="s">
        <v>585</v>
      </c>
      <c r="I140" s="192" t="s">
        <v>584</v>
      </c>
      <c r="J140" s="192"/>
      <c r="K140" s="236"/>
    </row>
    <row r="141" spans="2:11" customFormat="1" ht="15" customHeight="1">
      <c r="B141" s="233"/>
      <c r="C141" s="192" t="s">
        <v>40</v>
      </c>
      <c r="D141" s="192"/>
      <c r="E141" s="192"/>
      <c r="F141" s="213" t="s">
        <v>549</v>
      </c>
      <c r="G141" s="192"/>
      <c r="H141" s="192" t="s">
        <v>605</v>
      </c>
      <c r="I141" s="192" t="s">
        <v>584</v>
      </c>
      <c r="J141" s="192"/>
      <c r="K141" s="236"/>
    </row>
    <row r="142" spans="2:11" customFormat="1" ht="15" customHeight="1">
      <c r="B142" s="233"/>
      <c r="C142" s="192" t="s">
        <v>606</v>
      </c>
      <c r="D142" s="192"/>
      <c r="E142" s="192"/>
      <c r="F142" s="213" t="s">
        <v>549</v>
      </c>
      <c r="G142" s="192"/>
      <c r="H142" s="192" t="s">
        <v>607</v>
      </c>
      <c r="I142" s="192" t="s">
        <v>584</v>
      </c>
      <c r="J142" s="192"/>
      <c r="K142" s="236"/>
    </row>
    <row r="143" spans="2:11" customFormat="1" ht="15" customHeight="1">
      <c r="B143" s="237"/>
      <c r="C143" s="238"/>
      <c r="D143" s="238"/>
      <c r="E143" s="238"/>
      <c r="F143" s="238"/>
      <c r="G143" s="238"/>
      <c r="H143" s="238"/>
      <c r="I143" s="238"/>
      <c r="J143" s="238"/>
      <c r="K143" s="239"/>
    </row>
    <row r="144" spans="2:11" customFormat="1" ht="18.75" customHeight="1">
      <c r="B144" s="224"/>
      <c r="C144" s="224"/>
      <c r="D144" s="224"/>
      <c r="E144" s="224"/>
      <c r="F144" s="225"/>
      <c r="G144" s="224"/>
      <c r="H144" s="224"/>
      <c r="I144" s="224"/>
      <c r="J144" s="224"/>
      <c r="K144" s="224"/>
    </row>
    <row r="145" spans="2:11" customFormat="1" ht="18.75" customHeight="1"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</row>
    <row r="146" spans="2:11" customFormat="1" ht="7.5" customHeight="1">
      <c r="B146" s="200"/>
      <c r="C146" s="201"/>
      <c r="D146" s="201"/>
      <c r="E146" s="201"/>
      <c r="F146" s="201"/>
      <c r="G146" s="201"/>
      <c r="H146" s="201"/>
      <c r="I146" s="201"/>
      <c r="J146" s="201"/>
      <c r="K146" s="202"/>
    </row>
    <row r="147" spans="2:11" customFormat="1" ht="45" customHeight="1">
      <c r="B147" s="203"/>
      <c r="C147" s="311" t="s">
        <v>608</v>
      </c>
      <c r="D147" s="311"/>
      <c r="E147" s="311"/>
      <c r="F147" s="311"/>
      <c r="G147" s="311"/>
      <c r="H147" s="311"/>
      <c r="I147" s="311"/>
      <c r="J147" s="311"/>
      <c r="K147" s="204"/>
    </row>
    <row r="148" spans="2:11" customFormat="1" ht="17.25" customHeight="1">
      <c r="B148" s="203"/>
      <c r="C148" s="205" t="s">
        <v>543</v>
      </c>
      <c r="D148" s="205"/>
      <c r="E148" s="205"/>
      <c r="F148" s="205" t="s">
        <v>544</v>
      </c>
      <c r="G148" s="206"/>
      <c r="H148" s="205" t="s">
        <v>56</v>
      </c>
      <c r="I148" s="205" t="s">
        <v>59</v>
      </c>
      <c r="J148" s="205" t="s">
        <v>545</v>
      </c>
      <c r="K148" s="204"/>
    </row>
    <row r="149" spans="2:11" customFormat="1" ht="17.25" customHeight="1">
      <c r="B149" s="203"/>
      <c r="C149" s="207" t="s">
        <v>546</v>
      </c>
      <c r="D149" s="207"/>
      <c r="E149" s="207"/>
      <c r="F149" s="208" t="s">
        <v>547</v>
      </c>
      <c r="G149" s="209"/>
      <c r="H149" s="207"/>
      <c r="I149" s="207"/>
      <c r="J149" s="207" t="s">
        <v>548</v>
      </c>
      <c r="K149" s="204"/>
    </row>
    <row r="150" spans="2:11" customFormat="1" ht="5.25" customHeight="1">
      <c r="B150" s="215"/>
      <c r="C150" s="210"/>
      <c r="D150" s="210"/>
      <c r="E150" s="210"/>
      <c r="F150" s="210"/>
      <c r="G150" s="211"/>
      <c r="H150" s="210"/>
      <c r="I150" s="210"/>
      <c r="J150" s="210"/>
      <c r="K150" s="236"/>
    </row>
    <row r="151" spans="2:11" customFormat="1" ht="15" customHeight="1">
      <c r="B151" s="215"/>
      <c r="C151" s="240" t="s">
        <v>552</v>
      </c>
      <c r="D151" s="192"/>
      <c r="E151" s="192"/>
      <c r="F151" s="241" t="s">
        <v>549</v>
      </c>
      <c r="G151" s="192"/>
      <c r="H151" s="240" t="s">
        <v>589</v>
      </c>
      <c r="I151" s="240" t="s">
        <v>551</v>
      </c>
      <c r="J151" s="240">
        <v>120</v>
      </c>
      <c r="K151" s="236"/>
    </row>
    <row r="152" spans="2:11" customFormat="1" ht="15" customHeight="1">
      <c r="B152" s="215"/>
      <c r="C152" s="240" t="s">
        <v>598</v>
      </c>
      <c r="D152" s="192"/>
      <c r="E152" s="192"/>
      <c r="F152" s="241" t="s">
        <v>549</v>
      </c>
      <c r="G152" s="192"/>
      <c r="H152" s="240" t="s">
        <v>609</v>
      </c>
      <c r="I152" s="240" t="s">
        <v>551</v>
      </c>
      <c r="J152" s="240" t="s">
        <v>600</v>
      </c>
      <c r="K152" s="236"/>
    </row>
    <row r="153" spans="2:11" customFormat="1" ht="15" customHeight="1">
      <c r="B153" s="215"/>
      <c r="C153" s="240" t="s">
        <v>497</v>
      </c>
      <c r="D153" s="192"/>
      <c r="E153" s="192"/>
      <c r="F153" s="241" t="s">
        <v>549</v>
      </c>
      <c r="G153" s="192"/>
      <c r="H153" s="240" t="s">
        <v>610</v>
      </c>
      <c r="I153" s="240" t="s">
        <v>551</v>
      </c>
      <c r="J153" s="240" t="s">
        <v>600</v>
      </c>
      <c r="K153" s="236"/>
    </row>
    <row r="154" spans="2:11" customFormat="1" ht="15" customHeight="1">
      <c r="B154" s="215"/>
      <c r="C154" s="240" t="s">
        <v>554</v>
      </c>
      <c r="D154" s="192"/>
      <c r="E154" s="192"/>
      <c r="F154" s="241" t="s">
        <v>555</v>
      </c>
      <c r="G154" s="192"/>
      <c r="H154" s="240" t="s">
        <v>589</v>
      </c>
      <c r="I154" s="240" t="s">
        <v>551</v>
      </c>
      <c r="J154" s="240">
        <v>50</v>
      </c>
      <c r="K154" s="236"/>
    </row>
    <row r="155" spans="2:11" customFormat="1" ht="15" customHeight="1">
      <c r="B155" s="215"/>
      <c r="C155" s="240" t="s">
        <v>557</v>
      </c>
      <c r="D155" s="192"/>
      <c r="E155" s="192"/>
      <c r="F155" s="241" t="s">
        <v>549</v>
      </c>
      <c r="G155" s="192"/>
      <c r="H155" s="240" t="s">
        <v>589</v>
      </c>
      <c r="I155" s="240" t="s">
        <v>559</v>
      </c>
      <c r="J155" s="240"/>
      <c r="K155" s="236"/>
    </row>
    <row r="156" spans="2:11" customFormat="1" ht="15" customHeight="1">
      <c r="B156" s="215"/>
      <c r="C156" s="240" t="s">
        <v>568</v>
      </c>
      <c r="D156" s="192"/>
      <c r="E156" s="192"/>
      <c r="F156" s="241" t="s">
        <v>555</v>
      </c>
      <c r="G156" s="192"/>
      <c r="H156" s="240" t="s">
        <v>589</v>
      </c>
      <c r="I156" s="240" t="s">
        <v>551</v>
      </c>
      <c r="J156" s="240">
        <v>50</v>
      </c>
      <c r="K156" s="236"/>
    </row>
    <row r="157" spans="2:11" customFormat="1" ht="15" customHeight="1">
      <c r="B157" s="215"/>
      <c r="C157" s="240" t="s">
        <v>576</v>
      </c>
      <c r="D157" s="192"/>
      <c r="E157" s="192"/>
      <c r="F157" s="241" t="s">
        <v>555</v>
      </c>
      <c r="G157" s="192"/>
      <c r="H157" s="240" t="s">
        <v>589</v>
      </c>
      <c r="I157" s="240" t="s">
        <v>551</v>
      </c>
      <c r="J157" s="240">
        <v>50</v>
      </c>
      <c r="K157" s="236"/>
    </row>
    <row r="158" spans="2:11" customFormat="1" ht="15" customHeight="1">
      <c r="B158" s="215"/>
      <c r="C158" s="240" t="s">
        <v>574</v>
      </c>
      <c r="D158" s="192"/>
      <c r="E158" s="192"/>
      <c r="F158" s="241" t="s">
        <v>555</v>
      </c>
      <c r="G158" s="192"/>
      <c r="H158" s="240" t="s">
        <v>589</v>
      </c>
      <c r="I158" s="240" t="s">
        <v>551</v>
      </c>
      <c r="J158" s="240">
        <v>50</v>
      </c>
      <c r="K158" s="236"/>
    </row>
    <row r="159" spans="2:11" customFormat="1" ht="15" customHeight="1">
      <c r="B159" s="215"/>
      <c r="C159" s="240" t="s">
        <v>91</v>
      </c>
      <c r="D159" s="192"/>
      <c r="E159" s="192"/>
      <c r="F159" s="241" t="s">
        <v>549</v>
      </c>
      <c r="G159" s="192"/>
      <c r="H159" s="240" t="s">
        <v>611</v>
      </c>
      <c r="I159" s="240" t="s">
        <v>551</v>
      </c>
      <c r="J159" s="240" t="s">
        <v>612</v>
      </c>
      <c r="K159" s="236"/>
    </row>
    <row r="160" spans="2:11" customFormat="1" ht="15" customHeight="1">
      <c r="B160" s="215"/>
      <c r="C160" s="240" t="s">
        <v>613</v>
      </c>
      <c r="D160" s="192"/>
      <c r="E160" s="192"/>
      <c r="F160" s="241" t="s">
        <v>549</v>
      </c>
      <c r="G160" s="192"/>
      <c r="H160" s="240" t="s">
        <v>614</v>
      </c>
      <c r="I160" s="240" t="s">
        <v>584</v>
      </c>
      <c r="J160" s="240"/>
      <c r="K160" s="236"/>
    </row>
    <row r="161" spans="2:11" customFormat="1" ht="15" customHeight="1">
      <c r="B161" s="242"/>
      <c r="C161" s="222"/>
      <c r="D161" s="222"/>
      <c r="E161" s="222"/>
      <c r="F161" s="222"/>
      <c r="G161" s="222"/>
      <c r="H161" s="222"/>
      <c r="I161" s="222"/>
      <c r="J161" s="222"/>
      <c r="K161" s="243"/>
    </row>
    <row r="162" spans="2:11" customFormat="1" ht="18.75" customHeight="1">
      <c r="B162" s="224"/>
      <c r="C162" s="234"/>
      <c r="D162" s="234"/>
      <c r="E162" s="234"/>
      <c r="F162" s="244"/>
      <c r="G162" s="234"/>
      <c r="H162" s="234"/>
      <c r="I162" s="234"/>
      <c r="J162" s="234"/>
      <c r="K162" s="224"/>
    </row>
    <row r="163" spans="2:11" customFormat="1" ht="18.75" customHeight="1"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</row>
    <row r="164" spans="2:11" customFormat="1" ht="7.5" customHeight="1">
      <c r="B164" s="181"/>
      <c r="C164" s="182"/>
      <c r="D164" s="182"/>
      <c r="E164" s="182"/>
      <c r="F164" s="182"/>
      <c r="G164" s="182"/>
      <c r="H164" s="182"/>
      <c r="I164" s="182"/>
      <c r="J164" s="182"/>
      <c r="K164" s="183"/>
    </row>
    <row r="165" spans="2:11" customFormat="1" ht="45" customHeight="1">
      <c r="B165" s="184"/>
      <c r="C165" s="309" t="s">
        <v>615</v>
      </c>
      <c r="D165" s="309"/>
      <c r="E165" s="309"/>
      <c r="F165" s="309"/>
      <c r="G165" s="309"/>
      <c r="H165" s="309"/>
      <c r="I165" s="309"/>
      <c r="J165" s="309"/>
      <c r="K165" s="185"/>
    </row>
    <row r="166" spans="2:11" customFormat="1" ht="17.25" customHeight="1">
      <c r="B166" s="184"/>
      <c r="C166" s="205" t="s">
        <v>543</v>
      </c>
      <c r="D166" s="205"/>
      <c r="E166" s="205"/>
      <c r="F166" s="205" t="s">
        <v>544</v>
      </c>
      <c r="G166" s="245"/>
      <c r="H166" s="246" t="s">
        <v>56</v>
      </c>
      <c r="I166" s="246" t="s">
        <v>59</v>
      </c>
      <c r="J166" s="205" t="s">
        <v>545</v>
      </c>
      <c r="K166" s="185"/>
    </row>
    <row r="167" spans="2:11" customFormat="1" ht="17.25" customHeight="1">
      <c r="B167" s="186"/>
      <c r="C167" s="207" t="s">
        <v>546</v>
      </c>
      <c r="D167" s="207"/>
      <c r="E167" s="207"/>
      <c r="F167" s="208" t="s">
        <v>547</v>
      </c>
      <c r="G167" s="247"/>
      <c r="H167" s="248"/>
      <c r="I167" s="248"/>
      <c r="J167" s="207" t="s">
        <v>548</v>
      </c>
      <c r="K167" s="187"/>
    </row>
    <row r="168" spans="2:11" customFormat="1" ht="5.25" customHeight="1">
      <c r="B168" s="215"/>
      <c r="C168" s="210"/>
      <c r="D168" s="210"/>
      <c r="E168" s="210"/>
      <c r="F168" s="210"/>
      <c r="G168" s="211"/>
      <c r="H168" s="210"/>
      <c r="I168" s="210"/>
      <c r="J168" s="210"/>
      <c r="K168" s="236"/>
    </row>
    <row r="169" spans="2:11" customFormat="1" ht="15" customHeight="1">
      <c r="B169" s="215"/>
      <c r="C169" s="192" t="s">
        <v>552</v>
      </c>
      <c r="D169" s="192"/>
      <c r="E169" s="192"/>
      <c r="F169" s="213" t="s">
        <v>549</v>
      </c>
      <c r="G169" s="192"/>
      <c r="H169" s="192" t="s">
        <v>589</v>
      </c>
      <c r="I169" s="192" t="s">
        <v>551</v>
      </c>
      <c r="J169" s="192">
        <v>120</v>
      </c>
      <c r="K169" s="236"/>
    </row>
    <row r="170" spans="2:11" customFormat="1" ht="15" customHeight="1">
      <c r="B170" s="215"/>
      <c r="C170" s="192" t="s">
        <v>598</v>
      </c>
      <c r="D170" s="192"/>
      <c r="E170" s="192"/>
      <c r="F170" s="213" t="s">
        <v>549</v>
      </c>
      <c r="G170" s="192"/>
      <c r="H170" s="192" t="s">
        <v>599</v>
      </c>
      <c r="I170" s="192" t="s">
        <v>551</v>
      </c>
      <c r="J170" s="192" t="s">
        <v>600</v>
      </c>
      <c r="K170" s="236"/>
    </row>
    <row r="171" spans="2:11" customFormat="1" ht="15" customHeight="1">
      <c r="B171" s="215"/>
      <c r="C171" s="192" t="s">
        <v>497</v>
      </c>
      <c r="D171" s="192"/>
      <c r="E171" s="192"/>
      <c r="F171" s="213" t="s">
        <v>549</v>
      </c>
      <c r="G171" s="192"/>
      <c r="H171" s="192" t="s">
        <v>616</v>
      </c>
      <c r="I171" s="192" t="s">
        <v>551</v>
      </c>
      <c r="J171" s="192" t="s">
        <v>600</v>
      </c>
      <c r="K171" s="236"/>
    </row>
    <row r="172" spans="2:11" customFormat="1" ht="15" customHeight="1">
      <c r="B172" s="215"/>
      <c r="C172" s="192" t="s">
        <v>554</v>
      </c>
      <c r="D172" s="192"/>
      <c r="E172" s="192"/>
      <c r="F172" s="213" t="s">
        <v>555</v>
      </c>
      <c r="G172" s="192"/>
      <c r="H172" s="192" t="s">
        <v>616</v>
      </c>
      <c r="I172" s="192" t="s">
        <v>551</v>
      </c>
      <c r="J172" s="192">
        <v>50</v>
      </c>
      <c r="K172" s="236"/>
    </row>
    <row r="173" spans="2:11" customFormat="1" ht="15" customHeight="1">
      <c r="B173" s="215"/>
      <c r="C173" s="192" t="s">
        <v>557</v>
      </c>
      <c r="D173" s="192"/>
      <c r="E173" s="192"/>
      <c r="F173" s="213" t="s">
        <v>549</v>
      </c>
      <c r="G173" s="192"/>
      <c r="H173" s="192" t="s">
        <v>616</v>
      </c>
      <c r="I173" s="192" t="s">
        <v>559</v>
      </c>
      <c r="J173" s="192"/>
      <c r="K173" s="236"/>
    </row>
    <row r="174" spans="2:11" customFormat="1" ht="15" customHeight="1">
      <c r="B174" s="215"/>
      <c r="C174" s="192" t="s">
        <v>568</v>
      </c>
      <c r="D174" s="192"/>
      <c r="E174" s="192"/>
      <c r="F174" s="213" t="s">
        <v>555</v>
      </c>
      <c r="G174" s="192"/>
      <c r="H174" s="192" t="s">
        <v>616</v>
      </c>
      <c r="I174" s="192" t="s">
        <v>551</v>
      </c>
      <c r="J174" s="192">
        <v>50</v>
      </c>
      <c r="K174" s="236"/>
    </row>
    <row r="175" spans="2:11" customFormat="1" ht="15" customHeight="1">
      <c r="B175" s="215"/>
      <c r="C175" s="192" t="s">
        <v>576</v>
      </c>
      <c r="D175" s="192"/>
      <c r="E175" s="192"/>
      <c r="F175" s="213" t="s">
        <v>555</v>
      </c>
      <c r="G175" s="192"/>
      <c r="H175" s="192" t="s">
        <v>616</v>
      </c>
      <c r="I175" s="192" t="s">
        <v>551</v>
      </c>
      <c r="J175" s="192">
        <v>50</v>
      </c>
      <c r="K175" s="236"/>
    </row>
    <row r="176" spans="2:11" customFormat="1" ht="15" customHeight="1">
      <c r="B176" s="215"/>
      <c r="C176" s="192" t="s">
        <v>574</v>
      </c>
      <c r="D176" s="192"/>
      <c r="E176" s="192"/>
      <c r="F176" s="213" t="s">
        <v>555</v>
      </c>
      <c r="G176" s="192"/>
      <c r="H176" s="192" t="s">
        <v>616</v>
      </c>
      <c r="I176" s="192" t="s">
        <v>551</v>
      </c>
      <c r="J176" s="192">
        <v>50</v>
      </c>
      <c r="K176" s="236"/>
    </row>
    <row r="177" spans="2:11" customFormat="1" ht="15" customHeight="1">
      <c r="B177" s="215"/>
      <c r="C177" s="192" t="s">
        <v>103</v>
      </c>
      <c r="D177" s="192"/>
      <c r="E177" s="192"/>
      <c r="F177" s="213" t="s">
        <v>549</v>
      </c>
      <c r="G177" s="192"/>
      <c r="H177" s="192" t="s">
        <v>617</v>
      </c>
      <c r="I177" s="192" t="s">
        <v>618</v>
      </c>
      <c r="J177" s="192"/>
      <c r="K177" s="236"/>
    </row>
    <row r="178" spans="2:11" customFormat="1" ht="15" customHeight="1">
      <c r="B178" s="215"/>
      <c r="C178" s="192" t="s">
        <v>59</v>
      </c>
      <c r="D178" s="192"/>
      <c r="E178" s="192"/>
      <c r="F178" s="213" t="s">
        <v>549</v>
      </c>
      <c r="G178" s="192"/>
      <c r="H178" s="192" t="s">
        <v>619</v>
      </c>
      <c r="I178" s="192" t="s">
        <v>620</v>
      </c>
      <c r="J178" s="192">
        <v>1</v>
      </c>
      <c r="K178" s="236"/>
    </row>
    <row r="179" spans="2:11" customFormat="1" ht="15" customHeight="1">
      <c r="B179" s="215"/>
      <c r="C179" s="192" t="s">
        <v>55</v>
      </c>
      <c r="D179" s="192"/>
      <c r="E179" s="192"/>
      <c r="F179" s="213" t="s">
        <v>549</v>
      </c>
      <c r="G179" s="192"/>
      <c r="H179" s="192" t="s">
        <v>621</v>
      </c>
      <c r="I179" s="192" t="s">
        <v>551</v>
      </c>
      <c r="J179" s="192">
        <v>20</v>
      </c>
      <c r="K179" s="236"/>
    </row>
    <row r="180" spans="2:11" customFormat="1" ht="15" customHeight="1">
      <c r="B180" s="215"/>
      <c r="C180" s="192" t="s">
        <v>56</v>
      </c>
      <c r="D180" s="192"/>
      <c r="E180" s="192"/>
      <c r="F180" s="213" t="s">
        <v>549</v>
      </c>
      <c r="G180" s="192"/>
      <c r="H180" s="192" t="s">
        <v>622</v>
      </c>
      <c r="I180" s="192" t="s">
        <v>551</v>
      </c>
      <c r="J180" s="192">
        <v>255</v>
      </c>
      <c r="K180" s="236"/>
    </row>
    <row r="181" spans="2:11" customFormat="1" ht="15" customHeight="1">
      <c r="B181" s="215"/>
      <c r="C181" s="192" t="s">
        <v>104</v>
      </c>
      <c r="D181" s="192"/>
      <c r="E181" s="192"/>
      <c r="F181" s="213" t="s">
        <v>549</v>
      </c>
      <c r="G181" s="192"/>
      <c r="H181" s="192" t="s">
        <v>513</v>
      </c>
      <c r="I181" s="192" t="s">
        <v>551</v>
      </c>
      <c r="J181" s="192">
        <v>10</v>
      </c>
      <c r="K181" s="236"/>
    </row>
    <row r="182" spans="2:11" customFormat="1" ht="15" customHeight="1">
      <c r="B182" s="215"/>
      <c r="C182" s="192" t="s">
        <v>105</v>
      </c>
      <c r="D182" s="192"/>
      <c r="E182" s="192"/>
      <c r="F182" s="213" t="s">
        <v>549</v>
      </c>
      <c r="G182" s="192"/>
      <c r="H182" s="192" t="s">
        <v>623</v>
      </c>
      <c r="I182" s="192" t="s">
        <v>584</v>
      </c>
      <c r="J182" s="192"/>
      <c r="K182" s="236"/>
    </row>
    <row r="183" spans="2:11" customFormat="1" ht="15" customHeight="1">
      <c r="B183" s="215"/>
      <c r="C183" s="192" t="s">
        <v>624</v>
      </c>
      <c r="D183" s="192"/>
      <c r="E183" s="192"/>
      <c r="F183" s="213" t="s">
        <v>549</v>
      </c>
      <c r="G183" s="192"/>
      <c r="H183" s="192" t="s">
        <v>625</v>
      </c>
      <c r="I183" s="192" t="s">
        <v>584</v>
      </c>
      <c r="J183" s="192"/>
      <c r="K183" s="236"/>
    </row>
    <row r="184" spans="2:11" customFormat="1" ht="15" customHeight="1">
      <c r="B184" s="215"/>
      <c r="C184" s="192" t="s">
        <v>613</v>
      </c>
      <c r="D184" s="192"/>
      <c r="E184" s="192"/>
      <c r="F184" s="213" t="s">
        <v>549</v>
      </c>
      <c r="G184" s="192"/>
      <c r="H184" s="192" t="s">
        <v>626</v>
      </c>
      <c r="I184" s="192" t="s">
        <v>584</v>
      </c>
      <c r="J184" s="192"/>
      <c r="K184" s="236"/>
    </row>
    <row r="185" spans="2:11" customFormat="1" ht="15" customHeight="1">
      <c r="B185" s="215"/>
      <c r="C185" s="192" t="s">
        <v>107</v>
      </c>
      <c r="D185" s="192"/>
      <c r="E185" s="192"/>
      <c r="F185" s="213" t="s">
        <v>555</v>
      </c>
      <c r="G185" s="192"/>
      <c r="H185" s="192" t="s">
        <v>627</v>
      </c>
      <c r="I185" s="192" t="s">
        <v>551</v>
      </c>
      <c r="J185" s="192">
        <v>50</v>
      </c>
      <c r="K185" s="236"/>
    </row>
    <row r="186" spans="2:11" customFormat="1" ht="15" customHeight="1">
      <c r="B186" s="215"/>
      <c r="C186" s="192" t="s">
        <v>628</v>
      </c>
      <c r="D186" s="192"/>
      <c r="E186" s="192"/>
      <c r="F186" s="213" t="s">
        <v>555</v>
      </c>
      <c r="G186" s="192"/>
      <c r="H186" s="192" t="s">
        <v>629</v>
      </c>
      <c r="I186" s="192" t="s">
        <v>630</v>
      </c>
      <c r="J186" s="192"/>
      <c r="K186" s="236"/>
    </row>
    <row r="187" spans="2:11" customFormat="1" ht="15" customHeight="1">
      <c r="B187" s="215"/>
      <c r="C187" s="192" t="s">
        <v>631</v>
      </c>
      <c r="D187" s="192"/>
      <c r="E187" s="192"/>
      <c r="F187" s="213" t="s">
        <v>555</v>
      </c>
      <c r="G187" s="192"/>
      <c r="H187" s="192" t="s">
        <v>632</v>
      </c>
      <c r="I187" s="192" t="s">
        <v>630</v>
      </c>
      <c r="J187" s="192"/>
      <c r="K187" s="236"/>
    </row>
    <row r="188" spans="2:11" customFormat="1" ht="15" customHeight="1">
      <c r="B188" s="215"/>
      <c r="C188" s="192" t="s">
        <v>633</v>
      </c>
      <c r="D188" s="192"/>
      <c r="E188" s="192"/>
      <c r="F188" s="213" t="s">
        <v>555</v>
      </c>
      <c r="G188" s="192"/>
      <c r="H188" s="192" t="s">
        <v>634</v>
      </c>
      <c r="I188" s="192" t="s">
        <v>630</v>
      </c>
      <c r="J188" s="192"/>
      <c r="K188" s="236"/>
    </row>
    <row r="189" spans="2:11" customFormat="1" ht="15" customHeight="1">
      <c r="B189" s="215"/>
      <c r="C189" s="249" t="s">
        <v>635</v>
      </c>
      <c r="D189" s="192"/>
      <c r="E189" s="192"/>
      <c r="F189" s="213" t="s">
        <v>555</v>
      </c>
      <c r="G189" s="192"/>
      <c r="H189" s="192" t="s">
        <v>636</v>
      </c>
      <c r="I189" s="192" t="s">
        <v>637</v>
      </c>
      <c r="J189" s="250" t="s">
        <v>638</v>
      </c>
      <c r="K189" s="236"/>
    </row>
    <row r="190" spans="2:11" customFormat="1" ht="15" customHeight="1">
      <c r="B190" s="251"/>
      <c r="C190" s="252" t="s">
        <v>639</v>
      </c>
      <c r="D190" s="253"/>
      <c r="E190" s="253"/>
      <c r="F190" s="254" t="s">
        <v>555</v>
      </c>
      <c r="G190" s="253"/>
      <c r="H190" s="253" t="s">
        <v>640</v>
      </c>
      <c r="I190" s="253" t="s">
        <v>637</v>
      </c>
      <c r="J190" s="255" t="s">
        <v>638</v>
      </c>
      <c r="K190" s="256"/>
    </row>
    <row r="191" spans="2:11" customFormat="1" ht="15" customHeight="1">
      <c r="B191" s="215"/>
      <c r="C191" s="249" t="s">
        <v>44</v>
      </c>
      <c r="D191" s="192"/>
      <c r="E191" s="192"/>
      <c r="F191" s="213" t="s">
        <v>549</v>
      </c>
      <c r="G191" s="192"/>
      <c r="H191" s="189" t="s">
        <v>641</v>
      </c>
      <c r="I191" s="192" t="s">
        <v>642</v>
      </c>
      <c r="J191" s="192"/>
      <c r="K191" s="236"/>
    </row>
    <row r="192" spans="2:11" customFormat="1" ht="15" customHeight="1">
      <c r="B192" s="215"/>
      <c r="C192" s="249" t="s">
        <v>643</v>
      </c>
      <c r="D192" s="192"/>
      <c r="E192" s="192"/>
      <c r="F192" s="213" t="s">
        <v>549</v>
      </c>
      <c r="G192" s="192"/>
      <c r="H192" s="192" t="s">
        <v>644</v>
      </c>
      <c r="I192" s="192" t="s">
        <v>584</v>
      </c>
      <c r="J192" s="192"/>
      <c r="K192" s="236"/>
    </row>
    <row r="193" spans="2:11" customFormat="1" ht="15" customHeight="1">
      <c r="B193" s="215"/>
      <c r="C193" s="249" t="s">
        <v>645</v>
      </c>
      <c r="D193" s="192"/>
      <c r="E193" s="192"/>
      <c r="F193" s="213" t="s">
        <v>549</v>
      </c>
      <c r="G193" s="192"/>
      <c r="H193" s="192" t="s">
        <v>646</v>
      </c>
      <c r="I193" s="192" t="s">
        <v>584</v>
      </c>
      <c r="J193" s="192"/>
      <c r="K193" s="236"/>
    </row>
    <row r="194" spans="2:11" customFormat="1" ht="15" customHeight="1">
      <c r="B194" s="215"/>
      <c r="C194" s="249" t="s">
        <v>647</v>
      </c>
      <c r="D194" s="192"/>
      <c r="E194" s="192"/>
      <c r="F194" s="213" t="s">
        <v>555</v>
      </c>
      <c r="G194" s="192"/>
      <c r="H194" s="192" t="s">
        <v>648</v>
      </c>
      <c r="I194" s="192" t="s">
        <v>584</v>
      </c>
      <c r="J194" s="192"/>
      <c r="K194" s="236"/>
    </row>
    <row r="195" spans="2:11" customFormat="1" ht="15" customHeight="1">
      <c r="B195" s="242"/>
      <c r="C195" s="257"/>
      <c r="D195" s="222"/>
      <c r="E195" s="222"/>
      <c r="F195" s="222"/>
      <c r="G195" s="222"/>
      <c r="H195" s="222"/>
      <c r="I195" s="222"/>
      <c r="J195" s="222"/>
      <c r="K195" s="243"/>
    </row>
    <row r="196" spans="2:11" customFormat="1" ht="18.75" customHeight="1">
      <c r="B196" s="224"/>
      <c r="C196" s="234"/>
      <c r="D196" s="234"/>
      <c r="E196" s="234"/>
      <c r="F196" s="244"/>
      <c r="G196" s="234"/>
      <c r="H196" s="234"/>
      <c r="I196" s="234"/>
      <c r="J196" s="234"/>
      <c r="K196" s="224"/>
    </row>
    <row r="197" spans="2:11" customFormat="1" ht="18.75" customHeight="1">
      <c r="B197" s="224"/>
      <c r="C197" s="234"/>
      <c r="D197" s="234"/>
      <c r="E197" s="234"/>
      <c r="F197" s="244"/>
      <c r="G197" s="234"/>
      <c r="H197" s="234"/>
      <c r="I197" s="234"/>
      <c r="J197" s="234"/>
      <c r="K197" s="224"/>
    </row>
    <row r="198" spans="2:11" customFormat="1" ht="18.75" customHeight="1"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</row>
    <row r="199" spans="2:11" customFormat="1" ht="12">
      <c r="B199" s="181"/>
      <c r="C199" s="182"/>
      <c r="D199" s="182"/>
      <c r="E199" s="182"/>
      <c r="F199" s="182"/>
      <c r="G199" s="182"/>
      <c r="H199" s="182"/>
      <c r="I199" s="182"/>
      <c r="J199" s="182"/>
      <c r="K199" s="183"/>
    </row>
    <row r="200" spans="2:11" customFormat="1" ht="22.2">
      <c r="B200" s="184"/>
      <c r="C200" s="309" t="s">
        <v>649</v>
      </c>
      <c r="D200" s="309"/>
      <c r="E200" s="309"/>
      <c r="F200" s="309"/>
      <c r="G200" s="309"/>
      <c r="H200" s="309"/>
      <c r="I200" s="309"/>
      <c r="J200" s="309"/>
      <c r="K200" s="185"/>
    </row>
    <row r="201" spans="2:11" customFormat="1" ht="25.5" customHeight="1">
      <c r="B201" s="184"/>
      <c r="C201" s="258" t="s">
        <v>650</v>
      </c>
      <c r="D201" s="258"/>
      <c r="E201" s="258"/>
      <c r="F201" s="258" t="s">
        <v>651</v>
      </c>
      <c r="G201" s="259"/>
      <c r="H201" s="310" t="s">
        <v>652</v>
      </c>
      <c r="I201" s="310"/>
      <c r="J201" s="310"/>
      <c r="K201" s="185"/>
    </row>
    <row r="202" spans="2:11" customFormat="1" ht="5.25" customHeight="1">
      <c r="B202" s="215"/>
      <c r="C202" s="210"/>
      <c r="D202" s="210"/>
      <c r="E202" s="210"/>
      <c r="F202" s="210"/>
      <c r="G202" s="234"/>
      <c r="H202" s="210"/>
      <c r="I202" s="210"/>
      <c r="J202" s="210"/>
      <c r="K202" s="236"/>
    </row>
    <row r="203" spans="2:11" customFormat="1" ht="15" customHeight="1">
      <c r="B203" s="215"/>
      <c r="C203" s="192" t="s">
        <v>642</v>
      </c>
      <c r="D203" s="192"/>
      <c r="E203" s="192"/>
      <c r="F203" s="213" t="s">
        <v>45</v>
      </c>
      <c r="G203" s="192"/>
      <c r="H203" s="308" t="s">
        <v>653</v>
      </c>
      <c r="I203" s="308"/>
      <c r="J203" s="308"/>
      <c r="K203" s="236"/>
    </row>
    <row r="204" spans="2:11" customFormat="1" ht="15" customHeight="1">
      <c r="B204" s="215"/>
      <c r="C204" s="192"/>
      <c r="D204" s="192"/>
      <c r="E204" s="192"/>
      <c r="F204" s="213" t="s">
        <v>46</v>
      </c>
      <c r="G204" s="192"/>
      <c r="H204" s="308" t="s">
        <v>654</v>
      </c>
      <c r="I204" s="308"/>
      <c r="J204" s="308"/>
      <c r="K204" s="236"/>
    </row>
    <row r="205" spans="2:11" customFormat="1" ht="15" customHeight="1">
      <c r="B205" s="215"/>
      <c r="C205" s="192"/>
      <c r="D205" s="192"/>
      <c r="E205" s="192"/>
      <c r="F205" s="213" t="s">
        <v>49</v>
      </c>
      <c r="G205" s="192"/>
      <c r="H205" s="308" t="s">
        <v>655</v>
      </c>
      <c r="I205" s="308"/>
      <c r="J205" s="308"/>
      <c r="K205" s="236"/>
    </row>
    <row r="206" spans="2:11" customFormat="1" ht="15" customHeight="1">
      <c r="B206" s="215"/>
      <c r="C206" s="192"/>
      <c r="D206" s="192"/>
      <c r="E206" s="192"/>
      <c r="F206" s="213" t="s">
        <v>47</v>
      </c>
      <c r="G206" s="192"/>
      <c r="H206" s="308" t="s">
        <v>656</v>
      </c>
      <c r="I206" s="308"/>
      <c r="J206" s="308"/>
      <c r="K206" s="236"/>
    </row>
    <row r="207" spans="2:11" customFormat="1" ht="15" customHeight="1">
      <c r="B207" s="215"/>
      <c r="C207" s="192"/>
      <c r="D207" s="192"/>
      <c r="E207" s="192"/>
      <c r="F207" s="213" t="s">
        <v>48</v>
      </c>
      <c r="G207" s="192"/>
      <c r="H207" s="308" t="s">
        <v>657</v>
      </c>
      <c r="I207" s="308"/>
      <c r="J207" s="308"/>
      <c r="K207" s="236"/>
    </row>
    <row r="208" spans="2:11" customFormat="1" ht="15" customHeight="1">
      <c r="B208" s="215"/>
      <c r="C208" s="192"/>
      <c r="D208" s="192"/>
      <c r="E208" s="192"/>
      <c r="F208" s="213"/>
      <c r="G208" s="192"/>
      <c r="H208" s="192"/>
      <c r="I208" s="192"/>
      <c r="J208" s="192"/>
      <c r="K208" s="236"/>
    </row>
    <row r="209" spans="2:11" customFormat="1" ht="15" customHeight="1">
      <c r="B209" s="215"/>
      <c r="C209" s="192" t="s">
        <v>596</v>
      </c>
      <c r="D209" s="192"/>
      <c r="E209" s="192"/>
      <c r="F209" s="213" t="s">
        <v>81</v>
      </c>
      <c r="G209" s="192"/>
      <c r="H209" s="308" t="s">
        <v>658</v>
      </c>
      <c r="I209" s="308"/>
      <c r="J209" s="308"/>
      <c r="K209" s="236"/>
    </row>
    <row r="210" spans="2:11" customFormat="1" ht="15" customHeight="1">
      <c r="B210" s="215"/>
      <c r="C210" s="192"/>
      <c r="D210" s="192"/>
      <c r="E210" s="192"/>
      <c r="F210" s="213" t="s">
        <v>491</v>
      </c>
      <c r="G210" s="192"/>
      <c r="H210" s="308" t="s">
        <v>492</v>
      </c>
      <c r="I210" s="308"/>
      <c r="J210" s="308"/>
      <c r="K210" s="236"/>
    </row>
    <row r="211" spans="2:11" customFormat="1" ht="15" customHeight="1">
      <c r="B211" s="215"/>
      <c r="C211" s="192"/>
      <c r="D211" s="192"/>
      <c r="E211" s="192"/>
      <c r="F211" s="213" t="s">
        <v>489</v>
      </c>
      <c r="G211" s="192"/>
      <c r="H211" s="308" t="s">
        <v>659</v>
      </c>
      <c r="I211" s="308"/>
      <c r="J211" s="308"/>
      <c r="K211" s="236"/>
    </row>
    <row r="212" spans="2:11" customFormat="1" ht="15" customHeight="1">
      <c r="B212" s="260"/>
      <c r="C212" s="192"/>
      <c r="D212" s="192"/>
      <c r="E212" s="192"/>
      <c r="F212" s="213" t="s">
        <v>493</v>
      </c>
      <c r="G212" s="249"/>
      <c r="H212" s="307" t="s">
        <v>494</v>
      </c>
      <c r="I212" s="307"/>
      <c r="J212" s="307"/>
      <c r="K212" s="261"/>
    </row>
    <row r="213" spans="2:11" customFormat="1" ht="15" customHeight="1">
      <c r="B213" s="260"/>
      <c r="C213" s="192"/>
      <c r="D213" s="192"/>
      <c r="E213" s="192"/>
      <c r="F213" s="213" t="s">
        <v>495</v>
      </c>
      <c r="G213" s="249"/>
      <c r="H213" s="307" t="s">
        <v>660</v>
      </c>
      <c r="I213" s="307"/>
      <c r="J213" s="307"/>
      <c r="K213" s="261"/>
    </row>
    <row r="214" spans="2:11" customFormat="1" ht="15" customHeight="1">
      <c r="B214" s="260"/>
      <c r="C214" s="192"/>
      <c r="D214" s="192"/>
      <c r="E214" s="192"/>
      <c r="F214" s="213"/>
      <c r="G214" s="249"/>
      <c r="H214" s="240"/>
      <c r="I214" s="240"/>
      <c r="J214" s="240"/>
      <c r="K214" s="261"/>
    </row>
    <row r="215" spans="2:11" customFormat="1" ht="15" customHeight="1">
      <c r="B215" s="260"/>
      <c r="C215" s="192" t="s">
        <v>620</v>
      </c>
      <c r="D215" s="192"/>
      <c r="E215" s="192"/>
      <c r="F215" s="213">
        <v>1</v>
      </c>
      <c r="G215" s="249"/>
      <c r="H215" s="307" t="s">
        <v>661</v>
      </c>
      <c r="I215" s="307"/>
      <c r="J215" s="307"/>
      <c r="K215" s="261"/>
    </row>
    <row r="216" spans="2:11" customFormat="1" ht="15" customHeight="1">
      <c r="B216" s="260"/>
      <c r="C216" s="192"/>
      <c r="D216" s="192"/>
      <c r="E216" s="192"/>
      <c r="F216" s="213">
        <v>2</v>
      </c>
      <c r="G216" s="249"/>
      <c r="H216" s="307" t="s">
        <v>662</v>
      </c>
      <c r="I216" s="307"/>
      <c r="J216" s="307"/>
      <c r="K216" s="261"/>
    </row>
    <row r="217" spans="2:11" customFormat="1" ht="15" customHeight="1">
      <c r="B217" s="260"/>
      <c r="C217" s="192"/>
      <c r="D217" s="192"/>
      <c r="E217" s="192"/>
      <c r="F217" s="213">
        <v>3</v>
      </c>
      <c r="G217" s="249"/>
      <c r="H217" s="307" t="s">
        <v>663</v>
      </c>
      <c r="I217" s="307"/>
      <c r="J217" s="307"/>
      <c r="K217" s="261"/>
    </row>
    <row r="218" spans="2:11" customFormat="1" ht="15" customHeight="1">
      <c r="B218" s="260"/>
      <c r="C218" s="192"/>
      <c r="D218" s="192"/>
      <c r="E218" s="192"/>
      <c r="F218" s="213">
        <v>4</v>
      </c>
      <c r="G218" s="249"/>
      <c r="H218" s="307" t="s">
        <v>664</v>
      </c>
      <c r="I218" s="307"/>
      <c r="J218" s="307"/>
      <c r="K218" s="261"/>
    </row>
    <row r="219" spans="2:11" customFormat="1" ht="12.75" customHeight="1">
      <c r="B219" s="262"/>
      <c r="C219" s="263"/>
      <c r="D219" s="263"/>
      <c r="E219" s="263"/>
      <c r="F219" s="263"/>
      <c r="G219" s="263"/>
      <c r="H219" s="263"/>
      <c r="I219" s="263"/>
      <c r="J219" s="263"/>
      <c r="K219" s="264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Střecha</vt:lpstr>
      <vt:lpstr>VRN - VRN</vt:lpstr>
      <vt:lpstr>Pokyny pro vyplnění</vt:lpstr>
      <vt:lpstr>'01 - Střecha'!Názvy_tisku</vt:lpstr>
      <vt:lpstr>'Rekapitulace stavby'!Názvy_tisku</vt:lpstr>
      <vt:lpstr>'VRN - VRN'!Názvy_tisku</vt:lpstr>
      <vt:lpstr>'01 - Střecha'!Oblast_tisku</vt:lpstr>
      <vt:lpstr>'Pokyny pro vyplnění'!Oblast_tisku</vt:lpstr>
      <vt:lpstr>'Rekapitulace stavby'!Oblast_tisku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TOMAS-NTB\Tomáš</dc:creator>
  <cp:lastModifiedBy>Tomáš Pacola</cp:lastModifiedBy>
  <dcterms:created xsi:type="dcterms:W3CDTF">2025-12-01T13:59:03Z</dcterms:created>
  <dcterms:modified xsi:type="dcterms:W3CDTF">2025-12-04T18:47:07Z</dcterms:modified>
</cp:coreProperties>
</file>